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Приложение 1" sheetId="5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>OFFSET('[2]Движение угля(20-22)'!$GZ$246,0,0,COUNTA('[2]Движение угля(20-22)'!$GZ$246:$GZ$842),1)</definedName>
    <definedName name="адреса_котельных">'[3]выбор данных'!$N$82:$P$105</definedName>
    <definedName name="Вид_сопротивл">[4]Таблицы!$C$69:$C$76</definedName>
    <definedName name="Вид_труб1">[4]Таблицы!$C$3:$C$14</definedName>
    <definedName name="Вид_труб2">[4]Таблицы!$C$3:$E$14</definedName>
    <definedName name="выбор_q">'[3]выбор q'!$A$2:$CP$127</definedName>
    <definedName name="выбор_материала_труб">'[5]выбор диаметра'!$A$2:$B$3</definedName>
    <definedName name="выбор_таблицы_из_пр325">'[3]выбор данных'!$A$3:$W$31</definedName>
    <definedName name="выбор_таблицы_из_пр325_1">'[3]выбор данных'!$K$3:$W$31</definedName>
    <definedName name="выбор_усл.диаметра">'[3]выбор q'!$BU$129:$CP$130</definedName>
    <definedName name="_xlnm.Print_Titles" localSheetId="0">'Приложение 1'!$2:$2</definedName>
    <definedName name="Изоляция_август">[3]Расчеты!$ET$3:$ET$1496</definedName>
    <definedName name="Изоляция_апрель">[3]Расчеты!$EP$3:$EP$1496</definedName>
    <definedName name="Изоляция_год">[3]Расчеты!$EY$3:$EY$1496</definedName>
    <definedName name="Изоляция_декабрь">[3]Расчеты!$EX$3:$EX$1496</definedName>
    <definedName name="Изоляция_июль">[3]Расчеты!$ES$3:$ES$1496</definedName>
    <definedName name="Изоляция_июнь">[3]Расчеты!$ER$3:$ER$1496</definedName>
    <definedName name="Изоляция_май">[3]Расчеты!$EQ$3:$EQ$1496</definedName>
    <definedName name="Изоляция_март">[3]Расчеты!$EO$3:$EO$1496</definedName>
    <definedName name="Изоляция_ноябрь">[3]Расчеты!$EW$3:$EW$1496</definedName>
    <definedName name="Изоляция_октябрь">[3]Расчеты!$EV$3:$EV$1496</definedName>
    <definedName name="Изоляция_сентябрь">[3]Расчеты!$EU$3:$EU$1496</definedName>
    <definedName name="Изоляция_февраль">[3]Расчеты!$EN$3:$EN$1496</definedName>
    <definedName name="Изоляция_январь">[3]Расчеты!$EM$3:$EM$1496</definedName>
    <definedName name="Испытания_август">[3]Расчеты!$CF$3:$CF$1496</definedName>
    <definedName name="Испытания_май">[3]Расчеты!$CE$3:$CE$1496</definedName>
    <definedName name="Код_вида_сопр">[4]Таблицы!$C$69:$E$76</definedName>
    <definedName name="код_зданий">'[6]отоп.хар-ки зданий'!$A$3:$V$4</definedName>
    <definedName name="котельная">'[3]выбор данных'!$N$82:$N$105</definedName>
    <definedName name="котельные">[3]Котлы!$B$337:$B$360</definedName>
    <definedName name="Котлы2019_характеристики">'[7]Котлы 2019'!$A$8:$BR$99</definedName>
    <definedName name="Критерии_температур">'[3]выбор данных'!$Q$37:$S$48</definedName>
    <definedName name="_xlnm.Print_Area" localSheetId="0">'Приложение 1'!$A$1:$M$1986</definedName>
    <definedName name="Общие_сведения">'[8]Общие сведения'!$B$6:$AF$25</definedName>
    <definedName name="Объемы_по_котельным_2013г" localSheetId="0">'[3]Годовые потери (теплоноситель)'!#REF!</definedName>
    <definedName name="Объемы_по_котельным_2013г">'[3]Годовые потери (теплоноситель)'!#REF!</definedName>
    <definedName name="отоп_характ_зданий">'[6]отоп.хар-ки зданий'!$A$6:$V$31</definedName>
    <definedName name="отопит_характ_жд">'[6]отопит.хар-ки жил.зданий'!$A$8:$C$47</definedName>
    <definedName name="Отпуск_тепла_ГВС">'[8]Отпуск тепла'!$T$4:$AF$30</definedName>
    <definedName name="Отпуск_тепла_отопление">'[8]Отпуск тепла'!$A$4:$R$31</definedName>
    <definedName name="ПП">'[5]выбор диаметра'!$I$35:$L$44</definedName>
    <definedName name="Пуск_август">[3]Расчеты!$CD$3:$CD$1496</definedName>
    <definedName name="Сост_труб_01">[4]Таблицы!$C$17:$C$22</definedName>
    <definedName name="Сост_труб_02">[4]Таблицы!$C$23:$C$28</definedName>
    <definedName name="Сост_труб_03">[4]Таблицы!$C$29:$C$34</definedName>
    <definedName name="Сост_труб_04">[4]Таблицы!$C$35:$C$40</definedName>
    <definedName name="Сост_труб_05">[4]Таблицы!$C$41:$C$46</definedName>
    <definedName name="Сост_труб_06">[4]Таблицы!$C$47:$C$54</definedName>
    <definedName name="Сост_труб_07">[4]Таблицы!$C$55:$C$57</definedName>
    <definedName name="Сост_труб_08">[4]Таблицы!$C$58:$C$60</definedName>
    <definedName name="Сост_труб_09_12">[4]Таблицы!$C$61</definedName>
    <definedName name="Ст">'[5]выбор диаметра'!$A$6:$D$31</definedName>
    <definedName name="Т1_1_1989">'[3]Таблицы из приказа 325'!$B$14:$M$38</definedName>
    <definedName name="Т1_2_1989">'[3]Таблицы из приказа 325'!$B$45:$M$69</definedName>
    <definedName name="Т1_3_1989">'[3]Таблицы из приказа 325'!$B$79:$F$103</definedName>
    <definedName name="Т11">'[3]Таблицы из приказа 325'!$C$14:$M$14</definedName>
    <definedName name="Т12">'[3]Таблицы из приказа 325'!$C$45:$M$45</definedName>
    <definedName name="Т13">'[3]Таблицы из приказа 325'!$C$79:$F$79</definedName>
    <definedName name="Т2_1_1997_более5">'[3]Таблицы из приказа 325'!$AA$14:$AK$36</definedName>
    <definedName name="Т2_1_1997_до5">'[3]Таблицы из приказа 325'!$P$14:$Z$36</definedName>
    <definedName name="Т2_2_1997_более5">'[3]Таблицы из приказа 325'!$Z$46:$AI$69</definedName>
    <definedName name="Т2_2_1997_до5">'[3]Таблицы из приказа 325'!$P$46:$Y$69</definedName>
    <definedName name="Т2_3_1997_более5">'[3]Таблицы из приказа 325'!$U$82:$Y$103</definedName>
    <definedName name="Т2_3_1997_до5">'[3]Таблицы из приказа 325'!$P$82:$T$103</definedName>
    <definedName name="Т2_5_1997_более5">'[3]Таблицы из приказа 325'!$W$126:$AC$151</definedName>
    <definedName name="Т2_5_1997_до5">'[3]Таблицы из приказа 325'!$P$126:$V$151</definedName>
    <definedName name="Т21б">'[3]Таблицы из приказа 325'!$AB$14:$AK$14</definedName>
    <definedName name="Т21д">'[3]Таблицы из приказа 325'!$Q$14:$Z$14</definedName>
    <definedName name="Т22б">'[3]Таблицы из приказа 325'!$AA$46:$AI$46</definedName>
    <definedName name="Т22д">'[3]Таблицы из приказа 325'!$Q$46:$Y$46</definedName>
    <definedName name="Т23б">'[3]Таблицы из приказа 325'!$V$83:$Y$83</definedName>
    <definedName name="Т23д">'[3]Таблицы из приказа 325'!$Q$83:$T$83</definedName>
    <definedName name="Т25б">'[3]Таблицы из приказа 325'!$X$127:$AC$127</definedName>
    <definedName name="Т25д">'[3]Таблицы из приказа 325'!$Q$127:$V$127</definedName>
    <definedName name="Т3_1_2003_более5">'[3]Таблицы из приказа 325'!$AX$14:$BH$36</definedName>
    <definedName name="Т3_1_2003_до5">'[3]Таблицы из приказа 325'!$AM$14:$AW$36</definedName>
    <definedName name="Т3_2_2003_более5">'[3]Таблицы из приказа 325'!$AW$45:$BF$68</definedName>
    <definedName name="Т3_2_2003_до5">'[3]Таблицы из приказа 325'!$AM$45:$AV$68</definedName>
    <definedName name="Т3_4_2003_более5">'[3]Таблицы из приказа 325'!$AT$80:$AZ$105</definedName>
    <definedName name="Т3_4_2003_до5">'[3]Таблицы из приказа 325'!$AM$80:$AS$105</definedName>
    <definedName name="Т31б">'[3]Таблицы из приказа 325'!$AY$14:$BH$14</definedName>
    <definedName name="Т31д">'[3]Таблицы из приказа 325'!$AN$14:$AW$14</definedName>
    <definedName name="Т32б">'[3]Таблицы из приказа 325'!$AX$45:$BF$45</definedName>
    <definedName name="Т32д">'[3]Таблицы из приказа 325'!$AN$45:$AV$45</definedName>
    <definedName name="Т34б">'[3]Таблицы из приказа 325'!$AU$81:$AZ$81</definedName>
    <definedName name="Т34д">'[3]Таблицы из приказа 325'!$AN$81:$AS$81</definedName>
    <definedName name="Т4_1_2004_более5">'[3]Таблицы из приказа 325'!$BU$14:$CE$37</definedName>
    <definedName name="Т4_1_2004_до5">'[3]Таблицы из приказа 325'!$BJ$14:$BT$37</definedName>
    <definedName name="Т4_2_2004_более5">'[3]Таблицы из приказа 325'!$BT$46:$CC$70</definedName>
    <definedName name="Т4_2_2004_до5">'[3]Таблицы из приказа 325'!$BJ$46:$BS$70</definedName>
    <definedName name="Т4_3_2004_более5">'[3]Таблицы из приказа 325'!$BN$80:$BQ$103</definedName>
    <definedName name="Т4_3_2004_до5">'[3]Таблицы из приказа 325'!$BJ$80:$BM$103</definedName>
    <definedName name="Т4_5_2004_более5">'[3]Таблицы из приказа 325'!$BN$116:$BQ$139</definedName>
    <definedName name="Т4_5_2004_до5">'[3]Таблицы из приказа 325'!$BJ$116:$BM$139</definedName>
    <definedName name="Т41б">'[3]Таблицы из приказа 325'!$BV$14:$CE$14</definedName>
    <definedName name="Т41д">'[3]Таблицы из приказа 325'!$BK$14:$BT$14</definedName>
    <definedName name="Т42б">'[3]Таблицы из приказа 325'!$BU$46:$CC$46</definedName>
    <definedName name="Т42д">'[3]Таблицы из приказа 325'!$BK$46:$BS$46</definedName>
    <definedName name="Т43б">'[3]Таблицы из приказа 325'!$BO$80:$BQ$80</definedName>
    <definedName name="Т43д">'[3]Таблицы из приказа 325'!$BK$80:$BM$80</definedName>
    <definedName name="Т45б">'[3]Таблицы из приказа 325'!$BO$116:$BQ$116</definedName>
    <definedName name="Т45д">'[3]Таблицы из приказа 325'!$BK$116:$BM$116</definedName>
    <definedName name="Таблица_1_–_Общие_сведения_о_системе_теплоснабжения_ООО__АЛЕЙСКАЯ_ТЕПЛОВАЯ_КОМПАНИЯ" localSheetId="0">#REF!</definedName>
    <definedName name="Таблица_1_–_Общие_сведения_о_системе_теплоснабжения_ООО__АЛЕЙСКАЯ_ТЕПЛОВАЯ_КОМПАНИЯ">#REF!</definedName>
    <definedName name="Таблица_экв_шерохов">'[4]Таблица 4.14'!$A$5:$BF$35</definedName>
    <definedName name="темпер_зданий">'[6]отоп.хар-ки зданий'!$A$3:$V$5</definedName>
    <definedName name="Температуры">'[3]Общие сведения'!$B$6:$AP$25</definedName>
    <definedName name="Температуры_средние">'[3]Общие сведения'!$B$6:$AG$25</definedName>
    <definedName name="Тип_сопр01">[4]Таблицы!$C$78:$C$79</definedName>
    <definedName name="Тип_сопр02">[4]Таблицы!$C$80</definedName>
    <definedName name="Тип_сопр03">[4]Таблицы!$C$81:$C$85</definedName>
    <definedName name="Тип_сопр04">[4]Таблицы!$C$86:$C$87</definedName>
    <definedName name="Тип_сопр05">[4]Таблицы!$C$88:$C$89</definedName>
    <definedName name="Тип_сопр06">[4]Таблицы!$C$90:$C$93</definedName>
    <definedName name="Тип_сопр07">[4]Таблицы!$C$94:$C$102</definedName>
    <definedName name="Тип_сопр08">[4]Таблицы!$C$103:$C$106</definedName>
    <definedName name="Утечка_август">[3]Расчеты!$BW$3:$BW$1496</definedName>
    <definedName name="Утечка_апрель">[3]Расчеты!$BS$3:$BS$1496</definedName>
    <definedName name="Утечка_год">[3]Расчеты!$CB$3:$CB$1496</definedName>
    <definedName name="Утечка_декабрь">[3]Расчеты!$CA$3:$CA$1496</definedName>
    <definedName name="Утечка_июль">[3]Расчеты!$BV$3:$BV$1496</definedName>
    <definedName name="Утечка_июнь">[3]Расчеты!$BU$3:$BU$1496</definedName>
    <definedName name="Утечка_май">[3]Расчеты!$BT$3:$BT$1496</definedName>
    <definedName name="Утечка_март">[3]Расчеты!$BR$3:$BR$1496</definedName>
    <definedName name="Утечка_ноябрь">[3]Расчеты!$BZ$3:$BZ$1496</definedName>
    <definedName name="Утечка_октябрь">[3]Расчеты!$BY$3:$BY$1496</definedName>
    <definedName name="Утечка_сентябрь">[3]Расчеты!$BX$3:$BX$1496</definedName>
    <definedName name="Утечка_февраль">[3]Расчеты!$BQ$3:$BQ$1496</definedName>
    <definedName name="Утечка_январь">[3]Расчеты!$BP$3:$BP$1496</definedName>
    <definedName name="Участки_ТС">[3]Расчеты!$AC$3:$AC$1496</definedName>
    <definedName name="Часы_работы_в_месяц">'[3]Общие сведения'!$B$6:$P$21</definedName>
    <definedName name="Эквив_шерохов">[4]Таблицы!$D$17:$E$64</definedName>
  </definedNames>
  <calcPr calcId="124519"/>
</workbook>
</file>

<file path=xl/calcChain.xml><?xml version="1.0" encoding="utf-8"?>
<calcChain xmlns="http://schemas.openxmlformats.org/spreadsheetml/2006/main">
  <c r="H1648" i="5"/>
  <c r="H1647"/>
  <c r="H1646"/>
  <c r="H1645"/>
  <c r="H1642"/>
  <c r="H1641"/>
  <c r="H1639"/>
  <c r="H1638"/>
  <c r="H1637"/>
  <c r="H1636"/>
  <c r="H1635"/>
  <c r="H1634"/>
  <c r="H1633"/>
  <c r="H1632"/>
  <c r="H1631"/>
  <c r="H1630"/>
  <c r="H1629"/>
  <c r="H1628"/>
  <c r="H1627"/>
  <c r="H1626"/>
  <c r="H1625"/>
  <c r="H1624"/>
  <c r="H1619"/>
  <c r="H1618"/>
  <c r="H1617"/>
  <c r="H1616"/>
  <c r="H1615"/>
  <c r="H1614"/>
  <c r="H1611"/>
  <c r="H1610"/>
  <c r="H1609"/>
  <c r="H1608"/>
  <c r="H1607"/>
  <c r="H1606"/>
  <c r="H1605"/>
  <c r="H1604"/>
  <c r="H1603"/>
  <c r="H1602"/>
  <c r="H1601"/>
  <c r="H1600"/>
  <c r="H1599"/>
  <c r="H1598"/>
  <c r="H1597"/>
  <c r="H1596"/>
  <c r="H1591"/>
  <c r="H1590"/>
  <c r="H1589"/>
  <c r="H1588"/>
  <c r="H1587"/>
  <c r="H1586"/>
  <c r="H1585"/>
  <c r="H1584"/>
  <c r="H1499"/>
  <c r="H1498"/>
  <c r="H1497"/>
  <c r="H1496"/>
  <c r="H1495"/>
  <c r="H1494"/>
  <c r="H1491"/>
  <c r="H1490"/>
  <c r="H1487"/>
  <c r="H1486"/>
  <c r="H1485"/>
  <c r="H1484"/>
  <c r="H1483"/>
  <c r="H1478"/>
  <c r="H1477"/>
  <c r="H1476"/>
  <c r="H1475"/>
  <c r="H1474"/>
  <c r="H1473"/>
  <c r="H1472"/>
  <c r="H1419"/>
  <c r="H1418"/>
  <c r="H1417"/>
  <c r="H1416"/>
  <c r="H1415"/>
  <c r="H1414"/>
  <c r="H1413"/>
  <c r="H1412"/>
  <c r="H1401"/>
  <c r="H1400"/>
  <c r="H1399"/>
  <c r="H1398"/>
  <c r="H1393"/>
  <c r="H1392"/>
  <c r="H1391"/>
  <c r="H1390"/>
  <c r="H1385"/>
  <c r="H1384"/>
  <c r="H1383"/>
  <c r="H1382"/>
  <c r="H1381"/>
  <c r="H1380"/>
  <c r="H1379"/>
  <c r="H1378"/>
  <c r="H1377"/>
  <c r="H1376"/>
  <c r="H1375"/>
  <c r="H1374"/>
  <c r="H1369"/>
  <c r="H1368"/>
  <c r="H1367"/>
  <c r="H1366"/>
  <c r="H1357"/>
  <c r="H1356"/>
  <c r="H1355"/>
  <c r="H1354"/>
  <c r="H1353"/>
  <c r="H1352"/>
  <c r="H1351"/>
  <c r="H1350"/>
  <c r="H1341"/>
  <c r="H1340"/>
  <c r="H1337"/>
  <c r="H1336"/>
  <c r="H1335"/>
  <c r="H1334"/>
  <c r="H1331"/>
  <c r="H1330"/>
  <c r="H1323"/>
  <c r="H1322"/>
  <c r="H1321"/>
  <c r="H1320"/>
  <c r="H1315"/>
  <c r="H1314"/>
  <c r="H1313"/>
  <c r="H1312"/>
  <c r="H1301"/>
  <c r="H1300"/>
  <c r="H1299"/>
  <c r="H1298"/>
  <c r="H1293"/>
  <c r="H1292"/>
  <c r="H1285"/>
  <c r="H1284"/>
  <c r="H1283"/>
  <c r="H1282"/>
  <c r="H1281"/>
  <c r="H1280"/>
  <c r="H1279"/>
  <c r="H1278"/>
  <c r="H1263"/>
  <c r="F1263"/>
  <c r="H1262"/>
  <c r="F1262"/>
  <c r="H1261"/>
  <c r="F1261"/>
  <c r="H1260"/>
  <c r="F1260"/>
  <c r="H1259"/>
  <c r="F1259"/>
  <c r="H1258"/>
  <c r="F1258"/>
  <c r="H1203"/>
  <c r="H1202"/>
  <c r="H1199"/>
  <c r="H1198"/>
  <c r="H1197"/>
  <c r="H1196"/>
  <c r="H1195"/>
  <c r="H1194"/>
  <c r="H1193"/>
  <c r="H1192"/>
  <c r="H1185"/>
  <c r="H1184"/>
  <c r="H1183"/>
  <c r="H1182"/>
  <c r="H1181"/>
  <c r="H1180"/>
  <c r="H1141"/>
  <c r="H1140"/>
  <c r="H1127"/>
  <c r="H1126"/>
  <c r="H1057"/>
  <c r="H1056"/>
  <c r="H997"/>
  <c r="H996"/>
  <c r="H995"/>
  <c r="H994"/>
  <c r="H835"/>
  <c r="H834"/>
  <c r="H825"/>
  <c r="H824"/>
  <c r="H753"/>
  <c r="H752"/>
  <c r="H737"/>
  <c r="H736"/>
  <c r="H732"/>
  <c r="H607"/>
  <c r="H606"/>
  <c r="H559"/>
  <c r="H558"/>
  <c r="H553"/>
  <c r="H552"/>
  <c r="H391"/>
  <c r="H390"/>
  <c r="H389"/>
  <c r="H388"/>
  <c r="H305"/>
  <c r="H304"/>
  <c r="H188"/>
  <c r="H187"/>
  <c r="H186"/>
  <c r="H185"/>
  <c r="H175"/>
  <c r="H174"/>
  <c r="H173"/>
  <c r="H172"/>
  <c r="H157"/>
  <c r="H156"/>
  <c r="H155"/>
  <c r="H154"/>
  <c r="H153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61"/>
  <c r="H1986" s="1"/>
</calcChain>
</file>

<file path=xl/sharedStrings.xml><?xml version="1.0" encoding="utf-8"?>
<sst xmlns="http://schemas.openxmlformats.org/spreadsheetml/2006/main" count="16071" uniqueCount="590">
  <si>
    <t>Итог</t>
  </si>
  <si>
    <t>котельная, ул.Комсомольская 18л</t>
  </si>
  <si>
    <t>-</t>
  </si>
  <si>
    <t>Надземная</t>
  </si>
  <si>
    <t>скорлупа ППУ</t>
  </si>
  <si>
    <t>Ст</t>
  </si>
  <si>
    <t>обратный</t>
  </si>
  <si>
    <t>ГВС</t>
  </si>
  <si>
    <t>котельная, ул.Комсомольская 18л; от  врезки т/с на пересечение пер.Комбинатовского и ул.Пионерской до кот-й№11</t>
  </si>
  <si>
    <t>подающий</t>
  </si>
  <si>
    <t>отопление</t>
  </si>
  <si>
    <t>котельная, ул.Комсомольская 18л; от  врезки в кот-й№4 в сторону ж/д по ул.Зеленая Поляна</t>
  </si>
  <si>
    <t>котельная, ул.Комсомольская 18л; от  врезки в кот-й№4 в сторону МЭС</t>
  </si>
  <si>
    <t>котельная, ул.Комсомольская 18л; от  врезки в камере на инф.отдел-е ( точки 173) до кот-й№10 ( точки 220)</t>
  </si>
  <si>
    <t>котельная, ул.Комсомольская 18л; от  врезки в т/с на  т/с в кот-ю№3 и Прачку до врезки в сущ.сеть в камере на инф.отдел-е ( точки 173)</t>
  </si>
  <si>
    <t>котельная, ул.Комсомольская 18л; от  врезки в т/с на Роддом, Скорая помощь, ж/д пер.Пляжный 3,5,7 до  врезки в т/с в кот-ю№3 и Прачку .) )</t>
  </si>
  <si>
    <t>котельная, ул.Комсомольская 18л; от выхода т/с из канала через дорогу по ул.Олешко до врезки в т/с на Роддом, Скорая помощь, ж/д пер.Пляжный 3,5,7 и т.д.) )</t>
  </si>
  <si>
    <t>Канальная</t>
  </si>
  <si>
    <t>котельная, ул.Комсомольская 18л; канальная прокладка трубопроводов через дорогу по ул.Олешко в районе ж/д ул.Олешко 25)</t>
  </si>
  <si>
    <t>котельная, ул.Комсомольская 18л; от т/с у ж/д ул.Олешко 25 на кот-ю №3 до врезки в канальный трубопровод через дорогу по ул.Олешко)</t>
  </si>
  <si>
    <t>котельная, ул.Комсомольская 18л; от т/с у ж/д ул.Олешко 23А до поворота т/с на кот-ю №3 у  ж/д ул.Олешко 25)</t>
  </si>
  <si>
    <t>котельная, ул.Комсомольская 18л; от точки 93  от кот-й №4 в сторону кот-й №3 до ж/д ул.Олешко 23А)</t>
  </si>
  <si>
    <t>котельная, ул.Комсомольская 18л; от точки 93 до  кот-й №4, включая точки 94,95)</t>
  </si>
  <si>
    <t>котельная, ул.Комсомольская 18л; от точки 74 до точки 93(в сторону кот-й №4, включая точки 74-92)</t>
  </si>
  <si>
    <t>котельная, ул.Комсомольская 18л; от точки 61 до точки 74(в сторону кот-й №4, включая точки 62-73)</t>
  </si>
  <si>
    <t>котельная, ул.Комсомольская 18л; от точки 60 до точки 61(в сторону кот-й №4)</t>
  </si>
  <si>
    <t>котельная, ул.Комсомольская 18л; от точки 59 до точки 60(в сторону кот-й №4)</t>
  </si>
  <si>
    <t>котельная, ул.Комсомольская 18л; от точки 57 до точки 59(в сторону кот-й №4, включая точку 58)</t>
  </si>
  <si>
    <t>котельная, ул.Комсомольская 18л; от точки 53 до точки 57(в сторону кот-й №4, включая точку 54,55,56)</t>
  </si>
  <si>
    <t>котельная, ул.Комсомольская 18л; от точки 51 до точки 53(в сторону кот-й №4, включая точку 52)</t>
  </si>
  <si>
    <t>котельная, ул.Комсомольская 18л; от точки 47 до точки 51(в сторону кот-й №4, включая точки 48,49,50)</t>
  </si>
  <si>
    <t>котельная, ул.Комсомольская 18л; от точки 46 до точки 47(в сторону кот-й №4)</t>
  </si>
  <si>
    <t>котельная, ул.Комсомольская 18л; от точки 42 до точки 46 (включая точки 43,44,45)</t>
  </si>
  <si>
    <t>котельная, ул.Комсомольская 18л; от точки 39 до точки 42 (включая точки 40,41)</t>
  </si>
  <si>
    <t>котельная, ул.Комсомольская 18л; от точки 37 до точки 39 (включая точку 38)</t>
  </si>
  <si>
    <t>котельная, ул.Комсомольская 18л; от точки 31 до точки 37 (включая точки 32,33,34,35,36)</t>
  </si>
  <si>
    <t>котельная, ул.Комсомольская 18л; от точки 30 до точки 31</t>
  </si>
  <si>
    <t>котельная, ул.Комсомольская 18л; от точки 29 до точки 30</t>
  </si>
  <si>
    <t>котельная, ул.Комсомольская 18л; от точки 28 до точки 29</t>
  </si>
  <si>
    <t>котельная, ул.Комсомольская 18л; от точки 27 до точки 28</t>
  </si>
  <si>
    <t>котельная, ул.Комсомольская 18л; от точки 26 до точки 27</t>
  </si>
  <si>
    <t>котельная, ул.Комсомольская 18л; от точки 25 до точки 26</t>
  </si>
  <si>
    <t>котельная, ул.Комсомольская 18л; от точки 24 до точки 25</t>
  </si>
  <si>
    <t>котельная, ул.Комсомольская 18л; от точки 23 до точки 24</t>
  </si>
  <si>
    <t>котельная, ул.Комсомольская 18л; от точки 22 до точки 23</t>
  </si>
  <si>
    <t>котельная, ул.Комсомольская 18л; от точки 21 до точки 22</t>
  </si>
  <si>
    <t>котельная, ул.Комсомольская 18л; от точки 20 до точки 21</t>
  </si>
  <si>
    <t>котельная, ул.Комсомольская 18л; от точки 19 до точки 20</t>
  </si>
  <si>
    <t>котельная, ул.Комсомольская 18л; от точки 18 до точки 19</t>
  </si>
  <si>
    <t>котельная, ул.Комсомольская 18л; от точки 17 до точки 18</t>
  </si>
  <si>
    <t>котельная Алейской КЭЧ</t>
  </si>
  <si>
    <t>Бесканальная</t>
  </si>
  <si>
    <t>минеральная вата</t>
  </si>
  <si>
    <t>к ж.д.пер.Промышленный,6а,8</t>
  </si>
  <si>
    <t>к ж.д.пер.Промышленный, 25</t>
  </si>
  <si>
    <t>к ж.д.пер.Промышленный, 14</t>
  </si>
  <si>
    <t>к ж.д.пер.Промышленный,6</t>
  </si>
  <si>
    <t>к ж.д.пер.Промышленный,4</t>
  </si>
  <si>
    <t>к ж.д.пл.Ремзавода,7</t>
  </si>
  <si>
    <t>к ж.д.пл.Ремзавода,7а</t>
  </si>
  <si>
    <t>к ж.д.пер.Промышленный3 кв2</t>
  </si>
  <si>
    <t>от ж.д.пер.Промышленный9 до ж.д.пер.Промышленный,12</t>
  </si>
  <si>
    <t>от магистральной сети d76 до ж.д.пер.Промышленный,11</t>
  </si>
  <si>
    <t>от участка1/1 до ж.д.пер.Промышленный,5</t>
  </si>
  <si>
    <t>от ж.д.пл.Ремзавода,5 дож.д.ул.Сердюка,156</t>
  </si>
  <si>
    <t>от участка1/1 до ж.д.пл.Ремзавода 9</t>
  </si>
  <si>
    <t>врезки в ж.д.пл.Ремзавода5,3,3а,4</t>
  </si>
  <si>
    <t>от здания детского сада дож.д.пл.Ремзавода 8 б</t>
  </si>
  <si>
    <t>от ж.д.пл.Ремзавода,6 до здания детского сада</t>
  </si>
  <si>
    <t>от ж.д.пл.Ремзавода,3а до.границы 1/2</t>
  </si>
  <si>
    <t>от ж.д.пл.Ремзавода,3а до.границы 1/1</t>
  </si>
  <si>
    <t>от магистральной  сети Алейской КЭЧ до ж.д.пл.Ремзавода 5,3а</t>
  </si>
  <si>
    <t>от ж.д.по ул.Октябрьская,207 до ж.д.ул.Октябрьская,209</t>
  </si>
  <si>
    <t>от ж.д.пл.Ремзавода,8до ж.по ул.Октябрьская №207, 209</t>
  </si>
  <si>
    <t>от магистральной сети до ж.д.пл.Ремзавода 8,8а,6а</t>
  </si>
  <si>
    <t>от магистральной сети до ж.д.ул.Октябрьская №209а</t>
  </si>
  <si>
    <t>от магистральной сети d100 до ул.Олешко №70</t>
  </si>
  <si>
    <t>к детскому саду №5 по ул.Олешко №72а</t>
  </si>
  <si>
    <t>от магистральной сетиАлейской КЭЧ до ж.д.ул.Олешко №72</t>
  </si>
  <si>
    <t>подводки к жилым домам3,4,5,6,7а,7-б,8,7</t>
  </si>
  <si>
    <t>от ж.д.ул.Строителей №9до ж.д.ул.Строителей №8</t>
  </si>
  <si>
    <t>от магистральной сети Алейской КЭЧ до ж.д.ул.Строителей №9,10</t>
  </si>
  <si>
    <t>от ул.Строителей №2 до ул.Строителей №1</t>
  </si>
  <si>
    <t>от ул.Стоителей №3до ул.Строителей №2</t>
  </si>
  <si>
    <t>от ж.д.ул.Строителей №4 до ул Строителей №3</t>
  </si>
  <si>
    <t>от ж.д.ул.Строителей №7-б до ж.д.ул.Строителей№4</t>
  </si>
  <si>
    <t>от магистральной сетиАлейской КЭЧ до ж.д.ул.Строителей №7-б</t>
  </si>
  <si>
    <t>котельная, ул.Комсомольская 18л; от точки 16 до точки 17</t>
  </si>
  <si>
    <t>котельная, ул.Комсомольская 18л; от точки 15 до точки 16</t>
  </si>
  <si>
    <t>котельная, ул.Комсомольская 18л; от точки 14 до точки 15</t>
  </si>
  <si>
    <t>котельная, ул.Комсомольская 18л; от точки 13 до точки 14</t>
  </si>
  <si>
    <t>котельная, ул.Комсомольская 18л; от точки 12 до точки 13</t>
  </si>
  <si>
    <t>котельная, ул.Комсомольская 18л; от точки 11 до точки 12</t>
  </si>
  <si>
    <t>котельная, ул.Комсомольская 18л; от точки 10 до точки 11</t>
  </si>
  <si>
    <t>котельная, ул.Комсомольская 18л; от точки 9 до точки 10</t>
  </si>
  <si>
    <t>котельная, ул.Комсомольская 18л; от точки 8 до точки 9</t>
  </si>
  <si>
    <t>котельная, ул.Комсомольская 18л; от точки 7 до точки 8</t>
  </si>
  <si>
    <t>котельная, ул.Комсомольская 18л; от точки 6 до точки 7</t>
  </si>
  <si>
    <t>котельная, ул.Комсомольская 18л; от точки 5 до точки 6</t>
  </si>
  <si>
    <t>котельная, ул.Комсомольская 18л; от точки 4 до точки 5</t>
  </si>
  <si>
    <t>котельная, ул.Комсомольская 18л; от точки 3 до точки 4</t>
  </si>
  <si>
    <t>котельная, ул.Комсомольская 18л; от точки 2 до точки 3</t>
  </si>
  <si>
    <t>котельная, ул.Комсомольская 18л; от точки 1 до точки 2</t>
  </si>
  <si>
    <t>от котельной, ул.Комсомольская 18л до точки 1</t>
  </si>
  <si>
    <t>кот№18л</t>
  </si>
  <si>
    <t>Минеральная вата</t>
  </si>
  <si>
    <t>к  жилому  дому  ул.Пионерская,15</t>
  </si>
  <si>
    <t>к  жилому  дому  ул.Победы,11а</t>
  </si>
  <si>
    <t>от котельной  до  жилого  дома  ул.Пионерская,24б</t>
  </si>
  <si>
    <t>к  жилому  дому  ул.Пионерская,11</t>
  </si>
  <si>
    <t>к жилым домам  пер.Безымянный, 3,8</t>
  </si>
  <si>
    <t>котельная, пер.Ульяновский 5</t>
  </si>
  <si>
    <t>от точки М 29/3 до точки М 29/4</t>
  </si>
  <si>
    <t>от точки М 29/1 до точки М 29/3</t>
  </si>
  <si>
    <t>от точки М 29/1 до точки М 29/2</t>
  </si>
  <si>
    <t>от точки М 27/1 до точки М 29/1</t>
  </si>
  <si>
    <t xml:space="preserve"> от точки М 27/1 до точки М 27/2</t>
  </si>
  <si>
    <t>от котельной до точки М 27/1</t>
  </si>
  <si>
    <t>от точки М 20/15 до точки М 20/16</t>
  </si>
  <si>
    <t>от точки М 20/14 до точки М 20/15</t>
  </si>
  <si>
    <t>от точки М 20/13 до точки М 20/14</t>
  </si>
  <si>
    <t>от точки М 20/12 до точки М 20/13</t>
  </si>
  <si>
    <t>от точки М 20/11 до точки М 20/12</t>
  </si>
  <si>
    <t>от точки М 20/9 до точки М 20/11</t>
  </si>
  <si>
    <t>от точки М 20/9 до точки М 20/10</t>
  </si>
  <si>
    <t>от точки М 20/7 до точки М 20/9</t>
  </si>
  <si>
    <t>от точки М 20/7 до точки М 20/8</t>
  </si>
  <si>
    <t>от точки М 20/5 до точки М 20/7</t>
  </si>
  <si>
    <t>от точки М 20/5 до точки М 20/6</t>
  </si>
  <si>
    <t>от точки М 20/4 до точки М 20/5</t>
  </si>
  <si>
    <t>от точки М 20/3 до точки М 20/4</t>
  </si>
  <si>
    <t>от точки М 20/2 до точки М 20/3</t>
  </si>
  <si>
    <t>от точки М 20/1 до точки М 20/2</t>
  </si>
  <si>
    <t>от ТП до точки М 20/1</t>
  </si>
  <si>
    <t xml:space="preserve">от точки М 13/5 до точки М 13/6 </t>
  </si>
  <si>
    <t xml:space="preserve">от точки М 13/4 до точки М 13/5 </t>
  </si>
  <si>
    <t xml:space="preserve">от точки М 13/3 до точки М 13/4 </t>
  </si>
  <si>
    <t xml:space="preserve">от точки М 13/2 до точки М 13/3 </t>
  </si>
  <si>
    <t>от теплопункта до точки М 13/2</t>
  </si>
  <si>
    <t>от точки М 1/19 до точки М 12/1</t>
  </si>
  <si>
    <t>от ТП до точки М 11/1</t>
  </si>
  <si>
    <t>ПП</t>
  </si>
  <si>
    <t>от точки М 10/7 до точки М 10/9</t>
  </si>
  <si>
    <t>от точки М 10/7 до точки М 10/8</t>
  </si>
  <si>
    <t>от точки М 10/5 до точки М 10/7</t>
  </si>
  <si>
    <t>от точки М 10/5 до точки М 10/6</t>
  </si>
  <si>
    <t>от точки М 10/3 до точки М 10/5</t>
  </si>
  <si>
    <t>от точки М 1031 до точки М 10/4</t>
  </si>
  <si>
    <t>от точки М 10/3 до точки М 10/4</t>
  </si>
  <si>
    <t>от точки М 10/1 до точки М 10/3</t>
  </si>
  <si>
    <t>от точки М 10/1 до точки М 10/2</t>
  </si>
  <si>
    <t>от точки М 9/7 до точки М 10/1</t>
  </si>
  <si>
    <t>от точки М 9/8 до точки М9/9</t>
  </si>
  <si>
    <t>от точки М 9/8/ до точки М9/11</t>
  </si>
  <si>
    <t>от точки М 9/9 до точки М9/10</t>
  </si>
  <si>
    <t>от точки М 9/8/ до точки М9/9</t>
  </si>
  <si>
    <t>от точки М 9/7 до точки М9/8</t>
  </si>
  <si>
    <t>от точки М 9/5 до точки М9/7</t>
  </si>
  <si>
    <t>от точки М 9/1 до точки М9/5</t>
  </si>
  <si>
    <t>от точки М 9/2 до точки М9/6</t>
  </si>
  <si>
    <t>от точки М 9/2 до точки М9/5</t>
  </si>
  <si>
    <t>от точки М 9/2 до точки М9/4</t>
  </si>
  <si>
    <t>от точки М 9/2 до точки М9/3</t>
  </si>
  <si>
    <t>от точки М 9/1 до точки М9/2</t>
  </si>
  <si>
    <t>от ТП до точки М 9/1</t>
  </si>
  <si>
    <t>участок  №11  (по схеме  ООО «Шипуновская  тепловая компания»)</t>
  </si>
  <si>
    <t>участок№5(по схеме ООО "АТК")</t>
  </si>
  <si>
    <t>от  точки М 8/5 до ТП</t>
  </si>
  <si>
    <t>от  точки М 8/4 до точки М8/5</t>
  </si>
  <si>
    <t>от  точки М 8/3 до точки М8/4</t>
  </si>
  <si>
    <t>от  точки М 8/2 до точки М8/3</t>
  </si>
  <si>
    <t>от  точки М 8/1 до точки М8/2</t>
  </si>
  <si>
    <t>от ТП до точки М 8/1</t>
  </si>
  <si>
    <t>от теплопункта напротив здания ул. Сердюка №99 (СЮТ) до точки М6/1</t>
  </si>
  <si>
    <t>магистраль от точки М 2/14 до точки М 5/1 вдоль.ул Гаврилина</t>
  </si>
  <si>
    <t xml:space="preserve">магистраль от точки М 4/6 до точки М 4/7 ж/д ул.Советская №110 </t>
  </si>
  <si>
    <t xml:space="preserve">магистраль от точки М 4/6 до точки М 4/7 ж/д .ул.Советская №110 </t>
  </si>
  <si>
    <t xml:space="preserve">магистраль от точки М 4/5 до точки М 4/6 вдоль .ул.Советская </t>
  </si>
  <si>
    <t>магистраль от точки М 4/3 до точки М 4/5 врезка в ж/д ул.Советская №108</t>
  </si>
  <si>
    <t>магистраль от точки М 4/3 до точки М 4/4  врезка в гараж</t>
  </si>
  <si>
    <t>магистраль от точки М 4/2 до точки М 4/3 до врезкя в ж/д ул.Советская №106</t>
  </si>
  <si>
    <t>магистраль от точки М 4/1 до точки М 4,2 переход через ул. Советская в сторону ж/д ул.Советская №106</t>
  </si>
  <si>
    <t>магистраль от точки М 3/6 до точки М 4,1 вдоль пер Гаврилина в сторону ж/д ул.Советская №106</t>
  </si>
  <si>
    <t>магистраль от точки М 3/7до точки М 3/10  вдоль ж/д  пер Гаврилина №3</t>
  </si>
  <si>
    <t>магистраль от точки М 3/7до точки М 3/8 ,№3/9  вдоль ж/д  пер Гаврилина №3</t>
  </si>
  <si>
    <t>магистраль от точки М 3/7до точки М 3/8 вдоль пер Гаврилина у ж/д  пер Гаврилина №3</t>
  </si>
  <si>
    <t>магистраль от точки М 3/6 до точки М 3/7 вдоль пер Гаврилина в сторону ж/д  пер Гаврилина №3</t>
  </si>
  <si>
    <t>магистраль от точки М 3/5 до точки М 3/6 вдоль пер Гаврилина в сторону ж/д  пер Гаврилина №3</t>
  </si>
  <si>
    <t>магистраль от точки М 3/4 до точки М 3/5 вдоль пер Гаврилина в сторону ж/д  пер Гаврилина №3</t>
  </si>
  <si>
    <t>магистраль от точки М 3/1 до точки М 3/3 ж/ул.Первомайская №100</t>
  </si>
  <si>
    <t>подводка от точки М 3/11 до точки М 3/2 вдоль ул. Первомайской</t>
  </si>
  <si>
    <t>магистраль от точки М 2/14 до точки М 3/1 вдоль пер. Гаврилина</t>
  </si>
  <si>
    <t xml:space="preserve">магистраль от точки М 2/13 до точки М 2/14 вдоль ул.Первомайская </t>
  </si>
  <si>
    <t xml:space="preserve">магистраль от точки М 2/12 до точки М 2/13 вдоль ул.Первомайская </t>
  </si>
  <si>
    <t xml:space="preserve">магистраль от точки М 2/11 до точки М 2/12 вдоль ул.Первомайская </t>
  </si>
  <si>
    <t xml:space="preserve">магистраль от точки М 2/10 до точки М 2/11 по пер. Гаврилина  </t>
  </si>
  <si>
    <t>к магазину  «На Пляжном» ул.им.В.Олешко,28</t>
  </si>
  <si>
    <t xml:space="preserve">магистраль от точки М 2/9 до точки М 2/10 по пер. Гаврилина  </t>
  </si>
  <si>
    <t xml:space="preserve">магистраль от точки М 2/8 до точки М 2/9 по пер. Гаврилина  </t>
  </si>
  <si>
    <t xml:space="preserve">магистраль от точки М 2/7 до точки М 2/8 по пер. Гаврилина  </t>
  </si>
  <si>
    <t xml:space="preserve">магистраль от точки М 2/6 до точки М 2/7 по пер. Гаврилина  </t>
  </si>
  <si>
    <t xml:space="preserve">магистраль от точки М 2/5 до точки М 2/6 переход пер. Гаврилина  </t>
  </si>
  <si>
    <t xml:space="preserve">магистраль от точки М 2/3 до точки М 2/4 по пер. Гаврилина  </t>
  </si>
  <si>
    <t xml:space="preserve">магистраль от точки М 2/4 до точки М 2/5 по пер. Гаврилина  </t>
  </si>
  <si>
    <t xml:space="preserve">магистраль от точки М 2/2 до точки М 2/3 по пер. Гаврилина  </t>
  </si>
  <si>
    <t xml:space="preserve">магистраль от точки М 2/1 до точки М 2/2 по пер. Гаврилина  </t>
  </si>
  <si>
    <t xml:space="preserve">магистраль от точки М 1/17 до точки М 2/1 пер. Гаврилина  </t>
  </si>
  <si>
    <t>магистраль от точки М 1/19 до  ТП</t>
  </si>
  <si>
    <t>магистраль от точки М 1/18 до точки М 1/19  в сторону ТП</t>
  </si>
  <si>
    <t>магистраль от точки М 1/17 до точки М 1/18  по пер.Гаврилина</t>
  </si>
  <si>
    <t>магистраль от точки М 1/16 до точки М 1/17  по пер.Гаврилина</t>
  </si>
  <si>
    <t>магистраль от точки М 1/15 до точки М 1/16  ул. Сердюка</t>
  </si>
  <si>
    <t>магистраль от точки М 1/15 до точки М 1/16 ул. Сердюка</t>
  </si>
  <si>
    <t>магистраль от точки М 1/14 до точки М 1/15  переход пер.Гаврилина</t>
  </si>
  <si>
    <t>магистраль от точки М 1/13 до точки М 1/14  ул.Сердюка</t>
  </si>
  <si>
    <t>от котельной №10 до ж.д.пр.Олимпийский №1,5</t>
  </si>
  <si>
    <t>магистраль от точки М 1/12 до точки М 1/13  ул.Сердюка</t>
  </si>
  <si>
    <t>магистраль от точки М 1/11 до точки М 1/12  ул.Сердюка</t>
  </si>
  <si>
    <t>магистраль от точки М 1/10 до точки М 1/11  ул.Сердюка</t>
  </si>
  <si>
    <t>магистраль от точки М 1/9 до точки М 1/10  ул.Сердюка</t>
  </si>
  <si>
    <t>магистраль от точки М 1/8 до точки М 1/9  ул.Сердюка</t>
  </si>
  <si>
    <t>магистраль от точки М 1/7 до точки М 1/8  ул.Сердюка</t>
  </si>
  <si>
    <t>от котельной №10 дож.д.пер.Родниковый №2,4, 6,</t>
  </si>
  <si>
    <t>магистраль от точки М 1/6 до точки М 1/7  пер. Ульяновский</t>
  </si>
  <si>
    <t>магистраль от точки М 1/5 до точки М 1/6  пер. Ульяновский</t>
  </si>
  <si>
    <t>магистраль от точки М 1/4 до точки М 1/5  территория МУП "Коммунальщик"</t>
  </si>
  <si>
    <t>магистраль от точки М 1/3 до точки М 1/4  территория МУП "Коммунальщик"</t>
  </si>
  <si>
    <t>магистраль от точки М 1/3 до точки М 1/4 территория МУП "Коммунальщик"</t>
  </si>
  <si>
    <t>магистраль от точки М 1/3 до точки М 1/4 территория МУП "коммунальщик"</t>
  </si>
  <si>
    <t>магистраль от точки М 1/2 до точки М 1/3  территория МУП "Коммунальщик"</t>
  </si>
  <si>
    <t>магистраль от точки М 1/2 до точки М 1/3 территория МУП "Коммунальщик"</t>
  </si>
  <si>
    <t>магистраль от точки М 1/2 до точки М 1/3 территория МУП "коммунальщик"</t>
  </si>
  <si>
    <t>магистраль от точки М 1/1 до точки М 1/2  территория МУП "Коммунальщик"</t>
  </si>
  <si>
    <t>магистраль от точки М 1/1 до точки М 1/2</t>
  </si>
  <si>
    <t>от ирезки у котельной магистраль от точки М 1 до точки М 1/1 территория МУП"Коммунальщик"</t>
  </si>
  <si>
    <t>Коммунальщик</t>
  </si>
  <si>
    <t>к ж.д.ул.2-я Прудская №2в кв.1</t>
  </si>
  <si>
    <t>к ж.д.ул.2-я Прудская №2б</t>
  </si>
  <si>
    <t>к ж.д.ул.2-я Прудская №2а</t>
  </si>
  <si>
    <t>к ж.д.ул.Прудская №7,9,11,13</t>
  </si>
  <si>
    <t>от котельной магистраль</t>
  </si>
  <si>
    <t>к зданию пер.Ульяновский№9</t>
  </si>
  <si>
    <t>к ж.д.пер.Ульяновский №15</t>
  </si>
  <si>
    <t>котельная ул.Мира 24д</t>
  </si>
  <si>
    <t>ППУ</t>
  </si>
  <si>
    <t>участок 1- участок 2</t>
  </si>
  <si>
    <t>ТК 1- участок 1</t>
  </si>
  <si>
    <t>Котельная к ТК-1</t>
  </si>
  <si>
    <t>к ж.д.ул.Мира №45 а</t>
  </si>
  <si>
    <t>к ж.д.ул.Мира №45 б</t>
  </si>
  <si>
    <t>к ж.д.ул.Верхнедорожная№78</t>
  </si>
  <si>
    <t>к ж.д.ул.Верхнедорожная№77</t>
  </si>
  <si>
    <t>участок №19ул.Верхнедорожная №52-ул.Сыркомбинатовская №14</t>
  </si>
  <si>
    <t>участок №18 ул.Сыркомбинатовская №10-4</t>
  </si>
  <si>
    <t>участок №17 ул.Сыркомбинатовская №12-10</t>
  </si>
  <si>
    <t>участок №16 ул.Сыркомбинатовская №14-12</t>
  </si>
  <si>
    <t>участок №15 ул.Верхнедорожная №37-53</t>
  </si>
  <si>
    <t>участок №14ул.Верхнедорожная №55-71</t>
  </si>
  <si>
    <t>участок №13 ул.Верхнедорожная №73-75</t>
  </si>
  <si>
    <t>участок №12 ул.Верхнедорожная №68-76</t>
  </si>
  <si>
    <t>участок №11ул.Верхнедорожная №52-66</t>
  </si>
  <si>
    <t>участок №10 школа №9</t>
  </si>
  <si>
    <t>участок №9 ул.Путейская</t>
  </si>
  <si>
    <t>участок №8ул.Путейская</t>
  </si>
  <si>
    <t>участок №7ул.Путейская</t>
  </si>
  <si>
    <t>участок №6 ул.Мира №28</t>
  </si>
  <si>
    <t>участок №5 ул.Мира №26</t>
  </si>
  <si>
    <t>участок №4 ул.Мира №32</t>
  </si>
  <si>
    <t>участок №3ул.Мира №34</t>
  </si>
  <si>
    <t>участок №2 ул.Мира №30</t>
  </si>
  <si>
    <t>участок №1 ул.Мира №36</t>
  </si>
  <si>
    <t>АЗП</t>
  </si>
  <si>
    <t>от ж.д.ул.Советская,101 до д/сада ул.Советская,109</t>
  </si>
  <si>
    <t>от ж.д.ул.Советская,101 до до ж.д.ул.Советская,102а</t>
  </si>
  <si>
    <t>от ж.д.по ул.Советская,122б до ж.д.ул.Первомайская,100</t>
  </si>
  <si>
    <t xml:space="preserve">от вен.2,3 до узла управления </t>
  </si>
  <si>
    <t>от узла управления до до ж.д.ул.Советская,101</t>
  </si>
  <si>
    <t>от узла управления до ж.д.пер.Гаврилина,4</t>
  </si>
  <si>
    <t xml:space="preserve">от вент.4,5до ж.д.по ул.Советская,108 и здания гаража </t>
  </si>
  <si>
    <t>от участка №3 до ж.д.ул.Олешко №25</t>
  </si>
  <si>
    <t>Внутри помещений</t>
  </si>
  <si>
    <t>от пер.Комбинатовский  №59 до ул.Октябрьская№24а</t>
  </si>
  <si>
    <t>от пер.Паркового до  здания кафе,пер.Парковый,15</t>
  </si>
  <si>
    <t>от пер.Паркового до  здания кафе,пер.Парковый,14</t>
  </si>
  <si>
    <t>от узла управления до пер.Паркового</t>
  </si>
  <si>
    <t>от узла управления до ул.Первомайская,77</t>
  </si>
  <si>
    <t>от узла управления до ул.Первомайская,76</t>
  </si>
  <si>
    <t>от узла управления до ж.д.ул.Советская,89а</t>
  </si>
  <si>
    <t>от ул.Первомайская,78 до улПервомайская,77</t>
  </si>
  <si>
    <t>от ул.Первомайская,78 до улПервомайская,76</t>
  </si>
  <si>
    <t>от вент.1 до ул.Первомайская,81</t>
  </si>
  <si>
    <t>от вент.1 до ул.Первомайская,80</t>
  </si>
  <si>
    <t>от вент.1 до ул.Первомайская,79</t>
  </si>
  <si>
    <t>от вент.1 до ул.Первомайская,78</t>
  </si>
  <si>
    <t>от ул.Советская,97 до ж.д.ул.Советская,96</t>
  </si>
  <si>
    <t>от ул.Советская,97 до ж.д.ул.Советская,95</t>
  </si>
  <si>
    <t>от магазина ул.Первомайская,80 до ул.Первомайская,100</t>
  </si>
  <si>
    <t>от магазина ул.Первомайская,80 до ул.Первомайская,99</t>
  </si>
  <si>
    <t>от магазина ул.Первомайская,80 до ул.Первомайская,98</t>
  </si>
  <si>
    <t>от магазина ул.Первомайская,80 до ул.Первомайская,97</t>
  </si>
  <si>
    <t>от нежилого здания ул.Первомайская,82 до магазина ул.Первомайская,83</t>
  </si>
  <si>
    <t>от нежилого здания ул.Первомайская,82 до магазина ул.Первомайская,82</t>
  </si>
  <si>
    <t>от пер.Комбинатовский  №66 до ул.Зелёная поляна№14</t>
  </si>
  <si>
    <t>от нежилого здания ул.Первомайская,82 до магазина ул.Первомайская,80</t>
  </si>
  <si>
    <t>от узла управления до до  нежилого здания ул.улПервомайская,84</t>
  </si>
  <si>
    <t>от узла управления до до  нежилого здания ул.улПервомайская,82</t>
  </si>
  <si>
    <t>от узла управления до нежилого здания ул.Первомайская,84</t>
  </si>
  <si>
    <t>котельная №18</t>
  </si>
  <si>
    <t>к ж.д.ул.Железнодорожная №12г</t>
  </si>
  <si>
    <t>к ж.д.ул.Железнодорожная№12а,12б,12в</t>
  </si>
  <si>
    <t>к ж.д.ул.Железнодорожная №14,12</t>
  </si>
  <si>
    <t>к ж.д.ул.Железнодорожная№16</t>
  </si>
  <si>
    <t>к ж.д.ул.Железнодорожная№13,15а,15б</t>
  </si>
  <si>
    <t>к ж.д.ул.Железнодорожная№5а,5б</t>
  </si>
  <si>
    <t>от ж.д.пер.Транспортный №19а до ж.д.ул.Давыдова№134</t>
  </si>
  <si>
    <t>от здания лаборатоии до ж.д.пер.Транспортный№19а</t>
  </si>
  <si>
    <t>от здания лаборатоии до ж.д.ул.Давыдова №118</t>
  </si>
  <si>
    <t>от котельной №18 до здания лаборатории</t>
  </si>
  <si>
    <t>котельная №17</t>
  </si>
  <si>
    <t>от котельной до магистральной т/сети</t>
  </si>
  <si>
    <t>от котельной до ж.д.ул.ул.Тарская №75а-70а подводки к ж.домам</t>
  </si>
  <si>
    <t>к ж.д.пер.Парковый №13</t>
  </si>
  <si>
    <t>участок №9</t>
  </si>
  <si>
    <t>участок №8</t>
  </si>
  <si>
    <t>участок №7</t>
  </si>
  <si>
    <t>участок №6</t>
  </si>
  <si>
    <t>участок №5</t>
  </si>
  <si>
    <t>участок №4</t>
  </si>
  <si>
    <t>участок №3</t>
  </si>
  <si>
    <t>участок №2</t>
  </si>
  <si>
    <t>участок №1</t>
  </si>
  <si>
    <t>котельная №15</t>
  </si>
  <si>
    <t>к ж.д. пер.Краснояровский№14</t>
  </si>
  <si>
    <t>к ж.д.ул.Алтайская №156</t>
  </si>
  <si>
    <t>к ж.д.ул.Железнодорожная №37</t>
  </si>
  <si>
    <t>от магистрали д114мм до школы №5</t>
  </si>
  <si>
    <t>от врезки на д/сад  до ж.д.ул.Железнодорожная №35</t>
  </si>
  <si>
    <t>от котельной №15 до д/сада ул.Давыдова №160</t>
  </si>
  <si>
    <t>от кафе "Шансон" до ул.Железнодорожная №34</t>
  </si>
  <si>
    <t>от кафе "Шансон" до ул.Железнодорожная №33</t>
  </si>
  <si>
    <t>от котельной №15 до кафе "Шансон"</t>
  </si>
  <si>
    <t>от ж.д.пер.Краснояровский №16 до ж.д.пер.Ключевой №20а</t>
  </si>
  <si>
    <t>от котельной №15 до ул.Железнодорожная №31</t>
  </si>
  <si>
    <t>участок №11</t>
  </si>
  <si>
    <t>участок №10</t>
  </si>
  <si>
    <t>от врезки к ж.д.ул.Советская 94 до   магазина  «Наш  дом»  (пер.Парковый,18)</t>
  </si>
  <si>
    <t>к ж.д.ул.Советская 94</t>
  </si>
  <si>
    <t>от врезки к ж.д.ул.Советская 81а</t>
  </si>
  <si>
    <t>от врезки на ж.д.ул.Первомайская  68 до врезки на ж.д.ул.Советская 94</t>
  </si>
  <si>
    <t>к ж.д.ул.Первомайская  68</t>
  </si>
  <si>
    <t>от врезки  (ул.Первомайская ) в трубопровод d159мм до врезки на ж.д.ул.Первомайская  68</t>
  </si>
  <si>
    <t>к ж.д.ул.Первомайская №66</t>
  </si>
  <si>
    <t>к ж.д.ул.Первомайская №75</t>
  </si>
  <si>
    <t>к ж.д.ул.Линейная №39</t>
  </si>
  <si>
    <t>к ж.д.ул.Линейная №67а</t>
  </si>
  <si>
    <t>от ж.д.ул.Линейная №36а до ж.д.ул.Линейная №37</t>
  </si>
  <si>
    <t>участок №12</t>
  </si>
  <si>
    <t>к ж.д.ул.Линейная №10а</t>
  </si>
  <si>
    <t>ч/з здание бывшей котельной №14 до ж.д.ул.Линейная №5</t>
  </si>
  <si>
    <t>от ж.д.ул.Первомайская №11 до здания бывшей котельной №14</t>
  </si>
  <si>
    <t>от ж.д.ул.Первомайская №7 до ж.д.ул.Первомайская№11</t>
  </si>
  <si>
    <t>от врезки на д/сад  до ж.д.улПервомайская №11</t>
  </si>
  <si>
    <t>от котельной №11 дод/сада ул Первомайская №6</t>
  </si>
  <si>
    <t>от врезки у котельной№11 до здания ул.Советская №7а</t>
  </si>
  <si>
    <t>к ж.д.пер.Горёвский №2а</t>
  </si>
  <si>
    <t>к ж.д.ул.Советская №3а</t>
  </si>
  <si>
    <t>к ж.д.ул.Советская №3</t>
  </si>
  <si>
    <t>к ж.д.ул.Советская №9а,9б</t>
  </si>
  <si>
    <t>от ж.д.ул.Первомайская №7 до ж.д.ул.Первомайская№5а</t>
  </si>
  <si>
    <t>от котельной до школы №7 и ж.д. по ул.Советская №3а,3</t>
  </si>
  <si>
    <t>к зданию КНС</t>
  </si>
  <si>
    <t>от ж.д.пр.Олимпийский №4 до ж.д.пр.Севрикова №16</t>
  </si>
  <si>
    <t>участок  №12  (по схеме    ООО «Шипуновская  тепловая  компания» )</t>
  </si>
  <si>
    <t>участок№4(по схеме ООО "АТК")</t>
  </si>
  <si>
    <t>участок  №5 (по  схеме  ООО «Шипуновская  тепловая  компания»)</t>
  </si>
  <si>
    <t>участок  №7  (по схеме  ООО «Шипуновская  тепловая  компания»)</t>
  </si>
  <si>
    <t>участок№8(по схеме ООО "АТК")</t>
  </si>
  <si>
    <t>участок№10(по схеме ООО "АТК")</t>
  </si>
  <si>
    <t>участок №6  (по схеме   ООО «Шипуновская  тепловая  компания»)</t>
  </si>
  <si>
    <t>участок№2(по схеме ООО "АТК")</t>
  </si>
  <si>
    <t>участок№1(по схеме ООО "АТК")</t>
  </si>
  <si>
    <t>к ж.д.пер.Родниковый №9,7,13</t>
  </si>
  <si>
    <t>от ж.д.прСеврикова №8 до ж.д. пр.Севрикова №1,2</t>
  </si>
  <si>
    <t>к зданию  пер.Парковый,72</t>
  </si>
  <si>
    <t>от ж.д.пр.Олимпийский №2 до ж.д.пр.Олимпийский№4</t>
  </si>
  <si>
    <t>от здания СЭС до ж.д.пр.Олимпийский №2</t>
  </si>
  <si>
    <t>от котельной №10 до здания СЭС</t>
  </si>
  <si>
    <t>от врезки до нежилого помещения (мастерская) ул.Олешко, 40</t>
  </si>
  <si>
    <t>к ж.д.пер.Родниковый №7а</t>
  </si>
  <si>
    <t>к ж.д.пер.Парковый №84а</t>
  </si>
  <si>
    <t>к ж.д.проезд Севрикова 14</t>
  </si>
  <si>
    <t>тепловые сети,  прилегающие  к   котельной  №10 (г.Алейск, проезд  Олимпийский,7а)</t>
  </si>
  <si>
    <t>от здания гаража до ж.д. пер.Парковый №57</t>
  </si>
  <si>
    <t>от здания ул.им.В.Олешко,40а  до здания  пер. Парковый,70</t>
  </si>
  <si>
    <t>от ж.д.пр.Олимпийский №10 до пр.Севрикова №8</t>
  </si>
  <si>
    <t>от ж.д.пр.Олимпийский №10 до ж.д.пр.Севрикова№8</t>
  </si>
  <si>
    <t>от ж.д.пр.Олимпийский №18а до ж.д.пр.Севрикова№13</t>
  </si>
  <si>
    <t>от ж.д.пр.Олимпийский №18а до ж.д.пр.Олипийский №16</t>
  </si>
  <si>
    <t>от врезки на магистрали  до ж.д.пр.Олимпийский№18а</t>
  </si>
  <si>
    <t>от врезки на магистрали  до ж.д.пр.Олимпийский№16а</t>
  </si>
  <si>
    <t>от врезки на магистрали  до ж.д.пр.Олимпийский№14а</t>
  </si>
  <si>
    <t>от ж.д.пр.Олимпийский №4 до пр.Олимпийский №20</t>
  </si>
  <si>
    <t>от здания  бывшей  котельной №5  до  жилого  дома  пер.Парковый,2</t>
  </si>
  <si>
    <t>от  жилого  дома  ул.  Пионерская ,129   до  магазина    ул. Пионерская , 156</t>
  </si>
  <si>
    <t>к административному зданию ул.Комсомольская№106</t>
  </si>
  <si>
    <t>к зданию банкаул.Советская №98</t>
  </si>
  <si>
    <t>к магазину ул.Комсомольская №118</t>
  </si>
  <si>
    <t>от ж.д.ул.Комсомольская№126 до ж.д.ул.Пионерская №127,129</t>
  </si>
  <si>
    <t>от котельной №9 до ж.д.ул.Комсомольская№126</t>
  </si>
  <si>
    <t>к ж.д.ул.Пионерская №123</t>
  </si>
  <si>
    <t>к ж.д.ул.Пионерская №121</t>
  </si>
  <si>
    <t>Непроходной канал</t>
  </si>
  <si>
    <t>котельная №8</t>
  </si>
  <si>
    <t>надземная</t>
  </si>
  <si>
    <t>подводки к ж.д.ул.Красногвардейская 6,8,10,7,12,14</t>
  </si>
  <si>
    <t>от  котельной №8  до ж.д.ул.Ветеранов 4</t>
  </si>
  <si>
    <t>от  котельной №8  до  жилого  дома ул.Мира 9, 9А</t>
  </si>
  <si>
    <t>от  жилого  дома ул.Мира,9  до  жилого  дома  ул.Мира,7</t>
  </si>
  <si>
    <t>от  котельной №8  до  врезки в магистраль</t>
  </si>
  <si>
    <t>подводки к ж.д.ул.Ветеранов 2,1</t>
  </si>
  <si>
    <t>подводки от магистральной сети 2d 125 до  здания бани</t>
  </si>
  <si>
    <t>подводки от магистральной сети 2d 125 до  ж.д.ул.Мира 11</t>
  </si>
  <si>
    <t>от магистральной сети 2d 125 до  ж.д.ул.Красногвардейская 2,4, здание почты</t>
  </si>
  <si>
    <t>от магистральной сети 2d 125 по нечетной стороне ул.Революции до №3А,5</t>
  </si>
  <si>
    <t>подводки к ж.д.Революции 1,2,3,4</t>
  </si>
  <si>
    <t>подводки к ж.д.ул.Мира 21</t>
  </si>
  <si>
    <t>подводки к ж.д.ул.Мира 25,27</t>
  </si>
  <si>
    <t>подводка к детскому саду</t>
  </si>
  <si>
    <t>подводки к ж.д.ул.Станционная 1,2</t>
  </si>
  <si>
    <t>подводки к ж.д.ул.Строительная 1,2</t>
  </si>
  <si>
    <t>подводки от магистральной сети 2d 125 до ж.д.ул.Новозаводская 2</t>
  </si>
  <si>
    <t>подводки от магистральной сети 2d 125 до ж.д.ул.Строительная 3,4,6</t>
  </si>
  <si>
    <t>от магистральной сети 2d 125 до ж.д.ул.Станционная 7А</t>
  </si>
  <si>
    <t>от  ж.д.ул.Новозаводская 12,14 до ж.д.ул.Новозаводская 12а,14А</t>
  </si>
  <si>
    <t>подводки от ул.Строительная  до ул.Новозаводская</t>
  </si>
  <si>
    <t>магистральной сети 2d 125 до ж.д.ул.Строительная 7,31,6А,12, ул.Рабочая 2а</t>
  </si>
  <si>
    <t>от ж.д.ул.Станционная 10 до ж.д.ул.Станционная 26</t>
  </si>
  <si>
    <t>от ж.д.ул.Станционная 10 до ж.д.ул.Строительная 12</t>
  </si>
  <si>
    <t>от границы 1 до  ж.д.ул.Станционная 10</t>
  </si>
  <si>
    <t>от ж.д.ул.Ветеранов 4 до  границы 1</t>
  </si>
  <si>
    <t>от  ж.д.ул.Новозаводская 3 до ж.д.ул.Новозаводская 1</t>
  </si>
  <si>
    <t>от ж.д.ул.Станционная 4 до ж.д.ул.Новозаводская 3</t>
  </si>
  <si>
    <t>от ж.д.ул.Ветеранов 4 до  ж.д.ул.Станционная 4</t>
  </si>
  <si>
    <t>от котельной №8 до ж.д.ул.Ветеранов 4</t>
  </si>
  <si>
    <t>от котельной №8 до ж.д.ул.Красногвардейской 1,3,5</t>
  </si>
  <si>
    <t>от котельной №8 до ж.д.ул.Мира 9,9А</t>
  </si>
  <si>
    <t>от котельной №8 до ж.д.ул.Мира 1,3,5,7,9</t>
  </si>
  <si>
    <t>от врезки на магистрале до теплицы и конторыМУП "Цветовод" ул.Линейная №76</t>
  </si>
  <si>
    <t>от врезки на магистрале до конторы УК "Наш дом"и здания АДС ул.Линейная №76</t>
  </si>
  <si>
    <t>к ж.д. ул.2Прудская №7</t>
  </si>
  <si>
    <t>к ж.д.ул.2 Прудская №5</t>
  </si>
  <si>
    <t>к ж.д. ул.2Прудская №3</t>
  </si>
  <si>
    <t>к ж.д.ул.2 Прудская №9</t>
  </si>
  <si>
    <t>к ж.д.мкр.Южный №13,15</t>
  </si>
  <si>
    <t>от ж.д.мкр.Южный №2 до мкр.Южный №4</t>
  </si>
  <si>
    <t>от границ участка3/3 до ж.д.мкр.Южный №2,3,5,7,9,11</t>
  </si>
  <si>
    <t>от границ участка2/2 до границ участка 3/3</t>
  </si>
  <si>
    <t>от участка 1/1 до ж.д. ул.Сердюка №187, Южный №1</t>
  </si>
  <si>
    <t>от ул.2 Прудская №1 до магистральной сети</t>
  </si>
  <si>
    <t>от котельной №7 до границ участка 1/1</t>
  </si>
  <si>
    <t>к ж.д.ул.Зелёная поляна №6</t>
  </si>
  <si>
    <t>от участка №3 до ж.д.ул.Олешко №21 б</t>
  </si>
  <si>
    <t>от ж.д.ул.Октябрьская №24а до ж.д.ул.Октябрьская №26</t>
  </si>
  <si>
    <t>от ж.д.Олешко №27 до ж.д.ул.Октябрьская №30а</t>
  </si>
  <si>
    <t>от ж.д.ул.Олешко №23а до ж.д.ул.Октябрьская №28</t>
  </si>
  <si>
    <t>от ж.д.ул.Олешко №37до ж.д.пер.Вокзальный №68</t>
  </si>
  <si>
    <t>от ж.д.ул.Олешко №25 до ж.д.ул.Олешко №37</t>
  </si>
  <si>
    <t>от участка №2 до ж.д.пер.Комбинатовский №59</t>
  </si>
  <si>
    <t>от здания котельной №4до участка №2</t>
  </si>
  <si>
    <t>от ул.Зелёная поляна №14 до ул.Зелёная поляна№8</t>
  </si>
  <si>
    <t>от пер.Комбинатовский  №66 до пер.Комбинатовский №68</t>
  </si>
  <si>
    <t>от пер.Комбинатовский  №64 до пер.Комбинатовский №66</t>
  </si>
  <si>
    <t>от участка №1 до ж.д.пер.Комбинатовский №64</t>
  </si>
  <si>
    <t>от котельной №4 до участка №1</t>
  </si>
  <si>
    <t>к ж.д.пер.Комбинатовский№60,62</t>
  </si>
  <si>
    <t>к ж.д.ул.Олешко №18</t>
  </si>
  <si>
    <t>к ж.д.ул.Олешко №20,22</t>
  </si>
  <si>
    <t>к ж.д.ул.Зелёная поляна №13,17</t>
  </si>
  <si>
    <t>к зданию гаража ЦРБ</t>
  </si>
  <si>
    <t>подводки к ж.д пер.Пляжный№5,7</t>
  </si>
  <si>
    <t>до инфекционного корпуса</t>
  </si>
  <si>
    <t>от врезки на пищеблок до здания  ЦРБ</t>
  </si>
  <si>
    <t>от котельной №3 доввода в здание пищеблока</t>
  </si>
  <si>
    <t>от врезки на ж.д.пер.Пляжный №5  до врезки 2д76 L=31,9м</t>
  </si>
  <si>
    <t>от врезки на ж.д.пер.Пляжный №3 до врезки на ж.д.пер.Пляжный №5</t>
  </si>
  <si>
    <t>от врезки на род.дом до ж.д.пер.Пляжный,3</t>
  </si>
  <si>
    <t>от сети 2д133 до здания род.дома</t>
  </si>
  <si>
    <t>от здания гаража до врезкина род.дом</t>
  </si>
  <si>
    <t>от котельной №3 до здания гаража</t>
  </si>
  <si>
    <t>от ж.д.пер.Пляжный№15до ж.д.пер.Пляжный №9</t>
  </si>
  <si>
    <t>от магистральной сети 2д108 до ж.д.пер.Пляжный№15</t>
  </si>
  <si>
    <t>от котельной №3 до ж.д.пер.Пляжный №13</t>
  </si>
  <si>
    <t>от врезки на магистрали до здания морга</t>
  </si>
  <si>
    <t>к ж.д.пер.Гаврилина№14а</t>
  </si>
  <si>
    <t>к ж.д.ул.Партизанская№110</t>
  </si>
  <si>
    <t>подводка к библиотеке</t>
  </si>
  <si>
    <t>т/сеть к магазину"Центральный"подводка к библиотеке</t>
  </si>
  <si>
    <t>т/сеть через ул.Партизанская</t>
  </si>
  <si>
    <t>от магистральной сети до ул.Партизанская №93 б</t>
  </si>
  <si>
    <t>от библиотеки до ж.д пер.Гаврилина №14</t>
  </si>
  <si>
    <t>от ж.д.ул.Партизанская №114 до библиотеки</t>
  </si>
  <si>
    <t>от ж.д.ул.Партизанская №116 до ул.Партизанская№98 подводки к ж.д по ул.Партизанской</t>
  </si>
  <si>
    <t>от ворот стадиона до ул.Партизанская №93 б</t>
  </si>
  <si>
    <t>от магистральной сети до ул.Партизанская №93А</t>
  </si>
  <si>
    <t>от здания СЮТ до ворот стадиона</t>
  </si>
  <si>
    <t>от котельной №2 до ул.Сердюка №99 (СЮТ)</t>
  </si>
  <si>
    <t>от котельной №2 до здания ул.Сердюка№99А</t>
  </si>
  <si>
    <t>от котельной №2 до здания администрацииул.Сердюка №97</t>
  </si>
  <si>
    <t>от котельной №2 до музея ул.Советская №100</t>
  </si>
  <si>
    <t>котельная №1</t>
  </si>
  <si>
    <t>к жилому дому  ул.Ширшова,22</t>
  </si>
  <si>
    <t>к жилому дому  ул.Ширшова,2а</t>
  </si>
  <si>
    <t>к жилому дому  ул. Ширшова,2к</t>
  </si>
  <si>
    <t>от  котельной №1 до жилых домов ул. Ширшова,2л,2м.</t>
  </si>
  <si>
    <t>от задвижки №131 до задвижки №119</t>
  </si>
  <si>
    <t>от задвижки №131 до зданий общежитий ПУ-43</t>
  </si>
  <si>
    <t>от задвижки №135 до задвижки №131</t>
  </si>
  <si>
    <t>от границ участка №12 до зданий детского сада №15</t>
  </si>
  <si>
    <t>от задвижки №43 до границ участка №12</t>
  </si>
  <si>
    <t>от границ участка №9 дож.д.пер.Ульяновский №96</t>
  </si>
  <si>
    <t>от границ участка №11 дож.д.пер.Ульяновский №104</t>
  </si>
  <si>
    <t>от границ участка №10 дограниц участка №11</t>
  </si>
  <si>
    <t>от ж.д.пер.Ульяновский №100 до границ участка №10</t>
  </si>
  <si>
    <t>от границ участка №8 до ж.д. пер.Ульяновский№100</t>
  </si>
  <si>
    <t>от границ участка №8 до ж.д.пер.Кирзаводской №1,3</t>
  </si>
  <si>
    <t>от границ участка №7 до ж.д.пер.Кирзаводской №2,2а, пер.Светлый №3</t>
  </si>
  <si>
    <t>от границ участка №6 дозадвижки №135</t>
  </si>
  <si>
    <t>от здания котельной №1 дограниц участка №6</t>
  </si>
  <si>
    <t>от ж.д.пер Ульяновский №90 до ж.д.пер.Ульяновский№92</t>
  </si>
  <si>
    <t>от здания котельной №1до ж.д.пер.Ульяновский №90</t>
  </si>
  <si>
    <t>от ж.д.ул.Ширшова №2в до ж.д.ул.Ширшова №2г</t>
  </si>
  <si>
    <t>от границ участка №2 до ж.д.ул.Ширшова №2в</t>
  </si>
  <si>
    <t>от границ участка №5 до границ участка №3</t>
  </si>
  <si>
    <t>от ж.д.перУльяновский №86,88 до магистральной сети</t>
  </si>
  <si>
    <t>от участка №4 до участка №5</t>
  </si>
  <si>
    <t>от ж.д.по ул.Ширшова №4,6 до участка №4</t>
  </si>
  <si>
    <t>от здания общежития по ул.Шмршова №2 б до ж.д ул.Шмршова №2 е</t>
  </si>
  <si>
    <t>от участка№3 до зданиякотельной №1</t>
  </si>
  <si>
    <t>от участка №2 до участка№3</t>
  </si>
  <si>
    <t>от участка №1 до участка№2</t>
  </si>
  <si>
    <t>от ж.д.ул.Ширшова №2 до участка №1</t>
  </si>
  <si>
    <t>бесканальная</t>
  </si>
  <si>
    <t>к жилому  дому  пер. Кирзаводской,4</t>
  </si>
  <si>
    <t>к   жилому  дому  пер. Кирзаводской,8</t>
  </si>
  <si>
    <t>к жилым домам пер.Ульяновский,98а,б,г,д,ж.</t>
  </si>
  <si>
    <t>котельная Алейская КЭЧ</t>
  </si>
  <si>
    <t>котельная ул.Мира 24д г.Алейск,ул. Мира,24д</t>
  </si>
  <si>
    <t>котельная ул.Комсомольская 18л г.Алейск,ул.Комсомольская,18л</t>
  </si>
  <si>
    <t>котельная пер.Ульяновский 5 г.Алейск,пер. Ульяновский,5</t>
  </si>
  <si>
    <t>котельная №18 г.Алейск,пер. Транспортный,20</t>
  </si>
  <si>
    <t>котельная №17 г.Алейск,ул.им.С.Н.Старовойтова,81а</t>
  </si>
  <si>
    <t>котельная №15 г.Алейск,пер.Краснояровский,11а</t>
  </si>
  <si>
    <t>котельная №8 г.Алейск,ул.Ветеранов,1а</t>
  </si>
  <si>
    <t>котельная №1 г.Алейск,пер. Ульяновский, 90а</t>
  </si>
  <si>
    <t>Источник теплоснабжения(старый)</t>
  </si>
  <si>
    <t>Источник теплоснабжения</t>
  </si>
  <si>
    <t>Средняя глубина заложения оси трубопроводов, м</t>
  </si>
  <si>
    <t>Год ввода в эксплуатацию (перекладки)</t>
  </si>
  <si>
    <t>Тип прокладки</t>
  </si>
  <si>
    <t>Теплоизоляционный материал</t>
  </si>
  <si>
    <t>Длина, м</t>
  </si>
  <si>
    <t>Материал</t>
  </si>
  <si>
    <t>Внутренний диаметр, мм</t>
  </si>
  <si>
    <t>Наружный диаметр, мм</t>
  </si>
  <si>
    <t>назначение трубопровода (подающий,обратный)</t>
  </si>
  <si>
    <t>назчаначение тепловой сети</t>
  </si>
  <si>
    <t>Наименование участка</t>
  </si>
  <si>
    <t>№ п/п</t>
  </si>
  <si>
    <t>участок 1.1</t>
  </si>
  <si>
    <t>участок 1.2</t>
  </si>
  <si>
    <t>участок 1.3</t>
  </si>
  <si>
    <t>участок 1.4</t>
  </si>
  <si>
    <t>участок 1.4.1</t>
  </si>
  <si>
    <t>участок 1.4.2</t>
  </si>
  <si>
    <t>участок 1.4.3</t>
  </si>
  <si>
    <t>участок 1.4.2.1</t>
  </si>
  <si>
    <t>участок 2.1</t>
  </si>
  <si>
    <t>участок 2.2</t>
  </si>
  <si>
    <t>участок 2.3</t>
  </si>
  <si>
    <t>участок 2.4</t>
  </si>
  <si>
    <t>участок 2.3.1</t>
  </si>
  <si>
    <t>от котельной до запорной арматуры №1</t>
  </si>
  <si>
    <t>от запорной арматуры №1 до запорной арматуры №2</t>
  </si>
  <si>
    <t>от запорной арматуры №1 до конторы</t>
  </si>
  <si>
    <t>от здания дома отдыха локомотивных бригад через УВ-1 до жилого дома</t>
  </si>
  <si>
    <t>от УВ-1 через ТК-1 до здания поста ЭЦ</t>
  </si>
  <si>
    <t>от котельной дома отдыха локомотивных бригад до здания дома связи</t>
  </si>
  <si>
    <t>Котельная Алейторг</t>
  </si>
  <si>
    <t>Котельная ОАО "РЖД"</t>
  </si>
  <si>
    <t>Котельная Южное ДСУ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</si>
</sst>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5" tint="0.5999938962981048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0" fontId="2" fillId="0" borderId="0"/>
    <xf numFmtId="0" fontId="8" fillId="0" borderId="0"/>
    <xf numFmtId="0" fontId="8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2" fillId="0" borderId="0"/>
    <xf numFmtId="0" fontId="13" fillId="0" borderId="0"/>
    <xf numFmtId="0" fontId="8" fillId="0" borderId="0"/>
    <xf numFmtId="0" fontId="12" fillId="0" borderId="0"/>
    <xf numFmtId="0" fontId="2" fillId="0" borderId="0"/>
    <xf numFmtId="0" fontId="14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</cellStyleXfs>
  <cellXfs count="62">
    <xf numFmtId="0" fontId="0" fillId="0" borderId="0" xfId="0"/>
    <xf numFmtId="0" fontId="5" fillId="2" borderId="3" xfId="2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righ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horizontal="right" vertical="center" wrapText="1"/>
    </xf>
    <xf numFmtId="0" fontId="6" fillId="3" borderId="0" xfId="2" applyFont="1" applyFill="1" applyBorder="1" applyAlignment="1">
      <alignment horizontal="center" vertical="center" wrapText="1"/>
    </xf>
    <xf numFmtId="0" fontId="8" fillId="4" borderId="0" xfId="3" applyFill="1" applyBorder="1" applyAlignment="1">
      <alignment horizontal="center" vertical="center"/>
    </xf>
    <xf numFmtId="0" fontId="6" fillId="3" borderId="0" xfId="2" applyFont="1" applyFill="1" applyBorder="1" applyAlignment="1">
      <alignment horizontal="right" vertical="center" wrapText="1"/>
    </xf>
    <xf numFmtId="49" fontId="6" fillId="3" borderId="0" xfId="2" applyNumberFormat="1" applyFont="1" applyFill="1" applyBorder="1" applyAlignment="1">
      <alignment horizontal="center" vertical="center" wrapText="1"/>
    </xf>
    <xf numFmtId="4" fontId="9" fillId="3" borderId="0" xfId="2" applyNumberFormat="1" applyFont="1" applyFill="1" applyBorder="1" applyAlignment="1">
      <alignment horizontal="right" vertical="center" wrapText="1"/>
    </xf>
    <xf numFmtId="0" fontId="9" fillId="3" borderId="0" xfId="3" applyFont="1" applyFill="1" applyBorder="1" applyAlignment="1">
      <alignment horizontal="center" vertical="center" wrapText="1"/>
    </xf>
    <xf numFmtId="0" fontId="6" fillId="4" borderId="0" xfId="2" applyFont="1" applyFill="1" applyBorder="1" applyAlignment="1">
      <alignment horizontal="left" vertical="center" wrapText="1"/>
    </xf>
    <xf numFmtId="0" fontId="9" fillId="3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6" fillId="5" borderId="0" xfId="2" applyFont="1" applyFill="1" applyBorder="1" applyAlignment="1">
      <alignment horizontal="center" vertical="center" wrapText="1"/>
    </xf>
    <xf numFmtId="4" fontId="9" fillId="6" borderId="0" xfId="2" applyNumberFormat="1" applyFont="1" applyFill="1" applyBorder="1" applyAlignment="1">
      <alignment horizontal="right" vertical="center" wrapText="1"/>
    </xf>
    <xf numFmtId="0" fontId="9" fillId="6" borderId="0" xfId="3" applyFont="1" applyFill="1" applyBorder="1" applyAlignment="1">
      <alignment horizontal="center" vertical="center" wrapText="1"/>
    </xf>
    <xf numFmtId="0" fontId="6" fillId="6" borderId="0" xfId="2" applyFont="1" applyFill="1" applyBorder="1" applyAlignment="1">
      <alignment horizontal="left" vertical="center" wrapText="1"/>
    </xf>
    <xf numFmtId="4" fontId="9" fillId="6" borderId="0" xfId="3" applyNumberFormat="1" applyFont="1" applyFill="1" applyBorder="1" applyAlignment="1">
      <alignment vertical="center"/>
    </xf>
    <xf numFmtId="0" fontId="10" fillId="0" borderId="1" xfId="2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right" vertical="center" wrapText="1"/>
    </xf>
    <xf numFmtId="0" fontId="4" fillId="0" borderId="0" xfId="20" applyFont="1" applyFill="1" applyBorder="1"/>
    <xf numFmtId="0" fontId="3" fillId="0" borderId="0" xfId="20" applyFont="1" applyFill="1"/>
    <xf numFmtId="0" fontId="4" fillId="0" borderId="0" xfId="20" applyFont="1" applyFill="1"/>
    <xf numFmtId="0" fontId="3" fillId="0" borderId="0" xfId="20" applyFont="1" applyAlignment="1">
      <alignment horizontal="right"/>
    </xf>
    <xf numFmtId="0" fontId="3" fillId="0" borderId="0" xfId="20" applyFont="1"/>
    <xf numFmtId="0" fontId="4" fillId="0" borderId="1" xfId="20" applyFont="1" applyFill="1" applyBorder="1" applyAlignment="1">
      <alignment horizontal="center" vertical="center" wrapText="1"/>
    </xf>
    <xf numFmtId="0" fontId="4" fillId="0" borderId="1" xfId="20" applyFont="1" applyFill="1" applyBorder="1" applyAlignment="1">
      <alignment horizontal="center" vertical="center" textRotation="90" wrapText="1"/>
    </xf>
    <xf numFmtId="0" fontId="3" fillId="0" borderId="1" xfId="20" applyFont="1" applyBorder="1" applyAlignment="1">
      <alignment horizontal="center" vertical="center" wrapText="1"/>
    </xf>
    <xf numFmtId="0" fontId="4" fillId="0" borderId="1" xfId="20" applyFont="1" applyBorder="1" applyAlignment="1">
      <alignment horizontal="center" vertical="center" textRotation="90" wrapText="1"/>
    </xf>
    <xf numFmtId="0" fontId="3" fillId="0" borderId="0" xfId="20" applyFont="1" applyBorder="1"/>
    <xf numFmtId="0" fontId="4" fillId="0" borderId="1" xfId="20" applyFont="1" applyFill="1" applyBorder="1"/>
    <xf numFmtId="0" fontId="5" fillId="0" borderId="1" xfId="20" applyFont="1" applyFill="1" applyBorder="1" applyAlignment="1">
      <alignment horizontal="center" vertical="center" wrapText="1"/>
    </xf>
    <xf numFmtId="0" fontId="2" fillId="0" borderId="1" xfId="20" applyFill="1" applyBorder="1" applyAlignment="1">
      <alignment horizontal="center" vertical="center"/>
    </xf>
    <xf numFmtId="0" fontId="3" fillId="0" borderId="1" xfId="20" applyFont="1" applyBorder="1" applyAlignment="1">
      <alignment horizontal="right"/>
    </xf>
    <xf numFmtId="0" fontId="10" fillId="0" borderId="1" xfId="21" applyFont="1" applyFill="1" applyBorder="1" applyAlignment="1">
      <alignment horizontal="left" vertical="center" wrapText="1"/>
    </xf>
    <xf numFmtId="0" fontId="4" fillId="0" borderId="1" xfId="21" applyFont="1" applyFill="1" applyBorder="1" applyAlignment="1">
      <alignment horizontal="left" vertical="center" wrapText="1"/>
    </xf>
    <xf numFmtId="0" fontId="4" fillId="0" borderId="1" xfId="21" applyFont="1" applyFill="1" applyBorder="1" applyAlignment="1">
      <alignment horizontal="center" vertical="center" wrapText="1"/>
    </xf>
    <xf numFmtId="4" fontId="4" fillId="0" borderId="1" xfId="21" applyNumberFormat="1" applyFont="1" applyFill="1" applyBorder="1" applyAlignment="1">
      <alignment horizontal="right" vertical="center" wrapText="1"/>
    </xf>
    <xf numFmtId="0" fontId="4" fillId="0" borderId="1" xfId="20" applyFont="1" applyFill="1" applyBorder="1" applyAlignment="1">
      <alignment horizontal="right" vertical="center" wrapText="1"/>
    </xf>
    <xf numFmtId="4" fontId="5" fillId="0" borderId="1" xfId="2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4" fontId="7" fillId="0" borderId="2" xfId="0" applyNumberFormat="1" applyFont="1" applyFill="1" applyBorder="1" applyAlignment="1" applyProtection="1">
      <alignment horizontal="right" vertical="center" wrapText="1"/>
    </xf>
    <xf numFmtId="0" fontId="6" fillId="0" borderId="2" xfId="0" applyNumberFormat="1" applyFont="1" applyFill="1" applyBorder="1" applyAlignment="1" applyProtection="1">
      <alignment horizontal="right" vertical="center" wrapText="1"/>
    </xf>
    <xf numFmtId="0" fontId="5" fillId="2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right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4" fontId="4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</cellXfs>
  <cellStyles count="22">
    <cellStyle name="Обычный" xfId="0" builtinId="0"/>
    <cellStyle name="Обычный 10" xfId="5"/>
    <cellStyle name="Обычный 11" xfId="6"/>
    <cellStyle name="Обычный 11 2" xfId="7"/>
    <cellStyle name="Обычный 11 3" xfId="8"/>
    <cellStyle name="Обычный 12" xfId="4"/>
    <cellStyle name="Обычный 12 2" xfId="21"/>
    <cellStyle name="Обычный 2" xfId="1"/>
    <cellStyle name="Обычный 2 2" xfId="3"/>
    <cellStyle name="Обычный 2 3" xfId="9"/>
    <cellStyle name="Обычный 2 3 2" xfId="10"/>
    <cellStyle name="Обычный 2 4" xfId="11"/>
    <cellStyle name="Обычный 2 5" xfId="20"/>
    <cellStyle name="Обычный 3" xfId="12"/>
    <cellStyle name="Обычный 3 2" xfId="2"/>
    <cellStyle name="Обычный 4" xfId="13"/>
    <cellStyle name="Обычный 5" xfId="14"/>
    <cellStyle name="Обычный 6" xfId="15"/>
    <cellStyle name="Обычный 7" xfId="16"/>
    <cellStyle name="Обычный 8" xfId="17"/>
    <cellStyle name="Обычный 9" xfId="18"/>
    <cellStyle name="Финансовый 2" xfId="19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theme="5" tint="0.59999389629810485"/>
          <bgColor theme="0"/>
        </patternFill>
      </fill>
      <alignment horizontal="righ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border outline="0">
        <left style="thin">
          <color indexed="64"/>
        </lef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9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right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theme="5" tint="0.59999389629810485"/>
          <bgColor theme="0"/>
        </patternFill>
      </fill>
      <alignment horizontal="right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esktop\&#1054;&#1051;%20(&#1053;&#1059;&#1056;,&#1053;&#1058;&#1055;)%20&#1086;&#1090;%2031.12.23&#1075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58;&#1040;\&#1042;&#1099;&#1088;&#1072;&#1073;&#1086;&#1090;&#1082;&#1072;%20&#1090;.&#1101;&#1085;.,%20&#1091;&#1075;&#1086;&#1083;&#1100;\&#1042;&#1099;&#1088;&#1072;&#1073;&#1086;&#1090;&#1082;&#1072;,%20&#1091;&#1075;&#1086;&#1083;&#1100;%2021-22&#1075;&#1075;\&#1079;&#1072;&#1074;&#1086;&#1079;%20&#1080;%20&#1086;&#1089;&#1090;&#1072;&#1090;&#1082;&#1080;%20&#1091;&#1075;&#1083;&#1103;%20&#1087;&#1086;%20&#1082;&#1086;&#1090;&#1077;&#1083;&#1100;&#1085;&#1099;&#1084;%20&#1054;&#1054;&#1054;%20&#1064;&#1058;&#1050;20-22&#1075;&#107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58;&#1040;\&#1090;&#1077;&#1087;&#1083;&#1086;&#1074;&#1072;&#1103;%20&#1082;&#1086;&#1084;&#1087;&#1072;&#1085;&#1080;&#1103;\&#1056;&#1040;&#1057;&#1063;&#1045;&#1058;%20&#1055;&#1054;&#1058;&#1045;&#1056;&#1068;%20&#1055;&#1054;%20&#1057;&#1045;&#1058;&#1071;&#1052;\&#1056;&#1072;&#1089;&#1095;&#1077;&#1090;&#1099;%20&#1090;&#1077;&#1087;&#1083;&#1086;&#1087;&#1086;&#1090;&#1077;&#1088;&#1100;%20&#1054;&#1054;&#1054;%20&#1040;&#1058;&#1050;%20&#1085;&#1072;%202013%20&#1075;&#1086;&#1076;\&#1044;&#1086;&#1082;&#1091;&#1084;&#1077;&#1085;&#1090;&#1099;%20&#1082;%20&#1090;&#1072;&#1088;&#1080;&#1092;&#1091;%20(&#1075;&#1086;&#1090;&#1086;&#1074;&#1099;&#1077;%20&#1076;&#1083;&#1103;%20&#1087;&#1077;&#1095;&#1072;&#1090;&#1080;)\&#1056;&#1072;&#1089;&#1095;&#1077;&#1090;&#1099;%20&#1090;&#1077;&#1087;&#1083;&#1086;&#1087;&#1086;&#1090;&#1077;&#1088;&#1100;%20&#1087;&#1086;%20&#1058;&#1057;%20&#1054;&#1054;&#1054;%20&#1040;&#1083;&#1077;&#1081;&#1089;&#1082;&#1072;&#1103;%20&#1090;&#1077;&#1087;&#1083;&#1086;&#1074;&#1072;&#1103;%20&#1082;&#1086;&#1084;&#1087;&#1072;&#1085;&#1080;&#110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58;&#1040;\&#1057;&#1093;&#1077;&#1084;&#1099;%20&#1058;&#1057;\&#1043;&#1080;&#1076;&#1088;&#1072;&#1074;&#1083;&#1080;&#1082;&#1072;\&#1043;&#1080;&#1076;&#1088;&#1072;&#1074;&#1083;&#1080;&#1095;&#1077;&#1089;&#1082;&#1080;&#1081;%20&#1088;&#1072;&#1089;&#1095;&#1077;&#1090;%20&#1074;&#1086;&#1076;&#1103;&#1085;&#1099;&#1093;%20&#1058;&#1057;%20&#1054;&#1054;&#1054;%20&#1040;&#1058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\&#1088;&#1072;&#1073;&#1086;&#1090;&#1072;\&#1055;&#1058;&#1054;\&#1069;&#1082;&#1089;&#1087;&#1077;&#1088;&#1090;-&#1058;&#1072;&#1088;&#1080;&#1092;%202017%20&#1075;&#1086;&#1076;%20&#1087;&#1086;%20&#1040;&#1058;&#1050;\&#1056;&#1072;&#1089;&#1095;&#1077;&#1090;&#1099;%20&#1090;&#1077;&#1087;&#1083;&#1086;&#1087;&#1086;&#1090;&#1077;&#1088;&#1100;%20&#1087;&#1086;%20&#1058;&#1057;%20&#1054;&#1054;&#1054;%20&#1064;&#1058;&#1050;,2023&#1075;&#1086;&#1076;(&#1074;&#1077;&#1088;&#1089;&#1080;&#1103;%20&#1075;&#1083;&#1072;&#1074;&#1085;&#1072;&#1103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\&#1088;&#1072;&#1073;&#1086;&#1090;&#1072;\&#1056;&#1072;&#1073;&#1086;&#1095;&#1080;&#1081;%20&#1089;&#1090;&#1086;&#1083;%20&#1040;&#1057;&#1059;&#1057;\&#1076;&#1083;&#1103;%20&#1086;&#1073;&#1098;&#1077;&#1084;&#1072;%20&#1090;&#1077;&#1087;&#1083;&#1086;&#1085;&#1086;&#1089;&#1080;&#1090;&#1077;&#1083;&#1103;\&#1056;&#1072;&#1089;&#1095;&#1077;&#1090;%20&#1085;&#1072;&#1075;&#1088;&#1091;&#1079;&#1086;&#1082;%20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58;&#1040;\&#1042;&#1099;&#1088;&#1072;&#1073;&#1086;&#1090;&#1082;&#1072;%20&#1090;.&#1101;&#1085;.,%20&#1091;&#1075;&#1086;&#1083;&#1100;\&#1042;&#1099;&#1088;&#1072;&#1073;&#1086;&#1090;&#1082;&#1072;,%20&#1091;&#1075;&#1086;&#1083;&#1100;%2021-22&#1075;&#1075;\&#1048;&#1085;&#1074;&#1077;&#1085;&#1090;\&#1082;%20&#1090;&#1072;&#1088;&#1080;&#1092;&#1091;\&#1056;&#1072;&#1089;&#1095;&#1077;&#1090;&#1099;%20&#1053;&#1059;&#1056;,%20&#1053;&#1053;&#1058;&#1047;%20%20&#1054;&#1054;&#1054;%20&#1040;&#1083;&#1077;&#1081;&#1089;&#1082;&#1072;&#1103;%20&#1090;&#1077;&#1087;&#1083;&#1086;&#1074;&#1072;&#1103;%20&#1082;&#1086;&#1084;&#1087;&#1072;&#1085;&#1080;&#1103;,2019&#1075;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58;&#1040;\&#1090;&#1077;&#1087;&#1083;&#1086;&#1074;&#1072;&#1103;%20&#1082;&#1086;&#1084;&#1087;&#1072;&#1085;&#1080;&#1103;\&#1056;&#1040;&#1057;&#1063;&#1045;&#1058;%20&#1055;&#1054;&#1058;&#1045;&#1056;&#1068;%20&#1055;&#1054;%20&#1057;&#1045;&#1058;&#1071;&#1052;\&#1056;&#1072;&#1089;&#1095;&#1077;&#1090;&#1099;%20&#1090;&#1077;&#1087;&#1083;&#1086;&#1087;&#1086;&#1090;&#1077;&#1088;&#1100;%20&#1054;&#1054;&#1054;%20&#1040;&#1058;&#1050;%20&#1085;&#1072;%202013%20&#1075;&#1086;&#1076;\&#1044;&#1086;&#1082;&#1091;&#1084;&#1077;&#1085;&#1090;&#1099;%20&#1082;%20&#1090;&#1072;&#1088;&#1080;&#1092;&#1091;%20(&#1075;&#1086;&#1090;&#1086;&#1074;&#1099;&#1077;%20&#1076;&#1083;&#1103;%20&#1087;&#1077;&#1095;&#1072;&#1090;&#1080;)\&#1056;&#1072;&#1089;&#1095;&#1077;&#1090;&#1099;%20&#1087;&#1086;%20&#1082;&#1086;&#1090;&#1083;&#1072;&#1084;%20&#1076;&#1083;&#1103;%20&#1053;&#1059;&#1056;%20&#1040;&#1083;&#1077;&#1081;&#1089;&#1082;%202013%20&#1075;&#1086;&#1076;%20(&#1096;&#1072;&#1073;&#1083;&#1086;&#108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ица 3.1.1. (2)"/>
      <sheetName val="Таблица 3.1.1(Мира24д)"/>
      <sheetName val="Таблица 3.1.1."/>
      <sheetName val="Протяженноть ТС"/>
      <sheetName val="Температурный график"/>
      <sheetName val="Реализация"/>
      <sheetName val="Реализация-1"/>
      <sheetName val="Котлы"/>
      <sheetName val="Помещения котельной"/>
      <sheetName val="ХБН"/>
      <sheetName val="Таблица 8.1"/>
      <sheetName val="Таблица 8.2"/>
      <sheetName val="Таблица 10.2"/>
      <sheetName val="Нагрузки ГВС для расхода"/>
      <sheetName val="Таблица 11.1"/>
      <sheetName val="Нагрузки ГВС"/>
      <sheetName val="Выработка"/>
      <sheetName val="нагрузки 2023 (2)"/>
      <sheetName val="Таблица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клады"/>
      <sheetName val="Норма угля,вар.2"/>
      <sheetName val="Потребн.угля на 21-22гг ООО ШТК"/>
      <sheetName val="График поставки на ОЗП21-22"/>
      <sheetName val="ОТЧЕТ в бух-ю (озп 20-21)"/>
      <sheetName val="Сведения о перевозках"/>
      <sheetName val="Отчет мастерам"/>
      <sheetName val="Расчет нормы угля(на 22г)"/>
      <sheetName val="ОТЧЕТ в бух-ю (озп 21-22)"/>
      <sheetName val="апрель22"/>
      <sheetName val="март22"/>
      <sheetName val="февраль22"/>
      <sheetName val="Движение угля(20-22)"/>
      <sheetName val="Движение угля(19-22)"/>
      <sheetName val="Выдача со склада"/>
      <sheetName val="Поступление на склады"/>
      <sheetName val="июнь 19г."/>
      <sheetName val="СФ в ОЗП21-22"/>
      <sheetName val="январь22"/>
      <sheetName val="декабрь21"/>
      <sheetName val="Запрос на расход у мастеров"/>
      <sheetName val="Поступления угля на склады АУВ"/>
      <sheetName val="Договора АУВ"/>
      <sheetName val="ОЗП(периоды)"/>
      <sheetName val="выдача угля ОЗП 21-22"/>
      <sheetName val="расход угля ОЗП 21-22"/>
      <sheetName val="поставка угля к ОЗП 21-22"/>
      <sheetName val="расход угля ОЗП 21-22 (по пост)"/>
      <sheetName val="коды поступл.по месяцам"/>
      <sheetName val="расход угля 2021 (по поступл.)"/>
      <sheetName val="Лист1"/>
      <sheetName val="выдача угля ОЗП 21-22 (по пост)"/>
      <sheetName val="коды поступления"/>
      <sheetName val="сертификаты"/>
      <sheetName val="Расчет нормы угля(на 20-21г (2"/>
      <sheetName val="золошлаки 2021"/>
      <sheetName val="золошлаки ЛП 21"/>
      <sheetName val="поступления"/>
      <sheetName val="расход угля 2021"/>
      <sheetName val="выдача за 2021год"/>
      <sheetName val="Норма угля,вар.1"/>
      <sheetName val="Выдано угля на выраб.тепла 21г"/>
      <sheetName val="Акт (с сентября 20г)"/>
      <sheetName val="База к акту"/>
      <sheetName val="темпер.нар.воздуха по СНиП"/>
      <sheetName val="Уголь на период ОЗП 20-21"/>
      <sheetName val="Уголь на ОЗП 21-22"/>
      <sheetName val="Норма угля,вар.3"/>
      <sheetName val="котельные"/>
      <sheetName val="погода"/>
      <sheetName val="Темпер.в Алейске по месяцам"/>
      <sheetName val="январь 19г."/>
      <sheetName val="февраль 19г."/>
      <sheetName val="март 19г."/>
      <sheetName val="апрель19г."/>
      <sheetName val="май 19г."/>
      <sheetName val="отчет по углю за ОЗП 19-20"/>
      <sheetName val="ШапкРасчет нормы угля(на 20-21г"/>
      <sheetName val="расход угля за 2021"/>
      <sheetName val="расход угля ОЗП 20-21"/>
      <sheetName val="Журнал прихода угля на кот-титу"/>
      <sheetName val="Журнал прихода угля "/>
      <sheetName val="Журнал прихода угля на кот- (2"/>
      <sheetName val="Журнал прихода угля  (2)"/>
      <sheetName val="Климат до 06.2021г.,Т3"/>
      <sheetName val="Климат после 06.2021г., Т3"/>
      <sheetName val="июнь22"/>
      <sheetName val="май22"/>
      <sheetName val="июль22"/>
      <sheetName val="ЛП2022"/>
      <sheetName val="ЛП2022 (2)"/>
      <sheetName val="отчет по углю за ОЗП 21-22"/>
      <sheetName val="завоз и остатки угля по котель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46">
          <cell r="GZ246" t="str">
            <v/>
          </cell>
        </row>
      </sheetData>
      <sheetData sheetId="12">
        <row r="246">
          <cell r="GZ246" t="str">
            <v/>
          </cell>
        </row>
        <row r="247">
          <cell r="GZ247" t="str">
            <v/>
          </cell>
        </row>
        <row r="248">
          <cell r="GZ248">
            <v>182</v>
          </cell>
        </row>
        <row r="249">
          <cell r="GZ249">
            <v>182</v>
          </cell>
        </row>
        <row r="250">
          <cell r="GZ250" t="str">
            <v/>
          </cell>
        </row>
        <row r="251">
          <cell r="GZ251" t="str">
            <v/>
          </cell>
        </row>
        <row r="252">
          <cell r="GZ252" t="str">
            <v/>
          </cell>
        </row>
        <row r="253">
          <cell r="GZ253" t="str">
            <v/>
          </cell>
        </row>
        <row r="254">
          <cell r="GZ254" t="str">
            <v/>
          </cell>
        </row>
        <row r="255">
          <cell r="GZ255" t="str">
            <v/>
          </cell>
        </row>
        <row r="256">
          <cell r="GZ256" t="str">
            <v/>
          </cell>
        </row>
        <row r="257">
          <cell r="GZ257" t="str">
            <v/>
          </cell>
        </row>
        <row r="258">
          <cell r="GZ258" t="str">
            <v/>
          </cell>
        </row>
        <row r="259">
          <cell r="GZ259" t="str">
            <v/>
          </cell>
        </row>
        <row r="260">
          <cell r="GZ260" t="str">
            <v/>
          </cell>
        </row>
        <row r="261">
          <cell r="GZ261" t="str">
            <v/>
          </cell>
        </row>
        <row r="262">
          <cell r="GZ262" t="str">
            <v/>
          </cell>
        </row>
        <row r="263">
          <cell r="GZ263" t="str">
            <v/>
          </cell>
        </row>
        <row r="264">
          <cell r="GZ264" t="str">
            <v/>
          </cell>
        </row>
        <row r="265">
          <cell r="GZ265" t="str">
            <v/>
          </cell>
        </row>
        <row r="266">
          <cell r="GZ266" t="str">
            <v/>
          </cell>
        </row>
        <row r="267">
          <cell r="GZ267" t="str">
            <v/>
          </cell>
        </row>
        <row r="268">
          <cell r="GZ268" t="str">
            <v/>
          </cell>
        </row>
        <row r="269">
          <cell r="GZ269" t="str">
            <v/>
          </cell>
        </row>
        <row r="270">
          <cell r="GZ270" t="str">
            <v/>
          </cell>
        </row>
        <row r="271">
          <cell r="GZ271" t="str">
            <v/>
          </cell>
        </row>
        <row r="272">
          <cell r="GZ272" t="str">
            <v/>
          </cell>
        </row>
        <row r="273">
          <cell r="GZ273" t="str">
            <v/>
          </cell>
        </row>
        <row r="274">
          <cell r="GZ274" t="str">
            <v/>
          </cell>
        </row>
        <row r="275">
          <cell r="GZ275" t="str">
            <v/>
          </cell>
        </row>
        <row r="276">
          <cell r="GZ276" t="str">
            <v/>
          </cell>
        </row>
        <row r="277">
          <cell r="GZ277" t="str">
            <v/>
          </cell>
        </row>
        <row r="278">
          <cell r="GZ278" t="str">
            <v/>
          </cell>
        </row>
        <row r="279">
          <cell r="GZ279" t="str">
            <v/>
          </cell>
        </row>
        <row r="280">
          <cell r="GZ280" t="str">
            <v/>
          </cell>
        </row>
        <row r="281">
          <cell r="GZ281" t="str">
            <v/>
          </cell>
        </row>
        <row r="282">
          <cell r="GZ282" t="str">
            <v/>
          </cell>
        </row>
        <row r="283">
          <cell r="GZ283" t="str">
            <v/>
          </cell>
        </row>
        <row r="284">
          <cell r="GZ284" t="str">
            <v/>
          </cell>
        </row>
        <row r="285">
          <cell r="GZ285" t="str">
            <v/>
          </cell>
        </row>
        <row r="286">
          <cell r="GZ286" t="str">
            <v/>
          </cell>
        </row>
        <row r="287">
          <cell r="GZ287" t="str">
            <v/>
          </cell>
        </row>
        <row r="288">
          <cell r="GZ288" t="str">
            <v/>
          </cell>
        </row>
        <row r="289">
          <cell r="GZ289" t="str">
            <v/>
          </cell>
        </row>
        <row r="290">
          <cell r="GZ290" t="str">
            <v/>
          </cell>
        </row>
        <row r="291">
          <cell r="GZ291" t="str">
            <v/>
          </cell>
        </row>
        <row r="292">
          <cell r="GZ292" t="str">
            <v/>
          </cell>
        </row>
        <row r="293">
          <cell r="GZ293" t="str">
            <v/>
          </cell>
        </row>
        <row r="294">
          <cell r="GZ294" t="str">
            <v/>
          </cell>
        </row>
        <row r="295">
          <cell r="GZ295" t="str">
            <v/>
          </cell>
        </row>
        <row r="296">
          <cell r="GZ296" t="str">
            <v/>
          </cell>
        </row>
        <row r="297">
          <cell r="GZ297" t="str">
            <v/>
          </cell>
        </row>
        <row r="298">
          <cell r="GZ298" t="str">
            <v/>
          </cell>
        </row>
        <row r="299">
          <cell r="GZ299" t="str">
            <v/>
          </cell>
        </row>
        <row r="300">
          <cell r="GZ300" t="str">
            <v/>
          </cell>
        </row>
        <row r="301">
          <cell r="GZ301" t="str">
            <v/>
          </cell>
        </row>
        <row r="302">
          <cell r="GZ302" t="str">
            <v/>
          </cell>
        </row>
        <row r="303">
          <cell r="GZ303" t="str">
            <v/>
          </cell>
        </row>
        <row r="304">
          <cell r="GZ304" t="str">
            <v/>
          </cell>
        </row>
        <row r="305">
          <cell r="GZ305" t="str">
            <v/>
          </cell>
        </row>
        <row r="306">
          <cell r="GZ306" t="str">
            <v/>
          </cell>
        </row>
        <row r="307">
          <cell r="GZ307" t="str">
            <v/>
          </cell>
        </row>
        <row r="308">
          <cell r="GZ308" t="str">
            <v/>
          </cell>
        </row>
        <row r="309">
          <cell r="GZ309" t="str">
            <v/>
          </cell>
        </row>
        <row r="310">
          <cell r="GZ310" t="str">
            <v/>
          </cell>
        </row>
        <row r="311">
          <cell r="GZ311" t="str">
            <v/>
          </cell>
        </row>
        <row r="312">
          <cell r="GZ312" t="str">
            <v/>
          </cell>
        </row>
        <row r="313">
          <cell r="GZ313" t="str">
            <v/>
          </cell>
        </row>
        <row r="314">
          <cell r="GZ314" t="str">
            <v/>
          </cell>
        </row>
        <row r="315">
          <cell r="GZ315" t="str">
            <v/>
          </cell>
        </row>
        <row r="316">
          <cell r="GZ316" t="str">
            <v/>
          </cell>
        </row>
        <row r="317">
          <cell r="GZ317" t="str">
            <v/>
          </cell>
        </row>
        <row r="318">
          <cell r="GZ318" t="str">
            <v/>
          </cell>
        </row>
        <row r="319">
          <cell r="GZ319" t="str">
            <v/>
          </cell>
        </row>
        <row r="320">
          <cell r="GZ320" t="str">
            <v/>
          </cell>
        </row>
        <row r="321">
          <cell r="GZ321" t="str">
            <v/>
          </cell>
        </row>
        <row r="322">
          <cell r="GZ322" t="str">
            <v/>
          </cell>
        </row>
        <row r="323">
          <cell r="GZ323" t="str">
            <v/>
          </cell>
        </row>
        <row r="324">
          <cell r="GZ324" t="str">
            <v/>
          </cell>
        </row>
        <row r="325">
          <cell r="GZ325" t="str">
            <v/>
          </cell>
        </row>
        <row r="326">
          <cell r="GZ326" t="str">
            <v/>
          </cell>
        </row>
        <row r="327">
          <cell r="GZ327" t="str">
            <v/>
          </cell>
        </row>
        <row r="328">
          <cell r="GZ328" t="str">
            <v/>
          </cell>
        </row>
        <row r="329">
          <cell r="GZ329" t="str">
            <v/>
          </cell>
        </row>
        <row r="330">
          <cell r="GZ330" t="str">
            <v/>
          </cell>
        </row>
        <row r="331">
          <cell r="GZ331" t="str">
            <v/>
          </cell>
        </row>
        <row r="332">
          <cell r="GZ332" t="str">
            <v/>
          </cell>
        </row>
        <row r="333">
          <cell r="GZ333" t="str">
            <v/>
          </cell>
        </row>
        <row r="334">
          <cell r="GZ334" t="str">
            <v/>
          </cell>
        </row>
        <row r="335">
          <cell r="GZ335" t="str">
            <v/>
          </cell>
        </row>
        <row r="336">
          <cell r="GZ336" t="str">
            <v/>
          </cell>
        </row>
        <row r="337">
          <cell r="GZ337" t="str">
            <v/>
          </cell>
        </row>
        <row r="338">
          <cell r="GZ338" t="str">
            <v/>
          </cell>
        </row>
        <row r="339">
          <cell r="GZ339" t="str">
            <v/>
          </cell>
        </row>
        <row r="340">
          <cell r="GZ340" t="str">
            <v/>
          </cell>
        </row>
        <row r="341">
          <cell r="GZ341" t="str">
            <v/>
          </cell>
        </row>
        <row r="342">
          <cell r="GZ342" t="str">
            <v/>
          </cell>
        </row>
        <row r="343">
          <cell r="GZ343" t="str">
            <v/>
          </cell>
        </row>
        <row r="344">
          <cell r="GZ344" t="str">
            <v/>
          </cell>
        </row>
        <row r="345">
          <cell r="GZ345" t="str">
            <v/>
          </cell>
        </row>
        <row r="346">
          <cell r="GZ346" t="str">
            <v/>
          </cell>
        </row>
        <row r="347">
          <cell r="GZ347" t="str">
            <v/>
          </cell>
        </row>
        <row r="348">
          <cell r="GZ348" t="str">
            <v/>
          </cell>
        </row>
        <row r="349">
          <cell r="GZ349" t="str">
            <v/>
          </cell>
        </row>
        <row r="350">
          <cell r="GZ350" t="str">
            <v/>
          </cell>
        </row>
        <row r="351">
          <cell r="GZ351" t="str">
            <v/>
          </cell>
        </row>
        <row r="352">
          <cell r="GZ352" t="str">
            <v/>
          </cell>
        </row>
        <row r="353">
          <cell r="GZ353" t="str">
            <v/>
          </cell>
        </row>
        <row r="354">
          <cell r="GZ354" t="str">
            <v/>
          </cell>
        </row>
        <row r="355">
          <cell r="GZ355" t="str">
            <v/>
          </cell>
        </row>
        <row r="356">
          <cell r="GZ356" t="str">
            <v/>
          </cell>
        </row>
        <row r="357">
          <cell r="GZ357" t="str">
            <v/>
          </cell>
        </row>
        <row r="358">
          <cell r="GZ358" t="str">
            <v/>
          </cell>
        </row>
        <row r="359">
          <cell r="GZ359" t="str">
            <v/>
          </cell>
        </row>
        <row r="360">
          <cell r="GZ360" t="str">
            <v/>
          </cell>
        </row>
        <row r="361">
          <cell r="GZ361" t="str">
            <v/>
          </cell>
        </row>
        <row r="362">
          <cell r="GZ362" t="str">
            <v/>
          </cell>
        </row>
        <row r="363">
          <cell r="GZ363" t="str">
            <v/>
          </cell>
        </row>
        <row r="364">
          <cell r="GZ364" t="str">
            <v/>
          </cell>
        </row>
        <row r="365">
          <cell r="GZ365" t="str">
            <v/>
          </cell>
        </row>
        <row r="366">
          <cell r="GZ366" t="str">
            <v/>
          </cell>
        </row>
        <row r="367">
          <cell r="GZ367" t="str">
            <v/>
          </cell>
        </row>
        <row r="368">
          <cell r="GZ368" t="str">
            <v/>
          </cell>
        </row>
        <row r="369">
          <cell r="GZ369" t="str">
            <v/>
          </cell>
        </row>
        <row r="370">
          <cell r="GZ370" t="str">
            <v/>
          </cell>
        </row>
        <row r="371">
          <cell r="GZ371" t="str">
            <v/>
          </cell>
        </row>
        <row r="372">
          <cell r="GZ372" t="str">
            <v/>
          </cell>
        </row>
        <row r="373">
          <cell r="GZ373" t="str">
            <v/>
          </cell>
        </row>
        <row r="374">
          <cell r="GZ374" t="str">
            <v/>
          </cell>
        </row>
        <row r="375">
          <cell r="GZ375" t="str">
            <v/>
          </cell>
        </row>
        <row r="376">
          <cell r="GZ376" t="str">
            <v/>
          </cell>
        </row>
        <row r="377">
          <cell r="GZ377" t="str">
            <v/>
          </cell>
        </row>
        <row r="378">
          <cell r="GZ378" t="str">
            <v/>
          </cell>
        </row>
        <row r="379">
          <cell r="GZ379" t="str">
            <v/>
          </cell>
        </row>
        <row r="380">
          <cell r="GZ380" t="str">
            <v/>
          </cell>
        </row>
        <row r="381">
          <cell r="GZ381" t="str">
            <v/>
          </cell>
        </row>
        <row r="382">
          <cell r="GZ382" t="str">
            <v/>
          </cell>
        </row>
        <row r="383">
          <cell r="GZ383" t="str">
            <v/>
          </cell>
        </row>
        <row r="384">
          <cell r="GZ384" t="str">
            <v/>
          </cell>
        </row>
        <row r="385">
          <cell r="GZ385" t="str">
            <v/>
          </cell>
        </row>
        <row r="386">
          <cell r="GZ386" t="str">
            <v/>
          </cell>
        </row>
        <row r="387">
          <cell r="GZ387" t="str">
            <v/>
          </cell>
        </row>
        <row r="388">
          <cell r="GZ388" t="str">
            <v/>
          </cell>
        </row>
        <row r="389">
          <cell r="GZ389" t="str">
            <v/>
          </cell>
        </row>
        <row r="390">
          <cell r="GZ390" t="str">
            <v/>
          </cell>
        </row>
        <row r="391">
          <cell r="GZ391" t="str">
            <v/>
          </cell>
        </row>
        <row r="392">
          <cell r="GZ392" t="str">
            <v/>
          </cell>
        </row>
        <row r="393">
          <cell r="GZ393" t="str">
            <v/>
          </cell>
        </row>
        <row r="394">
          <cell r="GZ394" t="str">
            <v/>
          </cell>
        </row>
        <row r="395">
          <cell r="GZ395" t="str">
            <v/>
          </cell>
        </row>
        <row r="396">
          <cell r="GZ396" t="str">
            <v/>
          </cell>
        </row>
        <row r="397">
          <cell r="GZ397" t="str">
            <v/>
          </cell>
        </row>
        <row r="398">
          <cell r="GZ398">
            <v>190</v>
          </cell>
        </row>
        <row r="399">
          <cell r="GZ399">
            <v>190</v>
          </cell>
        </row>
        <row r="400">
          <cell r="GZ400">
            <v>189</v>
          </cell>
        </row>
        <row r="401">
          <cell r="GZ401">
            <v>189</v>
          </cell>
        </row>
        <row r="402">
          <cell r="GZ402">
            <v>189</v>
          </cell>
        </row>
        <row r="403">
          <cell r="GZ403">
            <v>189</v>
          </cell>
        </row>
        <row r="404">
          <cell r="GZ404">
            <v>189</v>
          </cell>
        </row>
        <row r="405">
          <cell r="GZ405">
            <v>189</v>
          </cell>
        </row>
        <row r="406">
          <cell r="GZ406" t="str">
            <v/>
          </cell>
        </row>
        <row r="407">
          <cell r="GZ407" t="str">
            <v/>
          </cell>
        </row>
        <row r="408">
          <cell r="GZ408" t="str">
            <v/>
          </cell>
        </row>
        <row r="409">
          <cell r="GZ409" t="str">
            <v/>
          </cell>
        </row>
        <row r="410">
          <cell r="GZ410">
            <v>189</v>
          </cell>
        </row>
        <row r="411">
          <cell r="GZ411">
            <v>189</v>
          </cell>
        </row>
        <row r="412">
          <cell r="GZ412">
            <v>189</v>
          </cell>
        </row>
        <row r="413">
          <cell r="GZ413">
            <v>189</v>
          </cell>
        </row>
        <row r="414">
          <cell r="GZ414" t="str">
            <v/>
          </cell>
        </row>
        <row r="415">
          <cell r="GZ415">
            <v>186</v>
          </cell>
        </row>
        <row r="416">
          <cell r="GZ416">
            <v>186</v>
          </cell>
        </row>
        <row r="417">
          <cell r="GZ417">
            <v>186</v>
          </cell>
        </row>
        <row r="418">
          <cell r="GZ418" t="str">
            <v/>
          </cell>
        </row>
        <row r="419">
          <cell r="GZ419" t="str">
            <v/>
          </cell>
        </row>
        <row r="420">
          <cell r="GZ420" t="str">
            <v/>
          </cell>
        </row>
        <row r="421">
          <cell r="GZ421">
            <v>186</v>
          </cell>
        </row>
        <row r="422">
          <cell r="GZ422">
            <v>186</v>
          </cell>
        </row>
        <row r="423">
          <cell r="GZ423">
            <v>186</v>
          </cell>
        </row>
        <row r="424">
          <cell r="GZ424">
            <v>186</v>
          </cell>
        </row>
        <row r="425">
          <cell r="GZ425" t="str">
            <v/>
          </cell>
        </row>
        <row r="426">
          <cell r="GZ426" t="str">
            <v/>
          </cell>
        </row>
        <row r="427">
          <cell r="GZ427" t="str">
            <v/>
          </cell>
        </row>
        <row r="428">
          <cell r="GZ428" t="str">
            <v/>
          </cell>
        </row>
        <row r="429">
          <cell r="GZ429">
            <v>187</v>
          </cell>
        </row>
        <row r="430">
          <cell r="GZ430">
            <v>187</v>
          </cell>
        </row>
        <row r="431">
          <cell r="GZ431">
            <v>187</v>
          </cell>
        </row>
        <row r="432">
          <cell r="GZ432" t="str">
            <v/>
          </cell>
        </row>
        <row r="433">
          <cell r="GZ433" t="str">
            <v/>
          </cell>
        </row>
        <row r="434">
          <cell r="GZ434" t="str">
            <v/>
          </cell>
        </row>
        <row r="435">
          <cell r="GZ435">
            <v>188</v>
          </cell>
        </row>
        <row r="436">
          <cell r="GZ436">
            <v>188</v>
          </cell>
        </row>
        <row r="437">
          <cell r="GZ437">
            <v>188</v>
          </cell>
        </row>
        <row r="438">
          <cell r="GZ438">
            <v>188</v>
          </cell>
        </row>
        <row r="439">
          <cell r="GZ439" t="str">
            <v/>
          </cell>
        </row>
        <row r="440">
          <cell r="GZ440">
            <v>191</v>
          </cell>
        </row>
        <row r="441">
          <cell r="GZ441">
            <v>191</v>
          </cell>
        </row>
        <row r="442">
          <cell r="GZ442">
            <v>191</v>
          </cell>
        </row>
        <row r="443">
          <cell r="GZ443" t="str">
            <v/>
          </cell>
        </row>
        <row r="444">
          <cell r="GZ444" t="str">
            <v/>
          </cell>
        </row>
        <row r="445">
          <cell r="GZ445" t="str">
            <v/>
          </cell>
        </row>
        <row r="446">
          <cell r="GZ446">
            <v>191</v>
          </cell>
        </row>
        <row r="447">
          <cell r="GZ447">
            <v>191</v>
          </cell>
        </row>
        <row r="448">
          <cell r="GZ448">
            <v>191</v>
          </cell>
        </row>
        <row r="449">
          <cell r="GZ449">
            <v>191</v>
          </cell>
        </row>
        <row r="450">
          <cell r="GZ450">
            <v>191</v>
          </cell>
        </row>
        <row r="451">
          <cell r="GZ451">
            <v>193</v>
          </cell>
        </row>
        <row r="452">
          <cell r="GZ452">
            <v>193</v>
          </cell>
        </row>
        <row r="453">
          <cell r="GZ453">
            <v>194</v>
          </cell>
        </row>
        <row r="454">
          <cell r="GZ454">
            <v>194</v>
          </cell>
        </row>
        <row r="455">
          <cell r="GZ455" t="str">
            <v/>
          </cell>
        </row>
        <row r="456">
          <cell r="GZ456" t="str">
            <v/>
          </cell>
        </row>
        <row r="457">
          <cell r="GZ457">
            <v>195</v>
          </cell>
        </row>
        <row r="458">
          <cell r="GZ458">
            <v>195</v>
          </cell>
        </row>
        <row r="459">
          <cell r="GZ459">
            <v>195</v>
          </cell>
        </row>
        <row r="460">
          <cell r="GZ460">
            <v>195</v>
          </cell>
        </row>
        <row r="461">
          <cell r="GZ461">
            <v>195</v>
          </cell>
        </row>
        <row r="462">
          <cell r="GZ462">
            <v>195</v>
          </cell>
        </row>
        <row r="463">
          <cell r="GZ463">
            <v>195</v>
          </cell>
        </row>
        <row r="464">
          <cell r="GZ464">
            <v>195</v>
          </cell>
        </row>
        <row r="465">
          <cell r="GZ465" t="str">
            <v/>
          </cell>
        </row>
        <row r="466">
          <cell r="GZ466">
            <v>195</v>
          </cell>
        </row>
        <row r="467">
          <cell r="GZ467">
            <v>195</v>
          </cell>
        </row>
        <row r="468">
          <cell r="GZ468">
            <v>195</v>
          </cell>
        </row>
        <row r="469">
          <cell r="GZ469" t="str">
            <v/>
          </cell>
        </row>
        <row r="470">
          <cell r="GZ470" t="str">
            <v/>
          </cell>
        </row>
        <row r="471">
          <cell r="GZ471">
            <v>197</v>
          </cell>
        </row>
        <row r="472">
          <cell r="GZ472">
            <v>197</v>
          </cell>
        </row>
        <row r="473">
          <cell r="GZ473">
            <v>197</v>
          </cell>
        </row>
        <row r="474">
          <cell r="GZ474" t="str">
            <v/>
          </cell>
        </row>
        <row r="475">
          <cell r="GZ475" t="str">
            <v/>
          </cell>
        </row>
        <row r="476">
          <cell r="GZ476">
            <v>199</v>
          </cell>
        </row>
        <row r="477">
          <cell r="GZ477">
            <v>199</v>
          </cell>
        </row>
        <row r="478">
          <cell r="GZ478">
            <v>199</v>
          </cell>
        </row>
        <row r="479">
          <cell r="GZ479" t="str">
            <v/>
          </cell>
        </row>
        <row r="480">
          <cell r="GZ480">
            <v>200</v>
          </cell>
        </row>
        <row r="481">
          <cell r="GZ481">
            <v>200</v>
          </cell>
        </row>
        <row r="482">
          <cell r="GZ482">
            <v>200</v>
          </cell>
        </row>
        <row r="483">
          <cell r="GZ483">
            <v>200</v>
          </cell>
        </row>
        <row r="484">
          <cell r="GZ484" t="str">
            <v/>
          </cell>
        </row>
        <row r="485">
          <cell r="GZ485">
            <v>200</v>
          </cell>
        </row>
        <row r="486">
          <cell r="GZ486">
            <v>200</v>
          </cell>
        </row>
        <row r="487">
          <cell r="GZ487" t="str">
            <v/>
          </cell>
        </row>
        <row r="488">
          <cell r="GZ488">
            <v>202</v>
          </cell>
        </row>
        <row r="489">
          <cell r="GZ489">
            <v>202</v>
          </cell>
        </row>
        <row r="490">
          <cell r="GZ490" t="str">
            <v/>
          </cell>
        </row>
        <row r="491">
          <cell r="GZ491">
            <v>203</v>
          </cell>
        </row>
        <row r="492">
          <cell r="GZ492">
            <v>203</v>
          </cell>
        </row>
        <row r="493">
          <cell r="GZ493">
            <v>205</v>
          </cell>
        </row>
        <row r="494">
          <cell r="GZ494">
            <v>205</v>
          </cell>
        </row>
        <row r="495">
          <cell r="GZ495">
            <v>205</v>
          </cell>
        </row>
        <row r="496">
          <cell r="GZ496">
            <v>205</v>
          </cell>
        </row>
        <row r="497">
          <cell r="GZ497">
            <v>205</v>
          </cell>
        </row>
        <row r="498">
          <cell r="GZ498" t="str">
            <v/>
          </cell>
        </row>
        <row r="499">
          <cell r="GZ499" t="str">
            <v/>
          </cell>
        </row>
        <row r="500">
          <cell r="GZ500">
            <v>207</v>
          </cell>
        </row>
        <row r="501">
          <cell r="GZ501">
            <v>207</v>
          </cell>
        </row>
        <row r="502">
          <cell r="GZ502">
            <v>207</v>
          </cell>
        </row>
        <row r="503">
          <cell r="GZ503" t="str">
            <v/>
          </cell>
        </row>
        <row r="504">
          <cell r="GZ504" t="str">
            <v/>
          </cell>
        </row>
        <row r="505">
          <cell r="GZ505" t="str">
            <v/>
          </cell>
        </row>
        <row r="506">
          <cell r="GZ506">
            <v>208</v>
          </cell>
        </row>
        <row r="507">
          <cell r="GZ507">
            <v>208</v>
          </cell>
        </row>
        <row r="508">
          <cell r="GZ508" t="str">
            <v/>
          </cell>
        </row>
        <row r="509">
          <cell r="GZ509" t="str">
            <v/>
          </cell>
        </row>
        <row r="510">
          <cell r="GZ510">
            <v>209</v>
          </cell>
        </row>
        <row r="511">
          <cell r="GZ511">
            <v>209</v>
          </cell>
        </row>
        <row r="512">
          <cell r="GZ512" t="str">
            <v/>
          </cell>
        </row>
        <row r="513">
          <cell r="GZ513">
            <v>210</v>
          </cell>
        </row>
        <row r="514">
          <cell r="GZ514">
            <v>210</v>
          </cell>
        </row>
        <row r="515">
          <cell r="GZ515">
            <v>210</v>
          </cell>
        </row>
        <row r="516">
          <cell r="GZ516" t="str">
            <v/>
          </cell>
        </row>
        <row r="517">
          <cell r="GZ517" t="str">
            <v/>
          </cell>
        </row>
        <row r="518">
          <cell r="GZ518">
            <v>211</v>
          </cell>
        </row>
        <row r="519">
          <cell r="GZ519">
            <v>211</v>
          </cell>
        </row>
        <row r="520">
          <cell r="GZ520">
            <v>211</v>
          </cell>
        </row>
        <row r="521">
          <cell r="GZ521">
            <v>210</v>
          </cell>
        </row>
        <row r="522">
          <cell r="GZ522">
            <v>210</v>
          </cell>
        </row>
        <row r="523">
          <cell r="GZ523">
            <v>214</v>
          </cell>
        </row>
        <row r="524">
          <cell r="GZ524">
            <v>214</v>
          </cell>
        </row>
        <row r="525">
          <cell r="GZ525">
            <v>214</v>
          </cell>
        </row>
        <row r="526">
          <cell r="GZ526" t="str">
            <v/>
          </cell>
        </row>
        <row r="527">
          <cell r="GZ527">
            <v>216</v>
          </cell>
        </row>
        <row r="528">
          <cell r="GZ528">
            <v>216</v>
          </cell>
        </row>
        <row r="529">
          <cell r="GZ529">
            <v>218</v>
          </cell>
        </row>
        <row r="530">
          <cell r="GZ530">
            <v>218</v>
          </cell>
        </row>
        <row r="531">
          <cell r="GZ531" t="str">
            <v/>
          </cell>
        </row>
        <row r="532">
          <cell r="GZ532">
            <v>219</v>
          </cell>
        </row>
        <row r="533">
          <cell r="GZ533">
            <v>219</v>
          </cell>
        </row>
        <row r="534">
          <cell r="GZ534">
            <v>219</v>
          </cell>
        </row>
        <row r="535">
          <cell r="GZ535">
            <v>219</v>
          </cell>
        </row>
        <row r="536">
          <cell r="GZ536" t="str">
            <v/>
          </cell>
        </row>
        <row r="537">
          <cell r="GZ537" t="str">
            <v/>
          </cell>
        </row>
        <row r="538">
          <cell r="GZ538">
            <v>220</v>
          </cell>
        </row>
        <row r="539">
          <cell r="GZ539">
            <v>220</v>
          </cell>
        </row>
        <row r="540">
          <cell r="GZ540">
            <v>220</v>
          </cell>
        </row>
        <row r="541">
          <cell r="GZ541" t="str">
            <v/>
          </cell>
        </row>
        <row r="542">
          <cell r="GZ542">
            <v>222</v>
          </cell>
        </row>
        <row r="543">
          <cell r="GZ543">
            <v>222</v>
          </cell>
        </row>
        <row r="544">
          <cell r="GZ544">
            <v>222</v>
          </cell>
        </row>
        <row r="545">
          <cell r="GZ545">
            <v>222</v>
          </cell>
        </row>
        <row r="546">
          <cell r="GZ546">
            <v>222</v>
          </cell>
        </row>
        <row r="547">
          <cell r="GZ547">
            <v>222</v>
          </cell>
        </row>
        <row r="548">
          <cell r="GZ548" t="str">
            <v/>
          </cell>
        </row>
        <row r="549">
          <cell r="GZ549">
            <v>222</v>
          </cell>
        </row>
        <row r="550">
          <cell r="GZ550">
            <v>222</v>
          </cell>
        </row>
        <row r="551">
          <cell r="GZ551" t="str">
            <v/>
          </cell>
        </row>
        <row r="552">
          <cell r="GZ552">
            <v>221</v>
          </cell>
        </row>
        <row r="553">
          <cell r="GZ553">
            <v>221</v>
          </cell>
        </row>
        <row r="554">
          <cell r="GZ554">
            <v>221</v>
          </cell>
        </row>
        <row r="555">
          <cell r="GZ555" t="str">
            <v/>
          </cell>
        </row>
        <row r="556">
          <cell r="GZ556">
            <v>223</v>
          </cell>
        </row>
        <row r="557">
          <cell r="GZ557">
            <v>223</v>
          </cell>
        </row>
        <row r="558">
          <cell r="GZ558">
            <v>223</v>
          </cell>
        </row>
        <row r="559">
          <cell r="GZ559" t="str">
            <v/>
          </cell>
        </row>
        <row r="560">
          <cell r="GZ560" t="str">
            <v/>
          </cell>
        </row>
        <row r="561">
          <cell r="GZ561" t="str">
            <v/>
          </cell>
        </row>
        <row r="562">
          <cell r="GZ562" t="str">
            <v/>
          </cell>
        </row>
        <row r="563">
          <cell r="GZ563">
            <v>225</v>
          </cell>
        </row>
        <row r="564">
          <cell r="GZ564">
            <v>225</v>
          </cell>
        </row>
        <row r="565">
          <cell r="GZ565">
            <v>226</v>
          </cell>
        </row>
        <row r="566">
          <cell r="GZ566">
            <v>226</v>
          </cell>
        </row>
        <row r="567">
          <cell r="GZ567" t="str">
            <v/>
          </cell>
        </row>
        <row r="568">
          <cell r="GZ568">
            <v>226</v>
          </cell>
        </row>
        <row r="569">
          <cell r="GZ569">
            <v>226</v>
          </cell>
        </row>
        <row r="570">
          <cell r="GZ570" t="str">
            <v/>
          </cell>
        </row>
        <row r="571">
          <cell r="GZ571">
            <v>226</v>
          </cell>
        </row>
        <row r="572">
          <cell r="GZ572">
            <v>226</v>
          </cell>
        </row>
        <row r="573">
          <cell r="GZ573" t="str">
            <v/>
          </cell>
        </row>
        <row r="574">
          <cell r="GZ574" t="str">
            <v/>
          </cell>
        </row>
        <row r="575">
          <cell r="GZ575">
            <v>228</v>
          </cell>
        </row>
        <row r="576">
          <cell r="GZ576">
            <v>228</v>
          </cell>
        </row>
        <row r="577">
          <cell r="GZ577">
            <v>230</v>
          </cell>
        </row>
        <row r="578">
          <cell r="GZ578" t="str">
            <v/>
          </cell>
        </row>
        <row r="579">
          <cell r="GZ579" t="str">
            <v/>
          </cell>
        </row>
        <row r="580">
          <cell r="GZ580">
            <v>231</v>
          </cell>
        </row>
        <row r="581">
          <cell r="GZ581">
            <v>231</v>
          </cell>
        </row>
        <row r="582">
          <cell r="GZ582" t="str">
            <v/>
          </cell>
        </row>
        <row r="583">
          <cell r="GZ583">
            <v>231</v>
          </cell>
        </row>
        <row r="584">
          <cell r="GZ584">
            <v>231</v>
          </cell>
        </row>
        <row r="585">
          <cell r="GZ585" t="str">
            <v/>
          </cell>
        </row>
        <row r="586">
          <cell r="GZ586">
            <v>232</v>
          </cell>
        </row>
        <row r="587">
          <cell r="GZ587">
            <v>232</v>
          </cell>
        </row>
        <row r="588">
          <cell r="GZ588" t="str">
            <v/>
          </cell>
        </row>
        <row r="589">
          <cell r="GZ589" t="str">
            <v/>
          </cell>
        </row>
        <row r="590">
          <cell r="GZ590">
            <v>232</v>
          </cell>
        </row>
        <row r="591">
          <cell r="GZ591">
            <v>232</v>
          </cell>
        </row>
        <row r="592">
          <cell r="GZ592" t="str">
            <v/>
          </cell>
        </row>
        <row r="593">
          <cell r="GZ593">
            <v>234</v>
          </cell>
        </row>
        <row r="594">
          <cell r="GZ594">
            <v>234</v>
          </cell>
        </row>
        <row r="595">
          <cell r="GZ595" t="str">
            <v/>
          </cell>
        </row>
        <row r="596">
          <cell r="GZ596">
            <v>234</v>
          </cell>
        </row>
        <row r="597">
          <cell r="GZ597">
            <v>234</v>
          </cell>
        </row>
        <row r="598">
          <cell r="GZ598">
            <v>234</v>
          </cell>
        </row>
        <row r="599">
          <cell r="GZ599" t="str">
            <v/>
          </cell>
        </row>
        <row r="600">
          <cell r="GZ600" t="str">
            <v/>
          </cell>
        </row>
        <row r="601">
          <cell r="GZ601" t="str">
            <v/>
          </cell>
        </row>
        <row r="602">
          <cell r="GZ602">
            <v>234</v>
          </cell>
        </row>
        <row r="603">
          <cell r="GZ603">
            <v>234</v>
          </cell>
        </row>
        <row r="604">
          <cell r="GZ604">
            <v>234</v>
          </cell>
        </row>
        <row r="605">
          <cell r="GZ605">
            <v>234</v>
          </cell>
        </row>
        <row r="606">
          <cell r="GZ606">
            <v>234</v>
          </cell>
        </row>
        <row r="607">
          <cell r="GZ607" t="str">
            <v/>
          </cell>
        </row>
        <row r="608">
          <cell r="GZ608">
            <v>233</v>
          </cell>
        </row>
        <row r="609">
          <cell r="GZ609">
            <v>233</v>
          </cell>
        </row>
        <row r="610">
          <cell r="GZ610">
            <v>233</v>
          </cell>
        </row>
        <row r="611">
          <cell r="GZ611">
            <v>233</v>
          </cell>
        </row>
        <row r="612">
          <cell r="GZ612" t="str">
            <v/>
          </cell>
        </row>
        <row r="613">
          <cell r="GZ613" t="str">
            <v/>
          </cell>
        </row>
        <row r="614">
          <cell r="GZ614" t="str">
            <v/>
          </cell>
        </row>
        <row r="615">
          <cell r="GZ615" t="str">
            <v/>
          </cell>
        </row>
        <row r="616">
          <cell r="GZ616" t="str">
            <v/>
          </cell>
        </row>
        <row r="617">
          <cell r="GZ617" t="str">
            <v/>
          </cell>
        </row>
        <row r="618">
          <cell r="GZ618" t="str">
            <v/>
          </cell>
        </row>
        <row r="619">
          <cell r="GZ619" t="str">
            <v/>
          </cell>
        </row>
        <row r="620">
          <cell r="GZ620" t="str">
            <v/>
          </cell>
        </row>
        <row r="621">
          <cell r="GZ621" t="str">
            <v/>
          </cell>
        </row>
        <row r="622">
          <cell r="GZ622" t="str">
            <v/>
          </cell>
        </row>
        <row r="623">
          <cell r="GZ623" t="str">
            <v/>
          </cell>
        </row>
        <row r="624">
          <cell r="GZ624" t="str">
            <v/>
          </cell>
        </row>
        <row r="625">
          <cell r="GZ625" t="str">
            <v/>
          </cell>
        </row>
        <row r="626">
          <cell r="GZ626" t="str">
            <v/>
          </cell>
        </row>
        <row r="627">
          <cell r="GZ627" t="str">
            <v/>
          </cell>
        </row>
        <row r="628">
          <cell r="GZ628" t="str">
            <v/>
          </cell>
        </row>
        <row r="629">
          <cell r="GZ629" t="str">
            <v/>
          </cell>
        </row>
        <row r="630">
          <cell r="GZ630" t="str">
            <v/>
          </cell>
        </row>
        <row r="631">
          <cell r="GZ631" t="str">
            <v/>
          </cell>
        </row>
        <row r="632">
          <cell r="GZ632" t="str">
            <v/>
          </cell>
        </row>
        <row r="633">
          <cell r="GZ633" t="str">
            <v/>
          </cell>
        </row>
        <row r="634">
          <cell r="GZ634" t="str">
            <v/>
          </cell>
        </row>
        <row r="635">
          <cell r="GZ635" t="str">
            <v/>
          </cell>
        </row>
        <row r="636">
          <cell r="GZ636" t="str">
            <v/>
          </cell>
        </row>
        <row r="637">
          <cell r="GZ637" t="str">
            <v/>
          </cell>
        </row>
        <row r="638">
          <cell r="GZ638" t="str">
            <v/>
          </cell>
        </row>
        <row r="639">
          <cell r="GZ639" t="str">
            <v/>
          </cell>
        </row>
        <row r="640">
          <cell r="GZ640" t="str">
            <v/>
          </cell>
        </row>
        <row r="641">
          <cell r="GZ641" t="str">
            <v/>
          </cell>
        </row>
        <row r="642">
          <cell r="GZ642" t="str">
            <v/>
          </cell>
        </row>
        <row r="643">
          <cell r="GZ643" t="str">
            <v/>
          </cell>
        </row>
        <row r="644">
          <cell r="GZ644" t="str">
            <v/>
          </cell>
        </row>
        <row r="645">
          <cell r="GZ645" t="str">
            <v/>
          </cell>
        </row>
        <row r="646">
          <cell r="GZ646" t="str">
            <v/>
          </cell>
        </row>
        <row r="647">
          <cell r="GZ647" t="str">
            <v/>
          </cell>
        </row>
        <row r="648">
          <cell r="GZ648" t="str">
            <v/>
          </cell>
        </row>
        <row r="649">
          <cell r="GZ649" t="str">
            <v/>
          </cell>
        </row>
        <row r="650">
          <cell r="GZ650" t="str">
            <v/>
          </cell>
        </row>
        <row r="651">
          <cell r="GZ651" t="str">
            <v/>
          </cell>
        </row>
        <row r="652">
          <cell r="GZ652" t="str">
            <v/>
          </cell>
        </row>
        <row r="653">
          <cell r="GZ653" t="str">
            <v/>
          </cell>
        </row>
        <row r="654">
          <cell r="GZ654" t="str">
            <v/>
          </cell>
        </row>
        <row r="655">
          <cell r="GZ655" t="str">
            <v/>
          </cell>
        </row>
        <row r="656">
          <cell r="GZ656" t="str">
            <v/>
          </cell>
        </row>
        <row r="657">
          <cell r="GZ657" t="str">
            <v/>
          </cell>
        </row>
        <row r="658">
          <cell r="GZ658" t="str">
            <v/>
          </cell>
        </row>
        <row r="659">
          <cell r="GZ659" t="str">
            <v/>
          </cell>
        </row>
        <row r="660">
          <cell r="GZ660" t="str">
            <v/>
          </cell>
        </row>
        <row r="661">
          <cell r="GZ661" t="str">
            <v/>
          </cell>
        </row>
        <row r="662">
          <cell r="GZ662" t="str">
            <v/>
          </cell>
        </row>
        <row r="663">
          <cell r="GZ663" t="str">
            <v/>
          </cell>
        </row>
        <row r="664">
          <cell r="GZ664" t="str">
            <v/>
          </cell>
        </row>
        <row r="665">
          <cell r="GZ665" t="str">
            <v/>
          </cell>
        </row>
        <row r="666">
          <cell r="GZ666" t="str">
            <v/>
          </cell>
        </row>
        <row r="667">
          <cell r="GZ667" t="str">
            <v/>
          </cell>
        </row>
        <row r="668">
          <cell r="GZ668" t="str">
            <v/>
          </cell>
        </row>
        <row r="669">
          <cell r="GZ669" t="str">
            <v/>
          </cell>
        </row>
        <row r="670">
          <cell r="GZ670" t="str">
            <v/>
          </cell>
        </row>
        <row r="671">
          <cell r="GZ671" t="str">
            <v/>
          </cell>
        </row>
        <row r="672">
          <cell r="GZ672" t="str">
            <v/>
          </cell>
        </row>
        <row r="673">
          <cell r="GZ673" t="str">
            <v/>
          </cell>
        </row>
        <row r="674">
          <cell r="GZ674" t="str">
            <v/>
          </cell>
        </row>
        <row r="675">
          <cell r="GZ675" t="str">
            <v/>
          </cell>
        </row>
        <row r="676">
          <cell r="GZ676" t="str">
            <v/>
          </cell>
        </row>
        <row r="677">
          <cell r="GZ677" t="str">
            <v/>
          </cell>
        </row>
        <row r="678">
          <cell r="GZ678" t="str">
            <v/>
          </cell>
        </row>
        <row r="679">
          <cell r="GZ679" t="str">
            <v/>
          </cell>
        </row>
        <row r="680">
          <cell r="GZ680" t="str">
            <v/>
          </cell>
        </row>
        <row r="681">
          <cell r="GZ681" t="str">
            <v/>
          </cell>
        </row>
        <row r="682">
          <cell r="GZ682" t="str">
            <v/>
          </cell>
        </row>
        <row r="683">
          <cell r="GZ683" t="str">
            <v/>
          </cell>
        </row>
        <row r="684">
          <cell r="GZ684" t="str">
            <v/>
          </cell>
        </row>
        <row r="685">
          <cell r="GZ685" t="str">
            <v/>
          </cell>
        </row>
        <row r="686">
          <cell r="GZ686" t="str">
            <v/>
          </cell>
        </row>
        <row r="687">
          <cell r="GZ687" t="str">
            <v/>
          </cell>
        </row>
        <row r="688">
          <cell r="GZ688" t="str">
            <v/>
          </cell>
        </row>
        <row r="689">
          <cell r="GZ689" t="str">
            <v/>
          </cell>
        </row>
        <row r="690">
          <cell r="GZ690" t="str">
            <v/>
          </cell>
        </row>
        <row r="691">
          <cell r="GZ691" t="str">
            <v/>
          </cell>
        </row>
        <row r="692">
          <cell r="GZ692" t="str">
            <v/>
          </cell>
        </row>
        <row r="693">
          <cell r="GZ693" t="str">
            <v/>
          </cell>
        </row>
        <row r="694">
          <cell r="GZ694" t="str">
            <v/>
          </cell>
        </row>
        <row r="695">
          <cell r="GZ695" t="str">
            <v/>
          </cell>
        </row>
        <row r="696">
          <cell r="GZ696" t="str">
            <v/>
          </cell>
        </row>
        <row r="697">
          <cell r="GZ697" t="str">
            <v/>
          </cell>
        </row>
        <row r="698">
          <cell r="GZ698" t="str">
            <v/>
          </cell>
        </row>
        <row r="699">
          <cell r="GZ699" t="str">
            <v/>
          </cell>
        </row>
        <row r="700">
          <cell r="GZ700" t="str">
            <v/>
          </cell>
        </row>
        <row r="701">
          <cell r="GZ701" t="str">
            <v/>
          </cell>
        </row>
        <row r="702">
          <cell r="GZ702" t="str">
            <v/>
          </cell>
        </row>
        <row r="703">
          <cell r="GZ703" t="str">
            <v/>
          </cell>
        </row>
        <row r="704">
          <cell r="GZ704" t="str">
            <v/>
          </cell>
        </row>
        <row r="705">
          <cell r="GZ705" t="str">
            <v/>
          </cell>
        </row>
        <row r="706">
          <cell r="GZ706" t="str">
            <v/>
          </cell>
        </row>
        <row r="707">
          <cell r="GZ707" t="str">
            <v/>
          </cell>
        </row>
        <row r="708">
          <cell r="GZ708" t="str">
            <v/>
          </cell>
        </row>
        <row r="709">
          <cell r="GZ709" t="str">
            <v/>
          </cell>
        </row>
        <row r="710">
          <cell r="GZ710" t="str">
            <v/>
          </cell>
        </row>
        <row r="711">
          <cell r="GZ711" t="str">
            <v/>
          </cell>
        </row>
        <row r="712">
          <cell r="GZ712" t="str">
            <v/>
          </cell>
        </row>
        <row r="713">
          <cell r="GZ713" t="str">
            <v/>
          </cell>
        </row>
        <row r="714">
          <cell r="GZ714" t="str">
            <v/>
          </cell>
        </row>
        <row r="715">
          <cell r="GZ715" t="str">
            <v/>
          </cell>
        </row>
        <row r="716">
          <cell r="GZ716" t="str">
            <v/>
          </cell>
        </row>
        <row r="717">
          <cell r="GZ717" t="str">
            <v/>
          </cell>
        </row>
        <row r="718">
          <cell r="GZ718" t="str">
            <v/>
          </cell>
        </row>
        <row r="719">
          <cell r="GZ719" t="str">
            <v/>
          </cell>
        </row>
        <row r="720">
          <cell r="GZ720" t="str">
            <v/>
          </cell>
        </row>
        <row r="721">
          <cell r="GZ721" t="str">
            <v/>
          </cell>
        </row>
        <row r="722">
          <cell r="GZ722" t="str">
            <v/>
          </cell>
        </row>
        <row r="723">
          <cell r="GZ723" t="str">
            <v/>
          </cell>
        </row>
        <row r="724">
          <cell r="GZ724" t="str">
            <v/>
          </cell>
        </row>
        <row r="725">
          <cell r="GZ725" t="str">
            <v/>
          </cell>
        </row>
        <row r="726">
          <cell r="GZ726" t="str">
            <v/>
          </cell>
        </row>
        <row r="727">
          <cell r="GZ727" t="str">
            <v/>
          </cell>
        </row>
        <row r="728">
          <cell r="GZ728" t="str">
            <v/>
          </cell>
        </row>
        <row r="729">
          <cell r="GZ729" t="str">
            <v/>
          </cell>
        </row>
        <row r="730">
          <cell r="GZ730" t="str">
            <v/>
          </cell>
        </row>
        <row r="731">
          <cell r="GZ731" t="str">
            <v/>
          </cell>
        </row>
        <row r="732">
          <cell r="GZ732" t="str">
            <v/>
          </cell>
        </row>
        <row r="733">
          <cell r="GZ733" t="str">
            <v/>
          </cell>
        </row>
        <row r="734">
          <cell r="GZ734" t="str">
            <v/>
          </cell>
        </row>
        <row r="735">
          <cell r="GZ735" t="str">
            <v/>
          </cell>
        </row>
        <row r="736">
          <cell r="GZ736" t="str">
            <v/>
          </cell>
        </row>
        <row r="737">
          <cell r="GZ737" t="str">
            <v/>
          </cell>
        </row>
        <row r="738">
          <cell r="GZ738" t="str">
            <v/>
          </cell>
        </row>
        <row r="739">
          <cell r="GZ739" t="str">
            <v/>
          </cell>
        </row>
        <row r="740">
          <cell r="GZ740" t="str">
            <v/>
          </cell>
        </row>
        <row r="741">
          <cell r="GZ741" t="str">
            <v/>
          </cell>
        </row>
        <row r="742">
          <cell r="GZ742" t="str">
            <v/>
          </cell>
        </row>
        <row r="743">
          <cell r="GZ743" t="str">
            <v/>
          </cell>
        </row>
        <row r="744">
          <cell r="GZ744" t="str">
            <v/>
          </cell>
        </row>
        <row r="745">
          <cell r="GZ745" t="str">
            <v/>
          </cell>
        </row>
        <row r="746">
          <cell r="GZ746" t="str">
            <v/>
          </cell>
        </row>
        <row r="747">
          <cell r="GZ747" t="str">
            <v/>
          </cell>
        </row>
        <row r="748">
          <cell r="GZ748" t="str">
            <v/>
          </cell>
        </row>
        <row r="749">
          <cell r="GZ749" t="str">
            <v/>
          </cell>
        </row>
        <row r="750">
          <cell r="GZ750" t="str">
            <v/>
          </cell>
        </row>
        <row r="751">
          <cell r="GZ751" t="str">
            <v/>
          </cell>
        </row>
        <row r="752">
          <cell r="GZ752" t="str">
            <v/>
          </cell>
        </row>
        <row r="753">
          <cell r="GZ753" t="str">
            <v/>
          </cell>
        </row>
        <row r="754">
          <cell r="GZ754" t="str">
            <v/>
          </cell>
        </row>
        <row r="755">
          <cell r="GZ755" t="str">
            <v/>
          </cell>
        </row>
        <row r="756">
          <cell r="GZ756" t="str">
            <v/>
          </cell>
        </row>
        <row r="757">
          <cell r="GZ757" t="str">
            <v/>
          </cell>
        </row>
        <row r="758">
          <cell r="GZ758" t="str">
            <v/>
          </cell>
        </row>
        <row r="759">
          <cell r="GZ759" t="str">
            <v/>
          </cell>
        </row>
        <row r="760">
          <cell r="GZ760" t="str">
            <v/>
          </cell>
        </row>
        <row r="761">
          <cell r="GZ761" t="str">
            <v/>
          </cell>
        </row>
        <row r="762">
          <cell r="GZ762" t="str">
            <v/>
          </cell>
        </row>
        <row r="763">
          <cell r="GZ763" t="str">
            <v/>
          </cell>
        </row>
        <row r="764">
          <cell r="GZ764" t="str">
            <v/>
          </cell>
        </row>
        <row r="765">
          <cell r="GZ765" t="str">
            <v/>
          </cell>
        </row>
        <row r="766">
          <cell r="GZ766" t="str">
            <v/>
          </cell>
        </row>
        <row r="767">
          <cell r="GZ767" t="str">
            <v/>
          </cell>
        </row>
        <row r="768">
          <cell r="GZ768" t="str">
            <v/>
          </cell>
        </row>
        <row r="769">
          <cell r="GZ769" t="str">
            <v/>
          </cell>
        </row>
        <row r="770">
          <cell r="GZ770" t="str">
            <v/>
          </cell>
        </row>
        <row r="771">
          <cell r="GZ771" t="str">
            <v/>
          </cell>
        </row>
        <row r="772">
          <cell r="GZ772" t="str">
            <v/>
          </cell>
        </row>
        <row r="773">
          <cell r="GZ773" t="str">
            <v/>
          </cell>
        </row>
        <row r="774">
          <cell r="GZ774" t="str">
            <v/>
          </cell>
        </row>
        <row r="775">
          <cell r="GZ775" t="str">
            <v/>
          </cell>
        </row>
        <row r="776">
          <cell r="GZ776" t="str">
            <v/>
          </cell>
        </row>
        <row r="777">
          <cell r="GZ777" t="str">
            <v/>
          </cell>
        </row>
        <row r="778">
          <cell r="GZ778" t="str">
            <v/>
          </cell>
        </row>
        <row r="779">
          <cell r="GZ779" t="str">
            <v/>
          </cell>
        </row>
        <row r="780">
          <cell r="GZ780" t="str">
            <v/>
          </cell>
        </row>
        <row r="781">
          <cell r="GZ781" t="str">
            <v/>
          </cell>
        </row>
        <row r="782">
          <cell r="GZ782" t="str">
            <v/>
          </cell>
        </row>
        <row r="783">
          <cell r="GZ783" t="str">
            <v/>
          </cell>
        </row>
        <row r="784">
          <cell r="GZ784" t="str">
            <v/>
          </cell>
        </row>
        <row r="785">
          <cell r="GZ785" t="str">
            <v/>
          </cell>
        </row>
        <row r="786">
          <cell r="GZ786" t="str">
            <v/>
          </cell>
        </row>
        <row r="787">
          <cell r="GZ787" t="str">
            <v/>
          </cell>
        </row>
        <row r="788">
          <cell r="GZ788" t="str">
            <v/>
          </cell>
        </row>
        <row r="789">
          <cell r="GZ789" t="str">
            <v/>
          </cell>
        </row>
        <row r="790">
          <cell r="GZ790" t="str">
            <v/>
          </cell>
        </row>
        <row r="791">
          <cell r="GZ791" t="str">
            <v/>
          </cell>
        </row>
        <row r="792">
          <cell r="GZ792" t="str">
            <v/>
          </cell>
        </row>
        <row r="793">
          <cell r="GZ793" t="str">
            <v/>
          </cell>
        </row>
        <row r="794">
          <cell r="GZ794" t="str">
            <v/>
          </cell>
        </row>
        <row r="795">
          <cell r="GZ795" t="str">
            <v/>
          </cell>
        </row>
        <row r="796">
          <cell r="GZ796" t="str">
            <v/>
          </cell>
        </row>
        <row r="797">
          <cell r="GZ797" t="str">
            <v/>
          </cell>
        </row>
        <row r="798">
          <cell r="GZ798" t="str">
            <v/>
          </cell>
        </row>
        <row r="799">
          <cell r="GZ799" t="str">
            <v/>
          </cell>
        </row>
        <row r="800">
          <cell r="GZ800" t="str">
            <v/>
          </cell>
        </row>
        <row r="801">
          <cell r="GZ801" t="str">
            <v/>
          </cell>
        </row>
        <row r="802">
          <cell r="GZ802" t="str">
            <v/>
          </cell>
        </row>
        <row r="803">
          <cell r="GZ803" t="str">
            <v/>
          </cell>
        </row>
        <row r="804">
          <cell r="GZ804" t="str">
            <v/>
          </cell>
        </row>
        <row r="805">
          <cell r="GZ805" t="str">
            <v/>
          </cell>
        </row>
        <row r="806">
          <cell r="GZ806" t="str">
            <v/>
          </cell>
        </row>
        <row r="807">
          <cell r="GZ807" t="str">
            <v/>
          </cell>
        </row>
        <row r="808">
          <cell r="GZ808" t="str">
            <v/>
          </cell>
        </row>
        <row r="809">
          <cell r="GZ809" t="str">
            <v/>
          </cell>
        </row>
        <row r="810">
          <cell r="GZ810" t="str">
            <v/>
          </cell>
        </row>
        <row r="811">
          <cell r="GZ811" t="str">
            <v/>
          </cell>
        </row>
        <row r="812">
          <cell r="GZ812" t="str">
            <v/>
          </cell>
        </row>
        <row r="813">
          <cell r="GZ813" t="str">
            <v/>
          </cell>
        </row>
        <row r="814">
          <cell r="GZ814" t="str">
            <v/>
          </cell>
        </row>
        <row r="815">
          <cell r="GZ815" t="str">
            <v/>
          </cell>
        </row>
        <row r="816">
          <cell r="GZ816" t="str">
            <v/>
          </cell>
        </row>
        <row r="817">
          <cell r="GZ817" t="str">
            <v/>
          </cell>
        </row>
        <row r="818">
          <cell r="GZ818" t="str">
            <v/>
          </cell>
        </row>
        <row r="819">
          <cell r="GZ819" t="str">
            <v/>
          </cell>
        </row>
        <row r="820">
          <cell r="GZ820" t="str">
            <v/>
          </cell>
        </row>
        <row r="821">
          <cell r="GZ821" t="str">
            <v/>
          </cell>
        </row>
        <row r="822">
          <cell r="GZ822" t="str">
            <v/>
          </cell>
        </row>
        <row r="823">
          <cell r="GZ823" t="str">
            <v/>
          </cell>
        </row>
        <row r="824">
          <cell r="GZ824" t="str">
            <v/>
          </cell>
        </row>
        <row r="825">
          <cell r="GZ825" t="str">
            <v/>
          </cell>
        </row>
        <row r="826">
          <cell r="GZ826" t="str">
            <v/>
          </cell>
        </row>
        <row r="827">
          <cell r="GZ827" t="str">
            <v/>
          </cell>
        </row>
        <row r="828">
          <cell r="GZ828" t="str">
            <v/>
          </cell>
        </row>
        <row r="829">
          <cell r="GZ829" t="str">
            <v/>
          </cell>
        </row>
        <row r="830">
          <cell r="GZ830" t="str">
            <v/>
          </cell>
        </row>
        <row r="831">
          <cell r="GZ831" t="str">
            <v/>
          </cell>
        </row>
        <row r="832">
          <cell r="GZ832" t="str">
            <v/>
          </cell>
        </row>
        <row r="833">
          <cell r="GZ833" t="str">
            <v/>
          </cell>
        </row>
        <row r="834">
          <cell r="GZ834" t="str">
            <v/>
          </cell>
        </row>
        <row r="835">
          <cell r="GZ835" t="str">
            <v/>
          </cell>
        </row>
        <row r="836">
          <cell r="GZ836" t="str">
            <v/>
          </cell>
        </row>
        <row r="837">
          <cell r="GZ837" t="str">
            <v/>
          </cell>
        </row>
        <row r="838">
          <cell r="GZ838" t="str">
            <v/>
          </cell>
        </row>
        <row r="839">
          <cell r="GZ839" t="str">
            <v/>
          </cell>
        </row>
        <row r="840">
          <cell r="GZ840" t="str">
            <v/>
          </cell>
        </row>
        <row r="841">
          <cell r="GZ841" t="str">
            <v/>
          </cell>
        </row>
        <row r="842">
          <cell r="GZ842">
            <v>0</v>
          </cell>
        </row>
      </sheetData>
      <sheetData sheetId="13">
        <row r="246">
          <cell r="GZ246" t="str">
            <v/>
          </cell>
        </row>
      </sheetData>
      <sheetData sheetId="14"/>
      <sheetData sheetId="15"/>
      <sheetData sheetId="16"/>
      <sheetData sheetId="17"/>
      <sheetData sheetId="18"/>
      <sheetData sheetId="19">
        <row r="246">
          <cell r="GZ246" t="str">
            <v/>
          </cell>
        </row>
      </sheetData>
      <sheetData sheetId="20">
        <row r="246">
          <cell r="GZ246" t="str">
            <v/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емппер.график"/>
      <sheetName val="выбор из таблиц пр325"/>
      <sheetName val="Плотность воды"/>
      <sheetName val="Годовые потери (теплоноситель)"/>
      <sheetName val="Годовые потери(тепла с утечкой)"/>
      <sheetName val="Годовые потери (изоляция)"/>
      <sheetName val="Котлы"/>
      <sheetName val="ПЗ.Часть1"/>
      <sheetName val="ПЗ.Часть2"/>
      <sheetName val="ПЗ.Часть3"/>
      <sheetName val="Сопровод. к Таблице 5.1."/>
      <sheetName val="Лист2"/>
      <sheetName val="Лист3"/>
      <sheetName val="выбор данных"/>
      <sheetName val="Таблицы из приказа 325"/>
      <sheetName val="Отпуск тепла"/>
      <sheetName val="Котлы 2013"/>
      <sheetName val="Т5.3"/>
      <sheetName val="Т5.4"/>
      <sheetName val="Т5.5"/>
      <sheetName val="Т6.1"/>
      <sheetName val="Т6.8"/>
      <sheetName val="Т7"/>
      <sheetName val="Т8.1"/>
      <sheetName val="Т8.2"/>
      <sheetName val="Т9.1"/>
      <sheetName val="Т10.1"/>
      <sheetName val="Т10.2"/>
      <sheetName val="Таблица 5.1."/>
      <sheetName val="Расчеты"/>
      <sheetName val="Отпуск тепла "/>
      <sheetName val="час.потери"/>
      <sheetName val="выбор q"/>
      <sheetName val="Общие сведения"/>
      <sheetName val="Таблица 3"/>
      <sheetName val="Лист1"/>
      <sheetName val="Длины ТС по КУ"/>
      <sheetName val="Таблица 2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>
        <row r="337">
          <cell r="B337" t="str">
            <v>котельная №1</v>
          </cell>
        </row>
        <row r="338">
          <cell r="B338" t="str">
            <v>котельная №2</v>
          </cell>
        </row>
        <row r="339">
          <cell r="B339" t="str">
            <v>котельная №3</v>
          </cell>
        </row>
        <row r="340">
          <cell r="B340" t="str">
            <v>котельная №4</v>
          </cell>
        </row>
        <row r="341">
          <cell r="B341" t="str">
            <v>котельная №5</v>
          </cell>
        </row>
        <row r="342">
          <cell r="B342" t="str">
            <v>котельная №6</v>
          </cell>
        </row>
        <row r="343">
          <cell r="B343" t="str">
            <v>котельная №7</v>
          </cell>
        </row>
        <row r="344">
          <cell r="B344" t="str">
            <v>котельная №9</v>
          </cell>
        </row>
        <row r="345">
          <cell r="B345" t="str">
            <v>котельная №10</v>
          </cell>
        </row>
        <row r="346">
          <cell r="B346" t="str">
            <v>котельная №11</v>
          </cell>
        </row>
        <row r="347">
          <cell r="B347" t="str">
            <v>котельная №12</v>
          </cell>
        </row>
        <row r="348">
          <cell r="B348" t="str">
            <v>котельная №13</v>
          </cell>
        </row>
        <row r="349">
          <cell r="B349" t="str">
            <v>котельная №15</v>
          </cell>
        </row>
        <row r="350">
          <cell r="B350" t="str">
            <v>котельная №16</v>
          </cell>
        </row>
        <row r="351">
          <cell r="B351" t="str">
            <v>котельная №17</v>
          </cell>
        </row>
        <row r="352">
          <cell r="B352" t="str">
            <v>котельная №18</v>
          </cell>
        </row>
        <row r="353">
          <cell r="B353" t="str">
            <v>котельная №20</v>
          </cell>
        </row>
        <row r="354">
          <cell r="B354" t="str">
            <v>котельная с/базы</v>
          </cell>
        </row>
        <row r="355">
          <cell r="B355" t="str">
            <v>Итого по котельным</v>
          </cell>
        </row>
        <row r="356">
          <cell r="B356" t="str">
            <v>котельная ЗАО "Алейскзернопродукт" им.С.Н.Старовойтова</v>
          </cell>
        </row>
        <row r="357">
          <cell r="B357" t="str">
            <v>котельная ОАО "Алейский МСК"</v>
          </cell>
        </row>
        <row r="358">
          <cell r="B358" t="str">
            <v>котельная МУП "Коммунальщик"</v>
          </cell>
        </row>
        <row r="359">
          <cell r="B359" t="str">
            <v>котельная ОАО "РЭУ"</v>
          </cell>
        </row>
        <row r="360">
          <cell r="B360" t="str">
            <v>котельная ОАО РЖД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">
          <cell r="A3" t="str">
            <v>КОД тепловой сети</v>
          </cell>
          <cell r="B3" t="str">
            <v>КОД Типа прокладки (по тех.паспорту)</v>
          </cell>
          <cell r="C3" t="str">
            <v>КОД периода проектирования тепловой сети</v>
          </cell>
          <cell r="D3" t="str">
            <v xml:space="preserve">КОД продолжительности эксплуатации </v>
          </cell>
          <cell r="E3" t="str">
            <v>Тип прокладки (по тех.паспорту)</v>
          </cell>
          <cell r="F3" t="str">
            <v>№ Таблицы из приказа 325</v>
          </cell>
          <cell r="G3" t="str">
            <v>№ Таблицы из приказа 325</v>
          </cell>
          <cell r="H3" t="str">
            <v>Тип прокладки (по приказу 325)</v>
          </cell>
          <cell r="I3" t="str">
            <v>Период проектирования тепловой сети</v>
          </cell>
          <cell r="J3" t="str">
            <v xml:space="preserve">Продолжительность эксплуатации </v>
          </cell>
          <cell r="K3" t="str">
            <v>КОД1 тепловой сети</v>
          </cell>
          <cell r="L3" t="str">
            <v>КОД диапазона температур тепловой сети</v>
          </cell>
          <cell r="M3" t="str">
            <v>Диапазон температур тепловой сети</v>
          </cell>
          <cell r="N3" t="str">
            <v>Критерий отбора температур тепловой сети</v>
          </cell>
          <cell r="O3" t="str">
            <v>Критерий отбора температур тепловой сети</v>
          </cell>
        </row>
        <row r="4">
          <cell r="A4" t="str">
            <v>210</v>
          </cell>
          <cell r="B4">
            <v>2</v>
          </cell>
          <cell r="C4">
            <v>1</v>
          </cell>
          <cell r="D4">
            <v>0</v>
          </cell>
          <cell r="E4" t="str">
            <v>Внутри помещений</v>
          </cell>
          <cell r="F4" t="str">
            <v>Т1_1_1989</v>
          </cell>
          <cell r="G4" t="str">
            <v>Таблица 1.1</v>
          </cell>
          <cell r="H4" t="str">
            <v>внутри помещений</v>
          </cell>
          <cell r="I4" t="str">
            <v>С 1959 г. ПО 1989 г ВКЛЮЧИТЕЛЬНО</v>
          </cell>
          <cell r="K4">
            <v>1</v>
          </cell>
          <cell r="L4">
            <v>1</v>
          </cell>
          <cell r="M4" t="str">
            <v>Т11</v>
          </cell>
          <cell r="N4" t="str">
            <v>Температура теплоносителя,0С</v>
          </cell>
          <cell r="O4" t="str">
            <v>отдельно для подачи и обратки сетей отопления и ГВС</v>
          </cell>
          <cell r="P4" t="str">
            <v>Приложение 1, Таблица 1.1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4" t="str">
            <v>Т1_1_1989</v>
          </cell>
        </row>
        <row r="5">
          <cell r="A5" t="str">
            <v>110</v>
          </cell>
          <cell r="B5">
            <v>1</v>
          </cell>
          <cell r="C5">
            <v>1</v>
          </cell>
          <cell r="D5">
            <v>0</v>
          </cell>
          <cell r="E5" t="str">
            <v>Надземная</v>
          </cell>
          <cell r="F5" t="str">
            <v>Т1_2_1989</v>
          </cell>
          <cell r="G5" t="str">
            <v>Таблица 1.2</v>
          </cell>
          <cell r="H5" t="str">
            <v>на открытом воздухе</v>
          </cell>
          <cell r="I5" t="str">
            <v>С 1959 г. ПО 1989 г ВКЛЮЧИТЕЛЬНО</v>
          </cell>
          <cell r="K5">
            <v>2</v>
          </cell>
          <cell r="L5">
            <v>2</v>
          </cell>
          <cell r="M5" t="str">
            <v>Т12</v>
          </cell>
          <cell r="N5" t="str">
            <v>Разность температуры теплоносителя и наружного воздуха,0С</v>
          </cell>
          <cell r="O5" t="str">
            <v>отдельно для  сетей отопления и ГВС</v>
          </cell>
          <cell r="P5" t="str">
            <v>Приложение 1, Таблица 1.2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5" t="str">
            <v>Т1_2_1989</v>
          </cell>
        </row>
        <row r="6">
          <cell r="A6" t="str">
            <v>310</v>
          </cell>
          <cell r="B6">
            <v>3</v>
          </cell>
          <cell r="C6">
            <v>1</v>
          </cell>
          <cell r="D6">
            <v>0</v>
          </cell>
          <cell r="E6" t="str">
            <v>Непроходной канал</v>
          </cell>
          <cell r="F6" t="str">
            <v>Т1_3_1989</v>
          </cell>
          <cell r="G6" t="str">
            <v>Таблица 1.3</v>
          </cell>
          <cell r="H6" t="str">
            <v>в непроходных каналах и при бесканальной прокладке</v>
          </cell>
          <cell r="I6" t="str">
            <v>С 1959 г. ПО 1989 г ВКЛЮЧИТЕЛЬНО</v>
          </cell>
          <cell r="K6">
            <v>3</v>
          </cell>
          <cell r="L6">
            <v>3</v>
          </cell>
          <cell r="M6" t="str">
            <v>Т13</v>
          </cell>
          <cell r="N6" t="str">
            <v xml:space="preserve">Разность  температур теплоносителя и грунта,0С </v>
          </cell>
          <cell r="O6" t="str">
            <v>отдельно для  сетей отопления и ГВС</v>
          </cell>
          <cell r="P6" t="str">
            <v>Приложение 1, Таблица 1.3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6" t="str">
            <v>Т1_3_1989</v>
          </cell>
        </row>
        <row r="7">
          <cell r="A7" t="str">
            <v>410</v>
          </cell>
          <cell r="B7">
            <v>4</v>
          </cell>
          <cell r="C7">
            <v>1</v>
          </cell>
          <cell r="D7">
            <v>0</v>
          </cell>
          <cell r="E7" t="str">
            <v>Бесканальная</v>
          </cell>
          <cell r="F7" t="str">
            <v>Т1_3_1989</v>
          </cell>
          <cell r="G7" t="str">
            <v>Таблица 1.3</v>
          </cell>
          <cell r="H7" t="str">
            <v>в непроходных каналах и при бесканальной прокладке</v>
          </cell>
          <cell r="I7" t="str">
            <v>С 1959 г. ПО 1989 г ВКЛЮЧИТЕЛЬНО</v>
          </cell>
          <cell r="K7">
            <v>4</v>
          </cell>
          <cell r="L7">
            <v>4</v>
          </cell>
          <cell r="M7" t="str">
            <v>Т13</v>
          </cell>
          <cell r="N7" t="str">
            <v xml:space="preserve">Разность  температур теплоносителя и грунта,0С </v>
          </cell>
          <cell r="O7" t="str">
            <v>отдельно для  сетей отопления и ГВС</v>
          </cell>
          <cell r="P7" t="str">
            <v>Приложение 1, Таблица 1.3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7" t="str">
            <v>Т1_3_1989</v>
          </cell>
        </row>
        <row r="8">
          <cell r="A8" t="str">
            <v>121</v>
          </cell>
          <cell r="B8">
            <v>1</v>
          </cell>
          <cell r="C8">
            <v>2</v>
          </cell>
          <cell r="D8">
            <v>1</v>
          </cell>
          <cell r="E8" t="str">
            <v>Надземная</v>
          </cell>
          <cell r="F8" t="str">
            <v>Т2_1_1997_до5</v>
          </cell>
          <cell r="G8" t="str">
            <v>Таблица 2.1</v>
          </cell>
          <cell r="H8" t="str">
            <v>на открытом воздухе</v>
          </cell>
          <cell r="I8" t="str">
            <v>С 1990г. ПО 1997 г. ВКЛЮЧИТЕЛЬНО</v>
          </cell>
          <cell r="J8" t="str">
            <v>до 5 000 ч/год включительно</v>
          </cell>
          <cell r="K8">
            <v>5</v>
          </cell>
          <cell r="L8">
            <v>5</v>
          </cell>
          <cell r="M8" t="str">
            <v>Т21д</v>
          </cell>
          <cell r="N8" t="str">
            <v>Температура теплоносителя,0С</v>
          </cell>
          <cell r="O8" t="str">
            <v>отдельно для подачи и обратки сетей отопления и ГВС</v>
          </cell>
          <cell r="P8" t="str">
            <v>Приложение 2, Таблица 2.1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8" t="str">
            <v>Т2_1_1997_до5</v>
          </cell>
        </row>
        <row r="9">
          <cell r="A9" t="str">
            <v>122</v>
          </cell>
          <cell r="B9">
            <v>1</v>
          </cell>
          <cell r="C9">
            <v>2</v>
          </cell>
          <cell r="D9">
            <v>2</v>
          </cell>
          <cell r="E9" t="str">
            <v>Надземная</v>
          </cell>
          <cell r="F9" t="str">
            <v>Т2_1_1997_более5</v>
          </cell>
          <cell r="G9" t="str">
            <v>Таблица 2.1</v>
          </cell>
          <cell r="H9" t="str">
            <v>на открытом воздухе</v>
          </cell>
          <cell r="I9" t="str">
            <v>С 1990г. ПО 1997 г. ВКЛЮЧИТЕЛЬНО</v>
          </cell>
          <cell r="J9" t="str">
            <v>более 5 000 ч/год</v>
          </cell>
          <cell r="K9">
            <v>6</v>
          </cell>
          <cell r="L9">
            <v>6</v>
          </cell>
          <cell r="M9" t="str">
            <v>Т21б</v>
          </cell>
          <cell r="N9" t="str">
            <v>Температура теплоносителя,0С</v>
          </cell>
          <cell r="O9" t="str">
            <v>отдельно для подачи и обратки сетей отопления и ГВС</v>
          </cell>
          <cell r="P9" t="str">
            <v>Приложение 2, Таблица 2.1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9" t="str">
            <v>Т2_1_1997_более5</v>
          </cell>
        </row>
        <row r="10">
          <cell r="A10" t="str">
            <v>221</v>
          </cell>
          <cell r="B10">
            <v>2</v>
          </cell>
          <cell r="C10">
            <v>2</v>
          </cell>
          <cell r="D10">
            <v>1</v>
          </cell>
          <cell r="E10" t="str">
            <v>Внутри помещений</v>
          </cell>
          <cell r="F10" t="str">
            <v>Т2_2_1997_до5</v>
          </cell>
          <cell r="G10" t="str">
            <v>Таблица 2.2</v>
          </cell>
          <cell r="H10" t="str">
            <v>в помещении и тоннеле</v>
          </cell>
          <cell r="I10" t="str">
            <v>С 1990г. ПО 1997 г. ВКЛЮЧИТЕЛЬНО</v>
          </cell>
          <cell r="J10" t="str">
            <v>до 5 000 ч/год включительно</v>
          </cell>
          <cell r="K10">
            <v>7</v>
          </cell>
          <cell r="L10">
            <v>7</v>
          </cell>
          <cell r="M10" t="str">
            <v>Т22д</v>
          </cell>
          <cell r="N10" t="str">
            <v>Температура теплоносителя,0С</v>
          </cell>
          <cell r="O10" t="str">
            <v>отдельно для подачи и обратки сетей отопления и ГВС</v>
          </cell>
          <cell r="P10" t="str">
            <v>Приложение 2, Таблица 2.2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10" t="str">
            <v>Т2_2_1997_до5</v>
          </cell>
        </row>
        <row r="11">
          <cell r="A11" t="str">
            <v>222</v>
          </cell>
          <cell r="B11">
            <v>2</v>
          </cell>
          <cell r="C11">
            <v>2</v>
          </cell>
          <cell r="D11">
            <v>2</v>
          </cell>
          <cell r="E11" t="str">
            <v>Внутри помещений</v>
          </cell>
          <cell r="F11" t="str">
            <v>Т2_2_1997_более5</v>
          </cell>
          <cell r="G11" t="str">
            <v>Таблица 2.2</v>
          </cell>
          <cell r="H11" t="str">
            <v>в помещении и тоннеле</v>
          </cell>
          <cell r="I11" t="str">
            <v>С 1990г. ПО 1997 г. ВКЛЮЧИТЕЛЬНО</v>
          </cell>
          <cell r="J11" t="str">
            <v>более 5 000 ч/год</v>
          </cell>
          <cell r="K11">
            <v>8</v>
          </cell>
          <cell r="L11">
            <v>8</v>
          </cell>
          <cell r="M11" t="str">
            <v>Т22б</v>
          </cell>
          <cell r="N11" t="str">
            <v>Температура теплоносителя,0С</v>
          </cell>
          <cell r="O11" t="str">
            <v>отдельно для подачи и обратки сетей отопления и ГВС</v>
          </cell>
          <cell r="P11" t="str">
            <v>Приложение 2, Таблица 2.2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11" t="str">
            <v>Т2_2_1997_более5</v>
          </cell>
        </row>
        <row r="12">
          <cell r="A12" t="str">
            <v>421</v>
          </cell>
          <cell r="B12">
            <v>4</v>
          </cell>
          <cell r="C12">
            <v>2</v>
          </cell>
          <cell r="D12">
            <v>1</v>
          </cell>
          <cell r="E12" t="str">
            <v>Бесканальная</v>
          </cell>
          <cell r="F12" t="str">
            <v>Т2_3_1997_до5</v>
          </cell>
          <cell r="G12" t="str">
            <v>Таблица 2.3</v>
          </cell>
          <cell r="H12" t="str">
            <v>при бесканальной прокладке</v>
          </cell>
          <cell r="I12" t="str">
            <v>С 1990г. ПО 1997 г. ВКЛЮЧИТЕЛЬНО</v>
          </cell>
          <cell r="J12" t="str">
            <v>до 5 000 ч/год включительно</v>
          </cell>
          <cell r="K12">
            <v>9</v>
          </cell>
          <cell r="L12">
            <v>9</v>
          </cell>
          <cell r="M12" t="str">
            <v>Т23д</v>
          </cell>
          <cell r="N12" t="str">
            <v>Температура теплоносителя,0С</v>
          </cell>
          <cell r="O12" t="str">
            <v>отдельно для подачи и обратки сетей отопления и ГВС</v>
          </cell>
          <cell r="P12" t="str">
            <v>Приложение 2, Таблица 2.3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12" t="str">
            <v>Т2_3_1997_до5</v>
          </cell>
        </row>
        <row r="13">
          <cell r="A13" t="str">
            <v>422</v>
          </cell>
          <cell r="B13">
            <v>4</v>
          </cell>
          <cell r="C13">
            <v>2</v>
          </cell>
          <cell r="D13">
            <v>2</v>
          </cell>
          <cell r="E13" t="str">
            <v>Бесканальная</v>
          </cell>
          <cell r="F13" t="str">
            <v>Т2_3_1997_более5</v>
          </cell>
          <cell r="G13" t="str">
            <v>Таблица 2.3</v>
          </cell>
          <cell r="H13" t="str">
            <v>при бесканальной прокладке</v>
          </cell>
          <cell r="I13" t="str">
            <v>С 1990г. ПО 1997 г. ВКЛЮЧИТЕЛЬНО</v>
          </cell>
          <cell r="J13" t="str">
            <v>более 5 000 ч/год</v>
          </cell>
          <cell r="K13">
            <v>10</v>
          </cell>
          <cell r="L13">
            <v>10</v>
          </cell>
          <cell r="M13" t="str">
            <v>Т23б</v>
          </cell>
          <cell r="N13" t="str">
            <v>Температура теплоносителя,0С</v>
          </cell>
          <cell r="O13" t="str">
            <v>отдельно для подачи и обратки сетей отопления и ГВС</v>
          </cell>
          <cell r="P13" t="str">
            <v>Приложение 2, Таблица 2.3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13" t="str">
            <v>Т2_3_1997_более5</v>
          </cell>
        </row>
        <row r="14">
          <cell r="A14" t="str">
            <v>321</v>
          </cell>
          <cell r="B14">
            <v>3</v>
          </cell>
          <cell r="C14">
            <v>2</v>
          </cell>
          <cell r="D14">
            <v>1</v>
          </cell>
          <cell r="E14" t="str">
            <v>Непроходной канал</v>
          </cell>
          <cell r="F14" t="str">
            <v>Т2_5_1997_до5</v>
          </cell>
          <cell r="G14" t="str">
            <v>Таблица 2.5</v>
          </cell>
          <cell r="H14" t="str">
            <v>в непроходных каналах</v>
          </cell>
          <cell r="I14" t="str">
            <v>С 1990г. ПО 1997 г. ВКЛЮЧИТЕЛЬНО</v>
          </cell>
          <cell r="J14" t="str">
            <v>до 5 000 ч/год включительно</v>
          </cell>
          <cell r="K14">
            <v>11</v>
          </cell>
          <cell r="L14">
            <v>11</v>
          </cell>
          <cell r="M14" t="str">
            <v>Т25д</v>
          </cell>
          <cell r="N14" t="str">
            <v>Температура теплоносителя,0С</v>
          </cell>
          <cell r="O14" t="str">
            <v>отдельно для подачи и обратки сетей отопления и ГВС</v>
          </cell>
          <cell r="P14" t="str">
            <v>Приложение 2, Таблица 2.5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14" t="str">
            <v>Т2_5_1997_до5</v>
          </cell>
        </row>
        <row r="15">
          <cell r="A15" t="str">
            <v>322</v>
          </cell>
          <cell r="B15">
            <v>3</v>
          </cell>
          <cell r="C15">
            <v>2</v>
          </cell>
          <cell r="D15">
            <v>2</v>
          </cell>
          <cell r="E15" t="str">
            <v>Непроходной канал</v>
          </cell>
          <cell r="F15" t="str">
            <v>Т2_5_1997_более5</v>
          </cell>
          <cell r="G15" t="str">
            <v>Таблица 2.5</v>
          </cell>
          <cell r="H15" t="str">
            <v>в непроходных каналах</v>
          </cell>
          <cell r="I15" t="str">
            <v>С 1990г. ПО 1997 г. ВКЛЮЧИТЕЛЬНО</v>
          </cell>
          <cell r="J15" t="str">
            <v>более 5 000 ч/год</v>
          </cell>
          <cell r="K15">
            <v>12</v>
          </cell>
          <cell r="L15">
            <v>12</v>
          </cell>
          <cell r="M15" t="str">
            <v>Т25б</v>
          </cell>
          <cell r="N15" t="str">
            <v>Температура теплоносителя,0С</v>
          </cell>
          <cell r="O15" t="str">
            <v>отдельно для подачи и обратки сетей отопления и ГВС</v>
          </cell>
          <cell r="P15" t="str">
            <v>Приложение 2, Таблица 2.5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15" t="str">
            <v>Т2_5_1997_более5</v>
          </cell>
        </row>
        <row r="16">
          <cell r="A16" t="str">
            <v>131</v>
          </cell>
          <cell r="B16">
            <v>1</v>
          </cell>
          <cell r="C16">
            <v>3</v>
          </cell>
          <cell r="D16">
            <v>1</v>
          </cell>
          <cell r="E16" t="str">
            <v>Надземная</v>
          </cell>
          <cell r="F16" t="str">
            <v>Т3_1_2003_до5</v>
          </cell>
          <cell r="G16" t="str">
            <v>Таблица 3.1</v>
          </cell>
          <cell r="H16" t="str">
            <v>на открытом воздухе</v>
          </cell>
          <cell r="I16" t="str">
            <v>С 1998 г. ПО 2003 г. ВКЛЮЧИТЕЛЬНО</v>
          </cell>
          <cell r="J16" t="str">
            <v>до 5 000 ч/год включительно</v>
          </cell>
          <cell r="K16">
            <v>13</v>
          </cell>
          <cell r="L16">
            <v>13</v>
          </cell>
          <cell r="M16" t="str">
            <v>Т31д</v>
          </cell>
          <cell r="N16" t="str">
            <v>Разность температуры теплоносителя и наружного воздуха,0С</v>
          </cell>
          <cell r="O16" t="str">
            <v>отдельно для  сетей отопления и ГВС</v>
          </cell>
          <cell r="P16" t="str">
            <v>Приложение 3, Таблица 3.1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16" t="str">
            <v>Т3_1_2003_до5</v>
          </cell>
        </row>
        <row r="17">
          <cell r="A17" t="str">
            <v>132</v>
          </cell>
          <cell r="B17">
            <v>1</v>
          </cell>
          <cell r="C17">
            <v>3</v>
          </cell>
          <cell r="D17">
            <v>2</v>
          </cell>
          <cell r="E17" t="str">
            <v>Надземная</v>
          </cell>
          <cell r="F17" t="str">
            <v>Т3_1_2003_более5</v>
          </cell>
          <cell r="G17" t="str">
            <v>Таблица 3.1</v>
          </cell>
          <cell r="H17" t="str">
            <v>на открытом воздухе</v>
          </cell>
          <cell r="I17" t="str">
            <v>С 1998 г. ПО 2003 г. ВКЛЮЧИТЕЛЬНО</v>
          </cell>
          <cell r="J17" t="str">
            <v>более 5 000 ч/год</v>
          </cell>
          <cell r="K17">
            <v>14</v>
          </cell>
          <cell r="L17">
            <v>14</v>
          </cell>
          <cell r="M17" t="str">
            <v>Т31б</v>
          </cell>
          <cell r="N17" t="str">
            <v>Разность температуры теплоносителя и наружного воздуха,0С</v>
          </cell>
          <cell r="O17" t="str">
            <v>отдельно для  сетей отопления и ГВС</v>
          </cell>
          <cell r="P17" t="str">
            <v>Приложение 3, Таблица 3.1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17" t="str">
            <v>Т3_1_2003_более5</v>
          </cell>
        </row>
        <row r="18">
          <cell r="A18" t="str">
            <v>231</v>
          </cell>
          <cell r="B18">
            <v>2</v>
          </cell>
          <cell r="C18">
            <v>3</v>
          </cell>
          <cell r="D18">
            <v>1</v>
          </cell>
          <cell r="E18" t="str">
            <v>Внутри помещений</v>
          </cell>
          <cell r="F18" t="str">
            <v>Т3_2_2003_до5</v>
          </cell>
          <cell r="G18" t="str">
            <v>Таблица 3.2</v>
          </cell>
          <cell r="H18" t="str">
            <v>в помещении и тоннеле</v>
          </cell>
          <cell r="I18" t="str">
            <v>С 1998 г. ПО 2003 г. ВКЛЮЧИТЕЛЬНО</v>
          </cell>
          <cell r="J18" t="str">
            <v>до 5 000 ч/год включительно</v>
          </cell>
          <cell r="K18">
            <v>15</v>
          </cell>
          <cell r="L18">
            <v>15</v>
          </cell>
          <cell r="M18" t="str">
            <v>Т32д</v>
          </cell>
          <cell r="N18" t="str">
            <v>Температура теплоносителя,0С</v>
          </cell>
          <cell r="O18" t="str">
            <v>отдельно для подачи и обратки сетей отопления и ГВС</v>
          </cell>
          <cell r="P18" t="str">
            <v>Приложение 3, Таблица 3.2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18" t="str">
            <v>Т3_2_2003_до5</v>
          </cell>
        </row>
        <row r="19">
          <cell r="A19" t="str">
            <v>232</v>
          </cell>
          <cell r="B19">
            <v>2</v>
          </cell>
          <cell r="C19">
            <v>3</v>
          </cell>
          <cell r="D19">
            <v>2</v>
          </cell>
          <cell r="E19" t="str">
            <v>Внутри помещений</v>
          </cell>
          <cell r="F19" t="str">
            <v>Т3_2_2003_более5</v>
          </cell>
          <cell r="G19" t="str">
            <v>Таблица 3.2</v>
          </cell>
          <cell r="H19" t="str">
            <v>в помещении и тоннеле</v>
          </cell>
          <cell r="I19" t="str">
            <v>С 1998 г. ПО 2003 г. ВКЛЮЧИТЕЛЬНО</v>
          </cell>
          <cell r="J19" t="str">
            <v>более 5 000 ч/год</v>
          </cell>
          <cell r="K19">
            <v>16</v>
          </cell>
          <cell r="L19">
            <v>16</v>
          </cell>
          <cell r="M19" t="str">
            <v>Т32б</v>
          </cell>
          <cell r="N19" t="str">
            <v>Температура теплоносителя,0С</v>
          </cell>
          <cell r="O19" t="str">
            <v>отдельно для подачи и обратки сетей отопления и ГВС</v>
          </cell>
          <cell r="P19" t="str">
            <v>Приложение 3, Таблица 3.2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19" t="str">
            <v>Т3_2_2003_более5</v>
          </cell>
        </row>
        <row r="20">
          <cell r="A20" t="str">
            <v>331</v>
          </cell>
          <cell r="B20">
            <v>3</v>
          </cell>
          <cell r="C20">
            <v>3</v>
          </cell>
          <cell r="D20">
            <v>1</v>
          </cell>
          <cell r="E20" t="str">
            <v>Непроходной канал</v>
          </cell>
          <cell r="F20" t="str">
            <v>Т3_4_2003_до5</v>
          </cell>
          <cell r="G20" t="str">
            <v>Таблица 3.4</v>
          </cell>
          <cell r="H20" t="str">
            <v>в непроходных каналах и бесканально</v>
          </cell>
          <cell r="I20" t="str">
            <v>С 1998 г. ПО 2003 г. ВКЛЮЧИТЕЛЬНО</v>
          </cell>
          <cell r="J20" t="str">
            <v>до 5 000 ч/год включительно</v>
          </cell>
          <cell r="K20">
            <v>17</v>
          </cell>
          <cell r="L20">
            <v>17</v>
          </cell>
          <cell r="M20" t="str">
            <v>Т34д</v>
          </cell>
          <cell r="N20" t="str">
            <v>Температура теплоносителя,0С</v>
          </cell>
          <cell r="O20" t="str">
            <v>отдельно для подачи и обратки сетей отопления и ГВС</v>
          </cell>
          <cell r="P20" t="str">
            <v>Приложение 3, Таблица 3.4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20" t="str">
            <v>Т3_4_2003_до5</v>
          </cell>
        </row>
        <row r="21">
          <cell r="A21" t="str">
            <v>332</v>
          </cell>
          <cell r="B21">
            <v>3</v>
          </cell>
          <cell r="C21">
            <v>3</v>
          </cell>
          <cell r="D21">
            <v>2</v>
          </cell>
          <cell r="E21" t="str">
            <v>Непроходной канал</v>
          </cell>
          <cell r="F21" t="str">
            <v>Т3_4_2003_более5</v>
          </cell>
          <cell r="G21" t="str">
            <v>Таблица 3.4</v>
          </cell>
          <cell r="H21" t="str">
            <v>в непроходных каналах и бесканально</v>
          </cell>
          <cell r="I21" t="str">
            <v>С 1998 г. ПО 2003 г. ВКЛЮЧИТЕЛЬНО</v>
          </cell>
          <cell r="J21" t="str">
            <v>более 5 000 ч/год</v>
          </cell>
          <cell r="K21">
            <v>18</v>
          </cell>
          <cell r="L21">
            <v>18</v>
          </cell>
          <cell r="M21" t="str">
            <v>Т34б</v>
          </cell>
          <cell r="N21" t="str">
            <v>Температура теплоносителя,0С</v>
          </cell>
          <cell r="O21" t="str">
            <v>отдельно для подачи и обратки сетей отопления и ГВС</v>
          </cell>
          <cell r="P21" t="str">
            <v>Приложение 3, Таблица 3.4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21" t="str">
            <v>Т3_4_2003_более5</v>
          </cell>
        </row>
        <row r="22">
          <cell r="A22" t="str">
            <v>431</v>
          </cell>
          <cell r="B22">
            <v>4</v>
          </cell>
          <cell r="C22">
            <v>3</v>
          </cell>
          <cell r="D22">
            <v>1</v>
          </cell>
          <cell r="E22" t="str">
            <v>Бесканальная</v>
          </cell>
          <cell r="F22" t="str">
            <v>Т3_4_2003_до5</v>
          </cell>
          <cell r="G22" t="str">
            <v>Таблица 3.4</v>
          </cell>
          <cell r="H22" t="str">
            <v>в непроходных каналах и бесканально</v>
          </cell>
          <cell r="I22" t="str">
            <v>С 1998 г. ПО 2003 г. ВКЛЮЧИТЕЛЬНО</v>
          </cell>
          <cell r="J22" t="str">
            <v>до 5 000 ч/год включительно</v>
          </cell>
          <cell r="K22">
            <v>19</v>
          </cell>
          <cell r="L22">
            <v>19</v>
          </cell>
          <cell r="M22" t="str">
            <v>Т34д</v>
          </cell>
          <cell r="N22" t="str">
            <v>Температура теплоносителя,0С</v>
          </cell>
          <cell r="O22" t="str">
            <v>отдельно для подачи и обратки сетей отопления и ГВС</v>
          </cell>
          <cell r="P22" t="str">
            <v>Приложение 3, Таблица 3.4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22" t="str">
            <v>Т3_4_2003_до5</v>
          </cell>
        </row>
        <row r="23">
          <cell r="A23" t="str">
            <v>432</v>
          </cell>
          <cell r="B23">
            <v>4</v>
          </cell>
          <cell r="C23">
            <v>3</v>
          </cell>
          <cell r="D23">
            <v>2</v>
          </cell>
          <cell r="E23" t="str">
            <v>Бесканальная</v>
          </cell>
          <cell r="F23" t="str">
            <v>Т3_4_2003_более5</v>
          </cell>
          <cell r="G23" t="str">
            <v>Таблица 3.4</v>
          </cell>
          <cell r="H23" t="str">
            <v>в непроходных каналах и бесканально</v>
          </cell>
          <cell r="I23" t="str">
            <v>С 1998 г. ПО 2003 г. ВКЛЮЧИТЕЛЬНО</v>
          </cell>
          <cell r="J23" t="str">
            <v>более 5 000 ч/год</v>
          </cell>
          <cell r="K23">
            <v>20</v>
          </cell>
          <cell r="L23">
            <v>20</v>
          </cell>
          <cell r="M23" t="str">
            <v>Т34б</v>
          </cell>
          <cell r="N23" t="str">
            <v>Температура теплоносителя,0С</v>
          </cell>
          <cell r="O23" t="str">
            <v>отдельно для подачи и обратки сетей отопления и ГВС</v>
          </cell>
          <cell r="P23" t="str">
            <v>Приложение 3, Таблица 3.4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23" t="str">
            <v>Т3_4_2003_более5</v>
          </cell>
        </row>
        <row r="24">
          <cell r="A24" t="str">
            <v>141</v>
          </cell>
          <cell r="B24">
            <v>1</v>
          </cell>
          <cell r="C24">
            <v>4</v>
          </cell>
          <cell r="D24">
            <v>1</v>
          </cell>
          <cell r="E24" t="str">
            <v>Надземная</v>
          </cell>
          <cell r="F24" t="str">
            <v>Т4_1_2004_до5</v>
          </cell>
          <cell r="G24" t="str">
            <v>Таблица 4.1</v>
          </cell>
          <cell r="H24" t="str">
            <v>на открытом воздухе</v>
          </cell>
          <cell r="I24" t="str">
            <v>С 2004 г.</v>
          </cell>
          <cell r="J24" t="str">
            <v>до 5 000 ч/год включительно</v>
          </cell>
          <cell r="K24">
            <v>21</v>
          </cell>
          <cell r="L24">
            <v>21</v>
          </cell>
          <cell r="M24" t="str">
            <v>Т41д</v>
          </cell>
          <cell r="N24" t="str">
            <v>Разность температуры теплоносителя и наружного воздуха,0С</v>
          </cell>
          <cell r="O24" t="str">
            <v>отдельно для  сетей отопления и ГВС</v>
          </cell>
          <cell r="P24" t="str">
            <v>Приложение 4, Таблица 4.1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24" t="str">
            <v>Т4_1_2004_до5</v>
          </cell>
        </row>
        <row r="25">
          <cell r="A25" t="str">
            <v>142</v>
          </cell>
          <cell r="B25">
            <v>1</v>
          </cell>
          <cell r="C25">
            <v>4</v>
          </cell>
          <cell r="D25">
            <v>2</v>
          </cell>
          <cell r="E25" t="str">
            <v>Надземная</v>
          </cell>
          <cell r="F25" t="str">
            <v>Т4_1_2004_более5</v>
          </cell>
          <cell r="G25" t="str">
            <v>Таблица 4.1</v>
          </cell>
          <cell r="H25" t="str">
            <v>на открытом воздухе</v>
          </cell>
          <cell r="I25" t="str">
            <v>С 2004 г.</v>
          </cell>
          <cell r="J25" t="str">
            <v>более 5 000 ч/год</v>
          </cell>
          <cell r="K25">
            <v>22</v>
          </cell>
          <cell r="L25">
            <v>22</v>
          </cell>
          <cell r="M25" t="str">
            <v>Т41б</v>
          </cell>
          <cell r="N25" t="str">
            <v>Разность температуры теплоносителя и наружного воздуха,0С</v>
          </cell>
          <cell r="O25" t="str">
            <v>отдельно для  сетей отопления и ГВС</v>
          </cell>
          <cell r="P25" t="str">
            <v>Приложение 4, Таблица 4.1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25" t="str">
            <v>Т4_1_2004_более5</v>
          </cell>
        </row>
        <row r="26">
          <cell r="A26" t="str">
            <v>241</v>
          </cell>
          <cell r="B26">
            <v>2</v>
          </cell>
          <cell r="C26">
            <v>4</v>
          </cell>
          <cell r="D26">
            <v>1</v>
          </cell>
          <cell r="E26" t="str">
            <v>Внутри помещений</v>
          </cell>
          <cell r="F26" t="str">
            <v>Т4_2_2004_до5</v>
          </cell>
          <cell r="G26" t="str">
            <v>Таблица 4.2</v>
          </cell>
          <cell r="H26" t="str">
            <v>в помещении</v>
          </cell>
          <cell r="I26" t="str">
            <v>С 2004 г.</v>
          </cell>
          <cell r="J26" t="str">
            <v>до 5 000 ч/год включительно</v>
          </cell>
          <cell r="K26">
            <v>23</v>
          </cell>
          <cell r="L26">
            <v>23</v>
          </cell>
          <cell r="M26" t="str">
            <v>Т42д</v>
          </cell>
          <cell r="N26" t="str">
            <v>Температура теплоносителя,0С</v>
          </cell>
          <cell r="O26" t="str">
            <v>отдельно для подачи и обратки сетей отопления и ГВС</v>
          </cell>
          <cell r="P26" t="str">
            <v>Приложение 4, Таблица 4.2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26" t="str">
            <v>Т4_2_2004_до5</v>
          </cell>
        </row>
        <row r="27">
          <cell r="A27" t="str">
            <v>242</v>
          </cell>
          <cell r="B27">
            <v>2</v>
          </cell>
          <cell r="C27">
            <v>4</v>
          </cell>
          <cell r="D27">
            <v>2</v>
          </cell>
          <cell r="E27" t="str">
            <v>Внутри помещений</v>
          </cell>
          <cell r="F27" t="str">
            <v>Т4_2_2004_более5</v>
          </cell>
          <cell r="G27" t="str">
            <v>Таблица 4.2</v>
          </cell>
          <cell r="H27" t="str">
            <v>в помещении</v>
          </cell>
          <cell r="I27" t="str">
            <v>С 2004 г.</v>
          </cell>
          <cell r="J27" t="str">
            <v>более 5 000 ч/год</v>
          </cell>
          <cell r="K27">
            <v>24</v>
          </cell>
          <cell r="L27">
            <v>24</v>
          </cell>
          <cell r="M27" t="str">
            <v>Т42б</v>
          </cell>
          <cell r="N27" t="str">
            <v>Температура теплоносителя,0С</v>
          </cell>
          <cell r="O27" t="str">
            <v>отдельно для подачи и обратки сетей отопления и ГВС</v>
          </cell>
          <cell r="P27" t="str">
            <v>Приложение 4, Таблица 4.2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27" t="str">
            <v>Т4_2_2004_более5</v>
          </cell>
        </row>
        <row r="28">
          <cell r="A28" t="str">
            <v>541</v>
          </cell>
          <cell r="B28">
            <v>5</v>
          </cell>
          <cell r="C28">
            <v>4</v>
          </cell>
          <cell r="D28">
            <v>1</v>
          </cell>
          <cell r="E28" t="str">
            <v>Канальная</v>
          </cell>
          <cell r="F28" t="str">
            <v>Т4_3_2004_до5</v>
          </cell>
          <cell r="G28" t="str">
            <v>Таблица 4.3</v>
          </cell>
          <cell r="H28" t="str">
            <v>при канальной прокладке</v>
          </cell>
          <cell r="I28" t="str">
            <v>С 2004 г.</v>
          </cell>
          <cell r="J28" t="str">
            <v>до 5 000 ч/год включительно</v>
          </cell>
          <cell r="K28">
            <v>25</v>
          </cell>
          <cell r="L28">
            <v>25</v>
          </cell>
          <cell r="M28" t="str">
            <v>Т43д</v>
          </cell>
          <cell r="N28" t="str">
            <v>Температура теплоносителя,0С</v>
          </cell>
          <cell r="O28" t="str">
            <v>отдельно для подачи и обратки сетей отопления и ГВС</v>
          </cell>
          <cell r="P28" t="str">
            <v>Приложение 4, Таблица 4.3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28" t="str">
            <v>Т4_3_2004_до5</v>
          </cell>
        </row>
        <row r="29">
          <cell r="A29" t="str">
            <v>542</v>
          </cell>
          <cell r="B29">
            <v>5</v>
          </cell>
          <cell r="C29">
            <v>4</v>
          </cell>
          <cell r="D29">
            <v>2</v>
          </cell>
          <cell r="E29" t="str">
            <v>Канальная</v>
          </cell>
          <cell r="F29" t="str">
            <v>Т4_3_2004_более5</v>
          </cell>
          <cell r="G29" t="str">
            <v>Таблица 4.3</v>
          </cell>
          <cell r="H29" t="str">
            <v>при канальной прокладке</v>
          </cell>
          <cell r="I29" t="str">
            <v>С 2004 г.</v>
          </cell>
          <cell r="J29" t="str">
            <v>более 5 000 ч/год</v>
          </cell>
          <cell r="K29">
            <v>26</v>
          </cell>
          <cell r="L29">
            <v>26</v>
          </cell>
          <cell r="M29" t="str">
            <v>Т43б</v>
          </cell>
          <cell r="N29" t="str">
            <v>Температура теплоносителя,0С</v>
          </cell>
          <cell r="O29" t="str">
            <v>отдельно для подачи и обратки сетей отопления и ГВС</v>
          </cell>
          <cell r="P29" t="str">
            <v>Приложение 4, Таблица 4.3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29" t="str">
            <v>Т4_3_2004_более5</v>
          </cell>
        </row>
        <row r="30">
          <cell r="A30" t="str">
            <v>441</v>
          </cell>
          <cell r="B30">
            <v>4</v>
          </cell>
          <cell r="C30">
            <v>4</v>
          </cell>
          <cell r="D30">
            <v>1</v>
          </cell>
          <cell r="E30" t="str">
            <v>Бесканальная</v>
          </cell>
          <cell r="F30" t="str">
            <v>Т4_5_2004_до5</v>
          </cell>
          <cell r="G30" t="str">
            <v>Таблица 4.5</v>
          </cell>
          <cell r="H30" t="str">
            <v>при бесканальной прокладке</v>
          </cell>
          <cell r="I30" t="str">
            <v>С 2004 г.</v>
          </cell>
          <cell r="J30" t="str">
            <v>до 5 000 ч/год включительно</v>
          </cell>
          <cell r="K30">
            <v>27</v>
          </cell>
          <cell r="L30">
            <v>27</v>
          </cell>
          <cell r="M30" t="str">
            <v>Т45д</v>
          </cell>
          <cell r="N30" t="str">
            <v>Температура теплоносителя,0С</v>
          </cell>
          <cell r="O30" t="str">
            <v>отдельно для подачи и обратки сетей отопления и ГВС</v>
          </cell>
          <cell r="P30" t="str">
            <v>Приложение 4, Таблица 4.5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30" t="str">
            <v>Т4_5_2004_до5</v>
          </cell>
        </row>
        <row r="31">
          <cell r="A31" t="str">
            <v>442</v>
          </cell>
          <cell r="B31">
            <v>4</v>
          </cell>
          <cell r="C31">
            <v>4</v>
          </cell>
          <cell r="D31">
            <v>2</v>
          </cell>
          <cell r="E31" t="str">
            <v>Бесканальная</v>
          </cell>
          <cell r="F31" t="str">
            <v>Т4_5_2004_более5</v>
          </cell>
          <cell r="G31" t="str">
            <v>Таблица 4.5</v>
          </cell>
          <cell r="H31" t="str">
            <v>при бесканальной прокладке</v>
          </cell>
          <cell r="I31" t="str">
            <v>С 2004 г.</v>
          </cell>
          <cell r="J31" t="str">
            <v>более 5 000 ч/год</v>
          </cell>
          <cell r="K31">
            <v>28</v>
          </cell>
          <cell r="L31">
            <v>28</v>
          </cell>
          <cell r="M31" t="str">
            <v>Т45б</v>
          </cell>
          <cell r="N31" t="str">
            <v>Температура теплоносителя,0С</v>
          </cell>
          <cell r="O31" t="str">
            <v>отдельно для подачи и обратки сетей отопления и ГВС</v>
          </cell>
          <cell r="P31" t="str">
            <v>Приложение 4, Таблица 4.5 к Инструкции по организации в Минэнерго России работы по расчету и обоснованию нормативов технологических потерь при передаче тепловой энергии</v>
          </cell>
          <cell r="Q31" t="str">
            <v>Т4_5_2004_более5</v>
          </cell>
        </row>
        <row r="37">
          <cell r="Q37" t="str">
            <v>Температура теплоносителя,0С;отопление;подающий</v>
          </cell>
          <cell r="R37">
            <v>1</v>
          </cell>
          <cell r="S37">
            <v>60.69</v>
          </cell>
        </row>
        <row r="38">
          <cell r="Q38" t="str">
            <v>Температура теплоносителя,0С;отопление;обратный</v>
          </cell>
          <cell r="R38">
            <v>2</v>
          </cell>
          <cell r="S38">
            <v>48.713000000000001</v>
          </cell>
        </row>
        <row r="39">
          <cell r="Q39" t="str">
            <v>Температура теплоносителя,0С;ГВС;подающий</v>
          </cell>
          <cell r="R39">
            <v>3</v>
          </cell>
          <cell r="S39">
            <v>60</v>
          </cell>
        </row>
        <row r="40">
          <cell r="Q40" t="str">
            <v>Температура теплоносителя,0С;ГВС;обратный</v>
          </cell>
          <cell r="R40">
            <v>4</v>
          </cell>
          <cell r="S40">
            <v>55</v>
          </cell>
        </row>
        <row r="41">
          <cell r="Q41" t="str">
            <v>Разность температуры теплоносителя и наружного воздуха,0С;отопление;подающий</v>
          </cell>
          <cell r="R41">
            <v>5</v>
          </cell>
          <cell r="S41">
            <v>68.650999999999996</v>
          </cell>
        </row>
        <row r="42">
          <cell r="Q42" t="str">
            <v>Разность температуры теплоносителя и наружного воздуха,0С;отопление;обратный</v>
          </cell>
          <cell r="R42">
            <v>6</v>
          </cell>
          <cell r="S42">
            <v>56.673999999999999</v>
          </cell>
        </row>
        <row r="43">
          <cell r="Q43" t="str">
            <v>Разность температуры теплоносителя и наружного воздуха,0С;ГВС;подающий</v>
          </cell>
          <cell r="R43">
            <v>7</v>
          </cell>
          <cell r="S43">
            <v>58.3</v>
          </cell>
        </row>
        <row r="44">
          <cell r="Q44" t="str">
            <v>Разность температуры теплоносителя и наружного воздуха,0С;ГВС;обратный</v>
          </cell>
          <cell r="R44">
            <v>8</v>
          </cell>
          <cell r="S44">
            <v>53.3</v>
          </cell>
        </row>
        <row r="45">
          <cell r="Q45" t="str">
            <v>Разность  температур теплоносителя и грунта,0С ;отопление;подающий</v>
          </cell>
          <cell r="R45">
            <v>9</v>
          </cell>
          <cell r="S45">
            <v>50.233499999999992</v>
          </cell>
        </row>
        <row r="46">
          <cell r="Q46" t="str">
            <v>Разность  температур теплоносителя и грунта,0С ;отопление;обратный</v>
          </cell>
          <cell r="R46">
            <v>10</v>
          </cell>
          <cell r="S46">
            <v>50.233499999999992</v>
          </cell>
        </row>
        <row r="47">
          <cell r="Q47" t="str">
            <v>Разность  температур теплоносителя и грунта,0С ;ГВС;подающий</v>
          </cell>
          <cell r="R47">
            <v>11</v>
          </cell>
          <cell r="S47">
            <v>51</v>
          </cell>
        </row>
        <row r="48">
          <cell r="Q48" t="str">
            <v>Разность  температур теплоносителя и грунта,0С ;ГВС;обратный</v>
          </cell>
          <cell r="R48">
            <v>12</v>
          </cell>
          <cell r="S48">
            <v>51</v>
          </cell>
        </row>
        <row r="82">
          <cell r="N82" t="str">
            <v>котельная №1</v>
          </cell>
          <cell r="O82" t="str">
            <v>пер.Ульяновский 90а</v>
          </cell>
          <cell r="P82" t="str">
            <v>собственный источник</v>
          </cell>
        </row>
        <row r="83">
          <cell r="N83" t="str">
            <v>котельная №2</v>
          </cell>
          <cell r="O83" t="str">
            <v>ул.Сердюка 97</v>
          </cell>
          <cell r="P83" t="str">
            <v>собственный источник</v>
          </cell>
        </row>
        <row r="84">
          <cell r="N84" t="str">
            <v>котельная №3</v>
          </cell>
          <cell r="O84" t="str">
            <v>ул.Олешко 30а</v>
          </cell>
          <cell r="P84" t="str">
            <v>собственный источник</v>
          </cell>
        </row>
        <row r="85">
          <cell r="N85" t="str">
            <v>котельная №4</v>
          </cell>
          <cell r="O85" t="str">
            <v>ул.Олешко 22а</v>
          </cell>
          <cell r="P85" t="str">
            <v>собственный источник</v>
          </cell>
        </row>
        <row r="86">
          <cell r="N86" t="str">
            <v>котельная №5</v>
          </cell>
          <cell r="O86" t="str">
            <v>пер.Коммунальный 2в</v>
          </cell>
          <cell r="P86" t="str">
            <v>собственный источник</v>
          </cell>
        </row>
        <row r="87">
          <cell r="N87" t="str">
            <v>котельная №6</v>
          </cell>
          <cell r="P87" t="str">
            <v>собственный источник</v>
          </cell>
        </row>
        <row r="88">
          <cell r="N88" t="str">
            <v>котельная №7</v>
          </cell>
          <cell r="O88" t="str">
            <v>ул.Линейная 74</v>
          </cell>
          <cell r="P88" t="str">
            <v>собственный источник</v>
          </cell>
        </row>
        <row r="89">
          <cell r="N89" t="str">
            <v>котельная №9</v>
          </cell>
          <cell r="O89" t="str">
            <v>ул.Комсомольская 118а</v>
          </cell>
          <cell r="P89" t="str">
            <v>собственный источник</v>
          </cell>
        </row>
        <row r="90">
          <cell r="N90" t="str">
            <v>котельная №10</v>
          </cell>
          <cell r="O90" t="str">
            <v>пр.Олимпийский 7а</v>
          </cell>
          <cell r="P90" t="str">
            <v>собственный источник</v>
          </cell>
        </row>
        <row r="91">
          <cell r="N91" t="str">
            <v>котельная №11</v>
          </cell>
          <cell r="O91" t="str">
            <v>ул.Первомайская 8</v>
          </cell>
          <cell r="P91" t="str">
            <v>собственный источник</v>
          </cell>
        </row>
        <row r="92">
          <cell r="N92" t="str">
            <v>котельная №12</v>
          </cell>
          <cell r="O92" t="str">
            <v>ул.Первомайская 2</v>
          </cell>
          <cell r="P92" t="str">
            <v>собственный источник</v>
          </cell>
        </row>
        <row r="93">
          <cell r="N93" t="str">
            <v>котельная №13</v>
          </cell>
          <cell r="O93" t="str">
            <v>ул.Первомайская 69</v>
          </cell>
          <cell r="P93" t="str">
            <v>собственный источник</v>
          </cell>
        </row>
        <row r="94">
          <cell r="N94" t="str">
            <v>котельная №15</v>
          </cell>
          <cell r="O94" t="str">
            <v>пер.Краснояровсий 11</v>
          </cell>
          <cell r="P94" t="str">
            <v>собственный источник</v>
          </cell>
        </row>
        <row r="95">
          <cell r="N95" t="str">
            <v>котельная №16</v>
          </cell>
          <cell r="O95" t="str">
            <v>ул.Комсомольская 97б</v>
          </cell>
          <cell r="P95" t="str">
            <v>собственный источник</v>
          </cell>
        </row>
        <row r="96">
          <cell r="N96" t="str">
            <v>котельная №17</v>
          </cell>
          <cell r="O96" t="str">
            <v>ул.Тарская 81а</v>
          </cell>
          <cell r="P96" t="str">
            <v>собственный источник</v>
          </cell>
        </row>
        <row r="97">
          <cell r="N97" t="str">
            <v>котельная №18</v>
          </cell>
          <cell r="O97" t="str">
            <v>пер.Транспортный 20</v>
          </cell>
          <cell r="P97" t="str">
            <v>собственный источник</v>
          </cell>
        </row>
        <row r="98">
          <cell r="N98" t="str">
            <v>котельная №20</v>
          </cell>
          <cell r="O98" t="str">
            <v>ул.Советская 6м</v>
          </cell>
          <cell r="P98" t="str">
            <v>собственный источник</v>
          </cell>
        </row>
        <row r="99">
          <cell r="N99" t="str">
            <v>котельная с/базы</v>
          </cell>
          <cell r="O99" t="str">
            <v>пер.Коммунальный 13</v>
          </cell>
          <cell r="P99" t="str">
            <v>собственный источник</v>
          </cell>
        </row>
        <row r="100">
          <cell r="N100" t="str">
            <v>котельная ЗАО "Алейскзернопродукт" им.С.Н.Старовойтова</v>
          </cell>
          <cell r="P100" t="str">
            <v>сторонний источник</v>
          </cell>
        </row>
        <row r="101">
          <cell r="N101" t="str">
            <v>котельная ОАО "Алейский МСК"</v>
          </cell>
          <cell r="O101" t="str">
            <v>ул.Мира 45</v>
          </cell>
          <cell r="P101" t="str">
            <v>сторонний источник</v>
          </cell>
        </row>
        <row r="102">
          <cell r="N102" t="str">
            <v>котельная МУП "Коммунальщик"</v>
          </cell>
          <cell r="O102" t="str">
            <v>пер.Ульяновский 5</v>
          </cell>
          <cell r="P102" t="str">
            <v>сторонний источник</v>
          </cell>
        </row>
        <row r="103">
          <cell r="N103" t="str">
            <v>котельная МУП "Коммунальщик"</v>
          </cell>
          <cell r="P103" t="str">
            <v>сторонний источник</v>
          </cell>
        </row>
        <row r="104">
          <cell r="N104" t="str">
            <v>котельная ОАО "РЭУ"</v>
          </cell>
          <cell r="P104" t="str">
            <v>сторонний источник</v>
          </cell>
        </row>
      </sheetData>
      <sheetData sheetId="14">
        <row r="14">
          <cell r="C14">
            <v>50</v>
          </cell>
          <cell r="D14">
            <v>75</v>
          </cell>
          <cell r="E14">
            <v>100</v>
          </cell>
          <cell r="F14">
            <v>125</v>
          </cell>
          <cell r="G14">
            <v>150</v>
          </cell>
          <cell r="H14">
            <v>200</v>
          </cell>
          <cell r="I14">
            <v>250</v>
          </cell>
          <cell r="J14">
            <v>300</v>
          </cell>
          <cell r="K14">
            <v>350</v>
          </cell>
          <cell r="L14">
            <v>400</v>
          </cell>
          <cell r="M14">
            <v>450</v>
          </cell>
          <cell r="Q14">
            <v>20</v>
          </cell>
          <cell r="R14">
            <v>50</v>
          </cell>
          <cell r="S14">
            <v>100</v>
          </cell>
          <cell r="T14">
            <v>150</v>
          </cell>
          <cell r="U14">
            <v>200</v>
          </cell>
          <cell r="V14">
            <v>250</v>
          </cell>
          <cell r="W14">
            <v>300</v>
          </cell>
          <cell r="X14">
            <v>350</v>
          </cell>
          <cell r="Y14">
            <v>400</v>
          </cell>
          <cell r="Z14">
            <v>450</v>
          </cell>
          <cell r="AB14">
            <v>20</v>
          </cell>
          <cell r="AC14">
            <v>50</v>
          </cell>
          <cell r="AD14">
            <v>100</v>
          </cell>
          <cell r="AE14">
            <v>150</v>
          </cell>
          <cell r="AF14">
            <v>200</v>
          </cell>
          <cell r="AG14">
            <v>250</v>
          </cell>
          <cell r="AH14">
            <v>300</v>
          </cell>
          <cell r="AI14">
            <v>350</v>
          </cell>
          <cell r="AJ14">
            <v>400</v>
          </cell>
          <cell r="AK14">
            <v>450</v>
          </cell>
          <cell r="AN14">
            <v>15</v>
          </cell>
          <cell r="AO14">
            <v>45</v>
          </cell>
          <cell r="AP14">
            <v>95</v>
          </cell>
          <cell r="AQ14">
            <v>145</v>
          </cell>
          <cell r="AR14">
            <v>195</v>
          </cell>
          <cell r="AS14">
            <v>245</v>
          </cell>
          <cell r="AT14">
            <v>295</v>
          </cell>
          <cell r="AU14">
            <v>345</v>
          </cell>
          <cell r="AV14">
            <v>395</v>
          </cell>
          <cell r="AW14">
            <v>445</v>
          </cell>
          <cell r="AY14">
            <v>15</v>
          </cell>
          <cell r="AZ14">
            <v>45</v>
          </cell>
          <cell r="BA14">
            <v>95</v>
          </cell>
          <cell r="BB14">
            <v>145</v>
          </cell>
          <cell r="BC14">
            <v>195</v>
          </cell>
          <cell r="BD14">
            <v>245</v>
          </cell>
          <cell r="BE14">
            <v>295</v>
          </cell>
          <cell r="BF14">
            <v>345</v>
          </cell>
          <cell r="BG14">
            <v>395</v>
          </cell>
          <cell r="BH14">
            <v>445</v>
          </cell>
          <cell r="BK14">
            <v>15</v>
          </cell>
          <cell r="BL14">
            <v>45</v>
          </cell>
          <cell r="BM14">
            <v>95</v>
          </cell>
          <cell r="BN14">
            <v>145</v>
          </cell>
          <cell r="BO14">
            <v>195</v>
          </cell>
          <cell r="BP14">
            <v>245</v>
          </cell>
          <cell r="BQ14">
            <v>295</v>
          </cell>
          <cell r="BR14">
            <v>345</v>
          </cell>
          <cell r="BS14">
            <v>395</v>
          </cell>
          <cell r="BT14">
            <v>445</v>
          </cell>
          <cell r="BV14">
            <v>15</v>
          </cell>
          <cell r="BW14">
            <v>45</v>
          </cell>
          <cell r="BX14">
            <v>95</v>
          </cell>
          <cell r="BY14">
            <v>145</v>
          </cell>
          <cell r="BZ14">
            <v>195</v>
          </cell>
          <cell r="CA14">
            <v>245</v>
          </cell>
          <cell r="CB14">
            <v>295</v>
          </cell>
          <cell r="CC14">
            <v>345</v>
          </cell>
          <cell r="CD14">
            <v>395</v>
          </cell>
          <cell r="CE14">
            <v>445</v>
          </cell>
        </row>
        <row r="15">
          <cell r="B15" t="str">
            <v>Тепловые потери, ккал/чм</v>
          </cell>
          <cell r="C15">
            <v>1</v>
          </cell>
          <cell r="D15">
            <v>2</v>
          </cell>
          <cell r="E15">
            <v>3</v>
          </cell>
          <cell r="F15">
            <v>4</v>
          </cell>
          <cell r="G15">
            <v>5</v>
          </cell>
          <cell r="H15">
            <v>6</v>
          </cell>
          <cell r="I15">
            <v>7</v>
          </cell>
          <cell r="J15">
            <v>8</v>
          </cell>
          <cell r="K15">
            <v>9</v>
          </cell>
          <cell r="L15">
            <v>10</v>
          </cell>
          <cell r="M15">
            <v>11</v>
          </cell>
          <cell r="P15" t="str">
            <v>Нормы плотности теплового потока, ккал/чм</v>
          </cell>
          <cell r="Q15">
            <v>1</v>
          </cell>
          <cell r="R15">
            <v>2</v>
          </cell>
          <cell r="S15">
            <v>3</v>
          </cell>
          <cell r="T15">
            <v>4</v>
          </cell>
          <cell r="U15">
            <v>5</v>
          </cell>
          <cell r="V15">
            <v>6</v>
          </cell>
          <cell r="W15">
            <v>7</v>
          </cell>
          <cell r="X15">
            <v>8</v>
          </cell>
          <cell r="Y15">
            <v>9</v>
          </cell>
          <cell r="Z15">
            <v>10</v>
          </cell>
          <cell r="AA15" t="str">
            <v>Нормы плотности теплового потока, ккал/чм</v>
          </cell>
          <cell r="AB15">
            <v>1</v>
          </cell>
          <cell r="AC15">
            <v>2</v>
          </cell>
          <cell r="AD15">
            <v>3</v>
          </cell>
          <cell r="AE15">
            <v>4</v>
          </cell>
          <cell r="AF15">
            <v>5</v>
          </cell>
          <cell r="AG15">
            <v>6</v>
          </cell>
          <cell r="AH15">
            <v>7</v>
          </cell>
          <cell r="AI15">
            <v>8</v>
          </cell>
          <cell r="AJ15">
            <v>9</v>
          </cell>
          <cell r="AK15">
            <v>10</v>
          </cell>
          <cell r="AM15" t="str">
            <v>Нормы плотности теплового потока, ккал/чм</v>
          </cell>
          <cell r="AN15">
            <v>2</v>
          </cell>
          <cell r="AO15">
            <v>3</v>
          </cell>
          <cell r="AP15">
            <v>4</v>
          </cell>
          <cell r="AQ15">
            <v>5</v>
          </cell>
          <cell r="AR15">
            <v>6</v>
          </cell>
          <cell r="AS15">
            <v>7</v>
          </cell>
          <cell r="AT15">
            <v>8</v>
          </cell>
          <cell r="AU15">
            <v>9</v>
          </cell>
          <cell r="AV15">
            <v>10</v>
          </cell>
          <cell r="AW15">
            <v>11</v>
          </cell>
          <cell r="AY15">
            <v>2</v>
          </cell>
          <cell r="AZ15">
            <v>3</v>
          </cell>
          <cell r="BA15">
            <v>4</v>
          </cell>
          <cell r="BB15">
            <v>5</v>
          </cell>
          <cell r="BC15">
            <v>6</v>
          </cell>
          <cell r="BD15">
            <v>7</v>
          </cell>
          <cell r="BE15">
            <v>8</v>
          </cell>
          <cell r="BF15">
            <v>9</v>
          </cell>
          <cell r="BG15">
            <v>10</v>
          </cell>
          <cell r="BH15">
            <v>11</v>
          </cell>
          <cell r="BJ15" t="str">
            <v>Нормы плотности теплового потока, ккал/чм</v>
          </cell>
          <cell r="BK15">
            <v>1</v>
          </cell>
          <cell r="BL15">
            <v>2</v>
          </cell>
          <cell r="BM15">
            <v>3</v>
          </cell>
          <cell r="BN15">
            <v>4</v>
          </cell>
          <cell r="BO15">
            <v>5</v>
          </cell>
          <cell r="BP15">
            <v>6</v>
          </cell>
          <cell r="BQ15">
            <v>7</v>
          </cell>
          <cell r="BR15">
            <v>8</v>
          </cell>
          <cell r="BS15">
            <v>9</v>
          </cell>
          <cell r="BT15">
            <v>10</v>
          </cell>
          <cell r="BV15">
            <v>1</v>
          </cell>
          <cell r="BW15">
            <v>2</v>
          </cell>
          <cell r="BX15">
            <v>3</v>
          </cell>
          <cell r="BY15">
            <v>4</v>
          </cell>
          <cell r="BZ15">
            <v>5</v>
          </cell>
          <cell r="CA15">
            <v>6</v>
          </cell>
          <cell r="CB15">
            <v>7</v>
          </cell>
          <cell r="CC15">
            <v>8</v>
          </cell>
          <cell r="CD15">
            <v>9</v>
          </cell>
          <cell r="CE15">
            <v>10</v>
          </cell>
        </row>
        <row r="16">
          <cell r="B16">
            <v>25</v>
          </cell>
          <cell r="C16">
            <v>12</v>
          </cell>
          <cell r="D16">
            <v>20</v>
          </cell>
          <cell r="E16">
            <v>28</v>
          </cell>
          <cell r="F16">
            <v>35</v>
          </cell>
          <cell r="G16">
            <v>43</v>
          </cell>
          <cell r="H16">
            <v>58</v>
          </cell>
          <cell r="I16">
            <v>74</v>
          </cell>
          <cell r="J16">
            <v>90</v>
          </cell>
          <cell r="K16">
            <v>105</v>
          </cell>
          <cell r="L16">
            <v>120</v>
          </cell>
          <cell r="M16">
            <v>136</v>
          </cell>
          <cell r="P16">
            <v>25</v>
          </cell>
          <cell r="Q16">
            <v>5</v>
          </cell>
          <cell r="R16">
            <v>13</v>
          </cell>
          <cell r="S16">
            <v>24</v>
          </cell>
          <cell r="T16">
            <v>36</v>
          </cell>
          <cell r="U16">
            <v>49</v>
          </cell>
          <cell r="V16">
            <v>63</v>
          </cell>
          <cell r="W16">
            <v>77</v>
          </cell>
          <cell r="X16">
            <v>93</v>
          </cell>
          <cell r="Y16">
            <v>109</v>
          </cell>
          <cell r="Z16">
            <v>128</v>
          </cell>
          <cell r="AA16">
            <v>25</v>
          </cell>
          <cell r="AB16">
            <v>4</v>
          </cell>
          <cell r="AC16">
            <v>11</v>
          </cell>
          <cell r="AD16">
            <v>22</v>
          </cell>
          <cell r="AE16">
            <v>32</v>
          </cell>
          <cell r="AF16">
            <v>45</v>
          </cell>
          <cell r="AG16">
            <v>57</v>
          </cell>
          <cell r="AH16">
            <v>71</v>
          </cell>
          <cell r="AI16">
            <v>85</v>
          </cell>
          <cell r="AJ16">
            <v>101</v>
          </cell>
          <cell r="AK16">
            <v>118</v>
          </cell>
          <cell r="AM16">
            <v>25</v>
          </cell>
          <cell r="AN16">
            <v>4</v>
          </cell>
          <cell r="AO16">
            <v>10</v>
          </cell>
          <cell r="AP16">
            <v>20</v>
          </cell>
          <cell r="AQ16">
            <v>29</v>
          </cell>
          <cell r="AR16">
            <v>40</v>
          </cell>
          <cell r="AS16">
            <v>55</v>
          </cell>
          <cell r="AT16">
            <v>64</v>
          </cell>
          <cell r="AU16">
            <v>77</v>
          </cell>
          <cell r="AV16">
            <v>89</v>
          </cell>
          <cell r="AW16">
            <v>105</v>
          </cell>
          <cell r="AX16">
            <v>25</v>
          </cell>
          <cell r="AY16">
            <v>3</v>
          </cell>
          <cell r="AZ16">
            <v>9</v>
          </cell>
          <cell r="BA16">
            <v>17</v>
          </cell>
          <cell r="BB16">
            <v>26</v>
          </cell>
          <cell r="BC16">
            <v>36</v>
          </cell>
          <cell r="BD16">
            <v>46</v>
          </cell>
          <cell r="BE16">
            <v>57</v>
          </cell>
          <cell r="BF16">
            <v>69</v>
          </cell>
          <cell r="BG16">
            <v>82</v>
          </cell>
          <cell r="BH16">
            <v>95</v>
          </cell>
          <cell r="BJ16">
            <v>25</v>
          </cell>
          <cell r="BK16">
            <v>4</v>
          </cell>
          <cell r="BL16">
            <v>10</v>
          </cell>
          <cell r="BM16">
            <v>20</v>
          </cell>
          <cell r="BN16">
            <v>29</v>
          </cell>
          <cell r="BO16">
            <v>40</v>
          </cell>
          <cell r="BP16">
            <v>51</v>
          </cell>
          <cell r="BQ16">
            <v>63</v>
          </cell>
          <cell r="BR16">
            <v>76</v>
          </cell>
          <cell r="BS16">
            <v>89</v>
          </cell>
          <cell r="BT16">
            <v>103</v>
          </cell>
          <cell r="BU16">
            <v>25</v>
          </cell>
          <cell r="BV16">
            <v>4</v>
          </cell>
          <cell r="BW16">
            <v>9</v>
          </cell>
          <cell r="BX16">
            <v>17</v>
          </cell>
          <cell r="BY16">
            <v>27</v>
          </cell>
          <cell r="BZ16">
            <v>36</v>
          </cell>
          <cell r="CA16">
            <v>46</v>
          </cell>
          <cell r="CB16">
            <v>58</v>
          </cell>
          <cell r="CC16">
            <v>70</v>
          </cell>
          <cell r="CD16">
            <v>82</v>
          </cell>
          <cell r="CE16">
            <v>95</v>
          </cell>
        </row>
        <row r="17">
          <cell r="B17">
            <v>32</v>
          </cell>
          <cell r="C17">
            <v>12.467000000000001</v>
          </cell>
          <cell r="D17">
            <v>20.933</v>
          </cell>
          <cell r="E17">
            <v>29.4</v>
          </cell>
          <cell r="F17">
            <v>37.332999999999998</v>
          </cell>
          <cell r="G17">
            <v>45.8</v>
          </cell>
          <cell r="H17">
            <v>61.267000000000003</v>
          </cell>
          <cell r="I17">
            <v>78.667000000000002</v>
          </cell>
          <cell r="J17">
            <v>95.6</v>
          </cell>
          <cell r="K17">
            <v>111.533</v>
          </cell>
          <cell r="L17">
            <v>127.467</v>
          </cell>
          <cell r="M17">
            <v>144.4</v>
          </cell>
          <cell r="P17">
            <v>32</v>
          </cell>
          <cell r="Q17">
            <v>5.9329999999999998</v>
          </cell>
          <cell r="R17">
            <v>13.933</v>
          </cell>
          <cell r="S17">
            <v>25.867000000000001</v>
          </cell>
          <cell r="T17">
            <v>38.799999999999997</v>
          </cell>
          <cell r="U17">
            <v>52.732999999999997</v>
          </cell>
          <cell r="V17">
            <v>68.132999999999996</v>
          </cell>
          <cell r="W17">
            <v>83.066999999999993</v>
          </cell>
          <cell r="X17">
            <v>100</v>
          </cell>
          <cell r="Y17">
            <v>117.867</v>
          </cell>
          <cell r="Z17">
            <v>137.80000000000001</v>
          </cell>
          <cell r="AA17">
            <v>32</v>
          </cell>
          <cell r="AB17">
            <v>4.9329999999999998</v>
          </cell>
          <cell r="AC17">
            <v>11.933</v>
          </cell>
          <cell r="AD17">
            <v>23.4</v>
          </cell>
          <cell r="AE17">
            <v>34.799999999999997</v>
          </cell>
          <cell r="AF17">
            <v>47.8</v>
          </cell>
          <cell r="AG17">
            <v>61.2</v>
          </cell>
          <cell r="AH17">
            <v>76.132999999999996</v>
          </cell>
          <cell r="AI17">
            <v>91.533000000000001</v>
          </cell>
          <cell r="AJ17">
            <v>108.467</v>
          </cell>
          <cell r="AK17">
            <v>126.4</v>
          </cell>
          <cell r="AM17">
            <v>32</v>
          </cell>
          <cell r="AN17">
            <v>4.9329999999999998</v>
          </cell>
          <cell r="AO17">
            <v>11.4</v>
          </cell>
          <cell r="AP17">
            <v>21.4</v>
          </cell>
          <cell r="AQ17">
            <v>31.332999999999998</v>
          </cell>
          <cell r="AR17">
            <v>42.8</v>
          </cell>
          <cell r="AS17">
            <v>57.8</v>
          </cell>
          <cell r="AT17">
            <v>68.667000000000002</v>
          </cell>
          <cell r="AU17">
            <v>82.6</v>
          </cell>
          <cell r="AV17">
            <v>96.466999999999999</v>
          </cell>
          <cell r="AW17">
            <v>112.93300000000001</v>
          </cell>
          <cell r="AX17">
            <v>32</v>
          </cell>
          <cell r="AY17">
            <v>3.4670000000000001</v>
          </cell>
          <cell r="AZ17">
            <v>9.4670000000000005</v>
          </cell>
          <cell r="BA17">
            <v>18.867000000000001</v>
          </cell>
          <cell r="BB17">
            <v>28.332999999999998</v>
          </cell>
          <cell r="BC17">
            <v>38.332999999999998</v>
          </cell>
          <cell r="BD17">
            <v>49.267000000000003</v>
          </cell>
          <cell r="BE17">
            <v>61.2</v>
          </cell>
          <cell r="BF17">
            <v>74.132999999999996</v>
          </cell>
          <cell r="BG17">
            <v>88.066999999999993</v>
          </cell>
          <cell r="BH17">
            <v>102</v>
          </cell>
          <cell r="BJ17">
            <v>32</v>
          </cell>
          <cell r="BK17">
            <v>4.4669999999999996</v>
          </cell>
          <cell r="BL17">
            <v>10.933</v>
          </cell>
          <cell r="BM17">
            <v>20.933</v>
          </cell>
          <cell r="BN17">
            <v>31.1</v>
          </cell>
          <cell r="BO17">
            <v>42.332999999999998</v>
          </cell>
          <cell r="BP17">
            <v>54.267000000000003</v>
          </cell>
          <cell r="BQ17">
            <v>66.733000000000004</v>
          </cell>
          <cell r="BR17">
            <v>80.2</v>
          </cell>
          <cell r="BS17">
            <v>94.132999999999996</v>
          </cell>
          <cell r="BT17">
            <v>109.06699999999999</v>
          </cell>
          <cell r="BU17">
            <v>32</v>
          </cell>
          <cell r="BV17">
            <v>4</v>
          </cell>
          <cell r="BW17">
            <v>9.4670000000000005</v>
          </cell>
          <cell r="BX17">
            <v>18.399999999999999</v>
          </cell>
          <cell r="BY17">
            <v>28.4</v>
          </cell>
          <cell r="BZ17">
            <v>37.866999999999997</v>
          </cell>
          <cell r="CA17">
            <v>48.8</v>
          </cell>
          <cell r="CB17">
            <v>61.267000000000003</v>
          </cell>
          <cell r="CC17">
            <v>73.266999999999996</v>
          </cell>
          <cell r="CD17">
            <v>86.2</v>
          </cell>
          <cell r="CE17">
            <v>100.133</v>
          </cell>
        </row>
        <row r="18">
          <cell r="B18">
            <v>40</v>
          </cell>
          <cell r="C18">
            <v>13</v>
          </cell>
          <cell r="D18">
            <v>22</v>
          </cell>
          <cell r="E18">
            <v>31</v>
          </cell>
          <cell r="F18">
            <v>40</v>
          </cell>
          <cell r="G18">
            <v>49</v>
          </cell>
          <cell r="H18">
            <v>65</v>
          </cell>
          <cell r="I18">
            <v>84</v>
          </cell>
          <cell r="J18">
            <v>102</v>
          </cell>
          <cell r="K18">
            <v>119</v>
          </cell>
          <cell r="L18">
            <v>136</v>
          </cell>
          <cell r="M18">
            <v>154</v>
          </cell>
          <cell r="P18">
            <v>40</v>
          </cell>
          <cell r="Q18">
            <v>7</v>
          </cell>
          <cell r="R18">
            <v>15</v>
          </cell>
          <cell r="S18">
            <v>28</v>
          </cell>
          <cell r="T18">
            <v>42</v>
          </cell>
          <cell r="U18">
            <v>57</v>
          </cell>
          <cell r="V18">
            <v>74</v>
          </cell>
          <cell r="W18">
            <v>90</v>
          </cell>
          <cell r="X18">
            <v>108</v>
          </cell>
          <cell r="Y18">
            <v>128</v>
          </cell>
          <cell r="Z18">
            <v>149</v>
          </cell>
          <cell r="AA18">
            <v>40</v>
          </cell>
          <cell r="AB18">
            <v>6</v>
          </cell>
          <cell r="AC18">
            <v>13</v>
          </cell>
          <cell r="AD18">
            <v>25</v>
          </cell>
          <cell r="AE18">
            <v>38</v>
          </cell>
          <cell r="AF18">
            <v>51</v>
          </cell>
          <cell r="AG18">
            <v>66</v>
          </cell>
          <cell r="AH18">
            <v>82</v>
          </cell>
          <cell r="AI18">
            <v>99</v>
          </cell>
          <cell r="AJ18">
            <v>117</v>
          </cell>
          <cell r="AK18">
            <v>136</v>
          </cell>
          <cell r="AM18">
            <v>40</v>
          </cell>
          <cell r="AN18">
            <v>6</v>
          </cell>
          <cell r="AO18">
            <v>13</v>
          </cell>
          <cell r="AP18">
            <v>23</v>
          </cell>
          <cell r="AQ18">
            <v>34</v>
          </cell>
          <cell r="AR18">
            <v>46</v>
          </cell>
          <cell r="AS18">
            <v>61</v>
          </cell>
          <cell r="AT18">
            <v>74</v>
          </cell>
          <cell r="AU18">
            <v>89</v>
          </cell>
          <cell r="AV18">
            <v>105</v>
          </cell>
          <cell r="AW18">
            <v>122</v>
          </cell>
          <cell r="AX18">
            <v>40</v>
          </cell>
          <cell r="AY18">
            <v>4</v>
          </cell>
          <cell r="AZ18">
            <v>10</v>
          </cell>
          <cell r="BA18">
            <v>21</v>
          </cell>
          <cell r="BB18">
            <v>31</v>
          </cell>
          <cell r="BC18">
            <v>41</v>
          </cell>
          <cell r="BD18">
            <v>53</v>
          </cell>
          <cell r="BE18">
            <v>66</v>
          </cell>
          <cell r="BF18">
            <v>80</v>
          </cell>
          <cell r="BG18">
            <v>95</v>
          </cell>
          <cell r="BH18">
            <v>110</v>
          </cell>
          <cell r="BJ18">
            <v>40</v>
          </cell>
          <cell r="BK18">
            <v>5</v>
          </cell>
          <cell r="BL18">
            <v>12</v>
          </cell>
          <cell r="BM18">
            <v>22</v>
          </cell>
          <cell r="BN18">
            <v>33.5</v>
          </cell>
          <cell r="BO18">
            <v>45</v>
          </cell>
          <cell r="BP18">
            <v>58</v>
          </cell>
          <cell r="BQ18">
            <v>71</v>
          </cell>
          <cell r="BR18">
            <v>85</v>
          </cell>
          <cell r="BS18">
            <v>100</v>
          </cell>
          <cell r="BT18">
            <v>116</v>
          </cell>
          <cell r="BU18">
            <v>40</v>
          </cell>
          <cell r="BV18">
            <v>4</v>
          </cell>
          <cell r="BW18">
            <v>10</v>
          </cell>
          <cell r="BX18">
            <v>20</v>
          </cell>
          <cell r="BY18">
            <v>30</v>
          </cell>
          <cell r="BZ18">
            <v>40</v>
          </cell>
          <cell r="CA18">
            <v>52</v>
          </cell>
          <cell r="CB18">
            <v>65</v>
          </cell>
          <cell r="CC18">
            <v>77</v>
          </cell>
          <cell r="CD18">
            <v>91</v>
          </cell>
          <cell r="CE18">
            <v>106</v>
          </cell>
        </row>
        <row r="19">
          <cell r="B19">
            <v>50</v>
          </cell>
          <cell r="C19">
            <v>14</v>
          </cell>
          <cell r="D19">
            <v>23</v>
          </cell>
          <cell r="E19">
            <v>32</v>
          </cell>
          <cell r="F19">
            <v>43</v>
          </cell>
          <cell r="G19">
            <v>53</v>
          </cell>
          <cell r="H19">
            <v>70</v>
          </cell>
          <cell r="I19">
            <v>90</v>
          </cell>
          <cell r="J19">
            <v>108</v>
          </cell>
          <cell r="K19">
            <v>127</v>
          </cell>
          <cell r="L19">
            <v>145</v>
          </cell>
          <cell r="M19">
            <v>165</v>
          </cell>
          <cell r="P19">
            <v>50</v>
          </cell>
          <cell r="Q19">
            <v>8</v>
          </cell>
          <cell r="R19">
            <v>16</v>
          </cell>
          <cell r="S19">
            <v>31</v>
          </cell>
          <cell r="T19">
            <v>46</v>
          </cell>
          <cell r="U19">
            <v>61</v>
          </cell>
          <cell r="V19">
            <v>78</v>
          </cell>
          <cell r="W19">
            <v>97</v>
          </cell>
          <cell r="X19">
            <v>116</v>
          </cell>
          <cell r="Y19">
            <v>137</v>
          </cell>
          <cell r="Z19">
            <v>158</v>
          </cell>
          <cell r="AA19">
            <v>50</v>
          </cell>
          <cell r="AB19">
            <v>6</v>
          </cell>
          <cell r="AC19">
            <v>15</v>
          </cell>
          <cell r="AD19">
            <v>27</v>
          </cell>
          <cell r="AE19">
            <v>40</v>
          </cell>
          <cell r="AF19">
            <v>55</v>
          </cell>
          <cell r="AG19">
            <v>71</v>
          </cell>
          <cell r="AH19">
            <v>88</v>
          </cell>
          <cell r="AI19">
            <v>106</v>
          </cell>
          <cell r="AJ19">
            <v>125</v>
          </cell>
          <cell r="AK19">
            <v>144</v>
          </cell>
          <cell r="AM19">
            <v>50</v>
          </cell>
          <cell r="AN19">
            <v>6</v>
          </cell>
          <cell r="AO19">
            <v>14</v>
          </cell>
          <cell r="AP19">
            <v>26</v>
          </cell>
          <cell r="AQ19">
            <v>38</v>
          </cell>
          <cell r="AR19">
            <v>50</v>
          </cell>
          <cell r="AS19">
            <v>65</v>
          </cell>
          <cell r="AT19">
            <v>80</v>
          </cell>
          <cell r="AU19">
            <v>95</v>
          </cell>
          <cell r="AV19">
            <v>112</v>
          </cell>
          <cell r="AW19">
            <v>130</v>
          </cell>
          <cell r="AX19">
            <v>50</v>
          </cell>
          <cell r="AY19">
            <v>5</v>
          </cell>
          <cell r="AZ19">
            <v>12</v>
          </cell>
          <cell r="BA19">
            <v>22</v>
          </cell>
          <cell r="BB19">
            <v>33</v>
          </cell>
          <cell r="BC19">
            <v>45</v>
          </cell>
          <cell r="BD19">
            <v>57</v>
          </cell>
          <cell r="BE19">
            <v>71</v>
          </cell>
          <cell r="BF19">
            <v>86</v>
          </cell>
          <cell r="BG19">
            <v>101</v>
          </cell>
          <cell r="BH19">
            <v>117</v>
          </cell>
          <cell r="BJ19">
            <v>50</v>
          </cell>
          <cell r="BK19">
            <v>6</v>
          </cell>
          <cell r="BL19">
            <v>14</v>
          </cell>
          <cell r="BM19">
            <v>25</v>
          </cell>
          <cell r="BN19">
            <v>37</v>
          </cell>
          <cell r="BO19">
            <v>49</v>
          </cell>
          <cell r="BP19">
            <v>63</v>
          </cell>
          <cell r="BQ19">
            <v>77</v>
          </cell>
          <cell r="BR19">
            <v>92</v>
          </cell>
          <cell r="BS19">
            <v>108</v>
          </cell>
          <cell r="BT19">
            <v>126</v>
          </cell>
          <cell r="BU19">
            <v>50</v>
          </cell>
          <cell r="BV19">
            <v>5</v>
          </cell>
          <cell r="BW19">
            <v>12</v>
          </cell>
          <cell r="BX19">
            <v>22</v>
          </cell>
          <cell r="BY19">
            <v>33</v>
          </cell>
          <cell r="BZ19">
            <v>44</v>
          </cell>
          <cell r="CA19">
            <v>57</v>
          </cell>
          <cell r="CB19">
            <v>70</v>
          </cell>
          <cell r="CC19">
            <v>84</v>
          </cell>
          <cell r="CD19">
            <v>99</v>
          </cell>
          <cell r="CE19">
            <v>114</v>
          </cell>
        </row>
        <row r="20">
          <cell r="B20">
            <v>65</v>
          </cell>
          <cell r="C20">
            <v>15</v>
          </cell>
          <cell r="D20">
            <v>26</v>
          </cell>
          <cell r="E20">
            <v>37</v>
          </cell>
          <cell r="F20">
            <v>49</v>
          </cell>
          <cell r="G20">
            <v>58</v>
          </cell>
          <cell r="H20">
            <v>78</v>
          </cell>
          <cell r="I20">
            <v>99</v>
          </cell>
          <cell r="J20">
            <v>120</v>
          </cell>
          <cell r="K20">
            <v>141</v>
          </cell>
          <cell r="L20">
            <v>162</v>
          </cell>
          <cell r="M20">
            <v>183</v>
          </cell>
          <cell r="P20">
            <v>65</v>
          </cell>
          <cell r="Q20">
            <v>9</v>
          </cell>
          <cell r="R20">
            <v>20</v>
          </cell>
          <cell r="S20">
            <v>35</v>
          </cell>
          <cell r="T20">
            <v>52</v>
          </cell>
          <cell r="U20">
            <v>70</v>
          </cell>
          <cell r="V20">
            <v>89</v>
          </cell>
          <cell r="W20">
            <v>109</v>
          </cell>
          <cell r="X20">
            <v>131</v>
          </cell>
          <cell r="Y20">
            <v>153</v>
          </cell>
          <cell r="Z20">
            <v>178</v>
          </cell>
          <cell r="AA20">
            <v>65</v>
          </cell>
          <cell r="AB20">
            <v>8</v>
          </cell>
          <cell r="AC20">
            <v>16</v>
          </cell>
          <cell r="AD20">
            <v>31</v>
          </cell>
          <cell r="AE20">
            <v>46</v>
          </cell>
          <cell r="AF20">
            <v>62</v>
          </cell>
          <cell r="AG20">
            <v>80</v>
          </cell>
          <cell r="AH20">
            <v>98</v>
          </cell>
          <cell r="AI20">
            <v>118</v>
          </cell>
          <cell r="AJ20">
            <v>139</v>
          </cell>
          <cell r="AK20">
            <v>161</v>
          </cell>
          <cell r="AM20">
            <v>65</v>
          </cell>
          <cell r="AN20">
            <v>7</v>
          </cell>
          <cell r="AO20">
            <v>16</v>
          </cell>
          <cell r="AP20">
            <v>29</v>
          </cell>
          <cell r="AQ20">
            <v>43</v>
          </cell>
          <cell r="AR20">
            <v>58</v>
          </cell>
          <cell r="AS20">
            <v>73</v>
          </cell>
          <cell r="AT20">
            <v>89</v>
          </cell>
          <cell r="AU20">
            <v>108</v>
          </cell>
          <cell r="AV20">
            <v>126</v>
          </cell>
          <cell r="AW20">
            <v>146</v>
          </cell>
          <cell r="AX20">
            <v>65</v>
          </cell>
          <cell r="AY20">
            <v>6</v>
          </cell>
          <cell r="AZ20">
            <v>13</v>
          </cell>
          <cell r="BA20">
            <v>25</v>
          </cell>
          <cell r="BB20">
            <v>38</v>
          </cell>
          <cell r="BC20">
            <v>50</v>
          </cell>
          <cell r="BD20">
            <v>65</v>
          </cell>
          <cell r="BE20">
            <v>79</v>
          </cell>
          <cell r="BF20">
            <v>95</v>
          </cell>
          <cell r="BG20">
            <v>113</v>
          </cell>
          <cell r="BH20">
            <v>131</v>
          </cell>
          <cell r="BJ20">
            <v>65</v>
          </cell>
          <cell r="BK20">
            <v>7</v>
          </cell>
          <cell r="BL20">
            <v>15</v>
          </cell>
          <cell r="BM20">
            <v>28</v>
          </cell>
          <cell r="BN20">
            <v>41</v>
          </cell>
          <cell r="BO20">
            <v>56</v>
          </cell>
          <cell r="BP20">
            <v>71</v>
          </cell>
          <cell r="BQ20">
            <v>86</v>
          </cell>
          <cell r="BR20">
            <v>103</v>
          </cell>
          <cell r="BS20">
            <v>121</v>
          </cell>
          <cell r="BT20">
            <v>139</v>
          </cell>
          <cell r="BU20">
            <v>65</v>
          </cell>
          <cell r="BV20">
            <v>6</v>
          </cell>
          <cell r="BW20">
            <v>14</v>
          </cell>
          <cell r="BX20">
            <v>25</v>
          </cell>
          <cell r="BY20">
            <v>37</v>
          </cell>
          <cell r="BZ20">
            <v>50</v>
          </cell>
          <cell r="CA20">
            <v>64</v>
          </cell>
          <cell r="CB20">
            <v>77</v>
          </cell>
          <cell r="CC20">
            <v>93</v>
          </cell>
          <cell r="CD20">
            <v>109</v>
          </cell>
          <cell r="CE20">
            <v>126</v>
          </cell>
        </row>
        <row r="21">
          <cell r="B21">
            <v>80</v>
          </cell>
          <cell r="C21">
            <v>16</v>
          </cell>
          <cell r="D21">
            <v>27</v>
          </cell>
          <cell r="E21">
            <v>39</v>
          </cell>
          <cell r="F21">
            <v>52</v>
          </cell>
          <cell r="G21">
            <v>62</v>
          </cell>
          <cell r="H21">
            <v>82</v>
          </cell>
          <cell r="I21">
            <v>105</v>
          </cell>
          <cell r="J21">
            <v>126</v>
          </cell>
          <cell r="K21">
            <v>149</v>
          </cell>
          <cell r="L21">
            <v>170</v>
          </cell>
          <cell r="M21">
            <v>193</v>
          </cell>
          <cell r="P21">
            <v>80</v>
          </cell>
          <cell r="Q21">
            <v>9</v>
          </cell>
          <cell r="R21">
            <v>22</v>
          </cell>
          <cell r="S21">
            <v>39</v>
          </cell>
          <cell r="T21">
            <v>57</v>
          </cell>
          <cell r="U21">
            <v>75</v>
          </cell>
          <cell r="V21">
            <v>96</v>
          </cell>
          <cell r="W21">
            <v>118</v>
          </cell>
          <cell r="X21">
            <v>140</v>
          </cell>
          <cell r="Y21">
            <v>164</v>
          </cell>
          <cell r="Z21">
            <v>190</v>
          </cell>
          <cell r="AA21">
            <v>80</v>
          </cell>
          <cell r="AB21">
            <v>9</v>
          </cell>
          <cell r="AC21">
            <v>18</v>
          </cell>
          <cell r="AD21">
            <v>34</v>
          </cell>
          <cell r="AE21">
            <v>50</v>
          </cell>
          <cell r="AF21">
            <v>66</v>
          </cell>
          <cell r="AG21">
            <v>85</v>
          </cell>
          <cell r="AH21">
            <v>105</v>
          </cell>
          <cell r="AI21">
            <v>126</v>
          </cell>
          <cell r="AJ21">
            <v>148</v>
          </cell>
          <cell r="AK21">
            <v>172</v>
          </cell>
          <cell r="AM21">
            <v>80</v>
          </cell>
          <cell r="AN21">
            <v>8</v>
          </cell>
          <cell r="AO21">
            <v>18</v>
          </cell>
          <cell r="AP21">
            <v>32</v>
          </cell>
          <cell r="AQ21">
            <v>46</v>
          </cell>
          <cell r="AR21">
            <v>61</v>
          </cell>
          <cell r="AS21">
            <v>79</v>
          </cell>
          <cell r="AT21">
            <v>96</v>
          </cell>
          <cell r="AU21">
            <v>115</v>
          </cell>
          <cell r="AV21">
            <v>135</v>
          </cell>
          <cell r="AW21">
            <v>156</v>
          </cell>
          <cell r="AX21">
            <v>80</v>
          </cell>
          <cell r="AY21">
            <v>7</v>
          </cell>
          <cell r="AZ21">
            <v>15</v>
          </cell>
          <cell r="BA21">
            <v>28</v>
          </cell>
          <cell r="BB21">
            <v>40</v>
          </cell>
          <cell r="BC21">
            <v>53</v>
          </cell>
          <cell r="BD21">
            <v>69</v>
          </cell>
          <cell r="BE21">
            <v>85</v>
          </cell>
          <cell r="BF21">
            <v>102</v>
          </cell>
          <cell r="BG21">
            <v>120</v>
          </cell>
          <cell r="BH21">
            <v>139</v>
          </cell>
          <cell r="BJ21">
            <v>80</v>
          </cell>
          <cell r="BK21">
            <v>8</v>
          </cell>
          <cell r="BL21">
            <v>17</v>
          </cell>
          <cell r="BM21">
            <v>31</v>
          </cell>
          <cell r="BN21">
            <v>45</v>
          </cell>
          <cell r="BO21">
            <v>59</v>
          </cell>
          <cell r="BP21">
            <v>76</v>
          </cell>
          <cell r="BQ21">
            <v>92</v>
          </cell>
          <cell r="BR21">
            <v>110</v>
          </cell>
          <cell r="BS21">
            <v>129</v>
          </cell>
          <cell r="BT21">
            <v>148</v>
          </cell>
          <cell r="BU21">
            <v>80</v>
          </cell>
          <cell r="BV21">
            <v>7</v>
          </cell>
          <cell r="BW21">
            <v>15</v>
          </cell>
          <cell r="BX21">
            <v>27</v>
          </cell>
          <cell r="BY21">
            <v>40</v>
          </cell>
          <cell r="BZ21">
            <v>53</v>
          </cell>
          <cell r="CA21">
            <v>67</v>
          </cell>
          <cell r="CB21">
            <v>83</v>
          </cell>
          <cell r="CC21">
            <v>99</v>
          </cell>
          <cell r="CD21">
            <v>116</v>
          </cell>
          <cell r="CE21">
            <v>134</v>
          </cell>
        </row>
        <row r="22">
          <cell r="B22">
            <v>100</v>
          </cell>
          <cell r="C22">
            <v>22</v>
          </cell>
          <cell r="D22">
            <v>34</v>
          </cell>
          <cell r="E22">
            <v>45</v>
          </cell>
          <cell r="F22">
            <v>57</v>
          </cell>
          <cell r="G22">
            <v>68</v>
          </cell>
          <cell r="H22">
            <v>90</v>
          </cell>
          <cell r="I22">
            <v>113</v>
          </cell>
          <cell r="J22">
            <v>137</v>
          </cell>
          <cell r="K22">
            <v>160</v>
          </cell>
          <cell r="L22">
            <v>182</v>
          </cell>
          <cell r="M22">
            <v>205</v>
          </cell>
          <cell r="P22">
            <v>100</v>
          </cell>
          <cell r="Q22">
            <v>11</v>
          </cell>
          <cell r="R22">
            <v>24</v>
          </cell>
          <cell r="S22">
            <v>43</v>
          </cell>
          <cell r="T22">
            <v>63</v>
          </cell>
          <cell r="U22">
            <v>83</v>
          </cell>
          <cell r="V22">
            <v>106</v>
          </cell>
          <cell r="W22">
            <v>129</v>
          </cell>
          <cell r="X22">
            <v>153</v>
          </cell>
          <cell r="Y22">
            <v>179</v>
          </cell>
          <cell r="Z22">
            <v>207</v>
          </cell>
          <cell r="AA22">
            <v>100</v>
          </cell>
          <cell r="AB22">
            <v>9</v>
          </cell>
          <cell r="AC22">
            <v>21</v>
          </cell>
          <cell r="AD22">
            <v>37</v>
          </cell>
          <cell r="AE22">
            <v>55</v>
          </cell>
          <cell r="AF22">
            <v>73</v>
          </cell>
          <cell r="AG22">
            <v>94</v>
          </cell>
          <cell r="AH22">
            <v>115</v>
          </cell>
          <cell r="AI22">
            <v>138</v>
          </cell>
          <cell r="AJ22">
            <v>161</v>
          </cell>
          <cell r="AK22">
            <v>186</v>
          </cell>
          <cell r="AM22">
            <v>100</v>
          </cell>
          <cell r="AN22">
            <v>9</v>
          </cell>
          <cell r="AO22">
            <v>20</v>
          </cell>
          <cell r="AP22">
            <v>35</v>
          </cell>
          <cell r="AQ22">
            <v>52</v>
          </cell>
          <cell r="AR22">
            <v>69</v>
          </cell>
          <cell r="AS22">
            <v>87</v>
          </cell>
          <cell r="AT22">
            <v>106</v>
          </cell>
          <cell r="AU22">
            <v>125</v>
          </cell>
          <cell r="AV22">
            <v>147</v>
          </cell>
          <cell r="AW22">
            <v>170</v>
          </cell>
          <cell r="AX22">
            <v>100</v>
          </cell>
          <cell r="AY22">
            <v>8</v>
          </cell>
          <cell r="AZ22">
            <v>16</v>
          </cell>
          <cell r="BA22">
            <v>30</v>
          </cell>
          <cell r="BB22">
            <v>45</v>
          </cell>
          <cell r="BC22">
            <v>59</v>
          </cell>
          <cell r="BD22">
            <v>76</v>
          </cell>
          <cell r="BE22">
            <v>94</v>
          </cell>
          <cell r="BF22">
            <v>112</v>
          </cell>
          <cell r="BG22">
            <v>131</v>
          </cell>
          <cell r="BH22">
            <v>151</v>
          </cell>
          <cell r="BJ22">
            <v>100</v>
          </cell>
          <cell r="BK22">
            <v>9</v>
          </cell>
          <cell r="BL22">
            <v>19</v>
          </cell>
          <cell r="BM22">
            <v>34</v>
          </cell>
          <cell r="BN22">
            <v>49</v>
          </cell>
          <cell r="BO22">
            <v>65</v>
          </cell>
          <cell r="BP22">
            <v>83</v>
          </cell>
          <cell r="BQ22">
            <v>100</v>
          </cell>
          <cell r="BR22">
            <v>120</v>
          </cell>
          <cell r="BS22">
            <v>139</v>
          </cell>
          <cell r="BT22">
            <v>161</v>
          </cell>
          <cell r="BU22">
            <v>100</v>
          </cell>
          <cell r="BV22">
            <v>8</v>
          </cell>
          <cell r="BW22">
            <v>16</v>
          </cell>
          <cell r="BX22">
            <v>29</v>
          </cell>
          <cell r="BY22">
            <v>43</v>
          </cell>
          <cell r="BZ22">
            <v>58</v>
          </cell>
          <cell r="CA22">
            <v>73</v>
          </cell>
          <cell r="CB22">
            <v>89</v>
          </cell>
          <cell r="CC22">
            <v>107</v>
          </cell>
          <cell r="CD22">
            <v>126</v>
          </cell>
          <cell r="CE22">
            <v>144</v>
          </cell>
        </row>
        <row r="23">
          <cell r="B23">
            <v>125</v>
          </cell>
          <cell r="C23">
            <v>27</v>
          </cell>
          <cell r="D23">
            <v>40</v>
          </cell>
          <cell r="E23">
            <v>53</v>
          </cell>
          <cell r="F23">
            <v>65</v>
          </cell>
          <cell r="G23">
            <v>76</v>
          </cell>
          <cell r="H23">
            <v>101</v>
          </cell>
          <cell r="I23">
            <v>126</v>
          </cell>
          <cell r="J23">
            <v>152</v>
          </cell>
          <cell r="K23">
            <v>176</v>
          </cell>
          <cell r="L23">
            <v>201</v>
          </cell>
          <cell r="M23">
            <v>226</v>
          </cell>
          <cell r="P23">
            <v>125</v>
          </cell>
          <cell r="Q23">
            <v>13</v>
          </cell>
          <cell r="R23">
            <v>28</v>
          </cell>
          <cell r="S23">
            <v>48</v>
          </cell>
          <cell r="T23">
            <v>70</v>
          </cell>
          <cell r="U23">
            <v>92</v>
          </cell>
          <cell r="V23">
            <v>120</v>
          </cell>
          <cell r="W23">
            <v>144</v>
          </cell>
          <cell r="X23">
            <v>172</v>
          </cell>
          <cell r="Y23">
            <v>200</v>
          </cell>
          <cell r="Z23">
            <v>231</v>
          </cell>
          <cell r="AA23">
            <v>125</v>
          </cell>
          <cell r="AB23">
            <v>10</v>
          </cell>
          <cell r="AC23">
            <v>23</v>
          </cell>
          <cell r="AD23">
            <v>42</v>
          </cell>
          <cell r="AE23">
            <v>60</v>
          </cell>
          <cell r="AF23">
            <v>80</v>
          </cell>
          <cell r="AG23">
            <v>105</v>
          </cell>
          <cell r="AH23">
            <v>128</v>
          </cell>
          <cell r="AI23">
            <v>153</v>
          </cell>
          <cell r="AJ23">
            <v>179</v>
          </cell>
          <cell r="AK23">
            <v>206</v>
          </cell>
          <cell r="AM23">
            <v>125</v>
          </cell>
          <cell r="AN23">
            <v>10</v>
          </cell>
          <cell r="AO23">
            <v>22</v>
          </cell>
          <cell r="AP23">
            <v>40</v>
          </cell>
          <cell r="AQ23">
            <v>57</v>
          </cell>
          <cell r="AR23">
            <v>76</v>
          </cell>
          <cell r="AS23">
            <v>98</v>
          </cell>
          <cell r="AT23">
            <v>119</v>
          </cell>
          <cell r="AU23">
            <v>141</v>
          </cell>
          <cell r="AV23">
            <v>164</v>
          </cell>
          <cell r="AW23">
            <v>190</v>
          </cell>
          <cell r="AX23">
            <v>125</v>
          </cell>
          <cell r="AY23">
            <v>9</v>
          </cell>
          <cell r="AZ23">
            <v>19</v>
          </cell>
          <cell r="BA23">
            <v>34</v>
          </cell>
          <cell r="BB23">
            <v>49</v>
          </cell>
          <cell r="BC23">
            <v>65</v>
          </cell>
          <cell r="BD23">
            <v>85</v>
          </cell>
          <cell r="BE23">
            <v>104</v>
          </cell>
          <cell r="BF23">
            <v>124</v>
          </cell>
          <cell r="BG23">
            <v>145</v>
          </cell>
          <cell r="BH23">
            <v>167</v>
          </cell>
          <cell r="BJ23">
            <v>125</v>
          </cell>
          <cell r="BK23">
            <v>10</v>
          </cell>
          <cell r="BL23">
            <v>22</v>
          </cell>
          <cell r="BM23">
            <v>38</v>
          </cell>
          <cell r="BN23">
            <v>54</v>
          </cell>
          <cell r="BO23">
            <v>72</v>
          </cell>
          <cell r="BP23">
            <v>97</v>
          </cell>
          <cell r="BQ23">
            <v>118</v>
          </cell>
          <cell r="BR23">
            <v>139</v>
          </cell>
          <cell r="BS23">
            <v>163</v>
          </cell>
          <cell r="BT23">
            <v>186</v>
          </cell>
          <cell r="BU23">
            <v>125</v>
          </cell>
          <cell r="BV23">
            <v>9</v>
          </cell>
          <cell r="BW23">
            <v>18</v>
          </cell>
          <cell r="BX23">
            <v>33</v>
          </cell>
          <cell r="BY23">
            <v>47</v>
          </cell>
          <cell r="BZ23">
            <v>64</v>
          </cell>
          <cell r="CA23">
            <v>80</v>
          </cell>
          <cell r="CB23">
            <v>98</v>
          </cell>
          <cell r="CC23">
            <v>117</v>
          </cell>
          <cell r="CD23">
            <v>137</v>
          </cell>
          <cell r="CE23">
            <v>157</v>
          </cell>
        </row>
        <row r="24">
          <cell r="B24">
            <v>150</v>
          </cell>
          <cell r="C24">
            <v>31</v>
          </cell>
          <cell r="D24">
            <v>45</v>
          </cell>
          <cell r="E24">
            <v>60</v>
          </cell>
          <cell r="F24">
            <v>72</v>
          </cell>
          <cell r="G24">
            <v>84</v>
          </cell>
          <cell r="H24">
            <v>112</v>
          </cell>
          <cell r="I24">
            <v>140</v>
          </cell>
          <cell r="J24">
            <v>166</v>
          </cell>
          <cell r="K24">
            <v>192</v>
          </cell>
          <cell r="L24">
            <v>220</v>
          </cell>
          <cell r="M24">
            <v>247</v>
          </cell>
          <cell r="P24">
            <v>150</v>
          </cell>
          <cell r="Q24">
            <v>15</v>
          </cell>
          <cell r="R24">
            <v>30</v>
          </cell>
          <cell r="S24">
            <v>54</v>
          </cell>
          <cell r="T24">
            <v>77</v>
          </cell>
          <cell r="U24">
            <v>101</v>
          </cell>
          <cell r="V24">
            <v>132</v>
          </cell>
          <cell r="W24">
            <v>159</v>
          </cell>
          <cell r="X24">
            <v>188</v>
          </cell>
          <cell r="Y24">
            <v>220</v>
          </cell>
          <cell r="Z24">
            <v>253</v>
          </cell>
          <cell r="AA24">
            <v>150</v>
          </cell>
          <cell r="AB24">
            <v>12</v>
          </cell>
          <cell r="AC24">
            <v>26</v>
          </cell>
          <cell r="AD24">
            <v>46</v>
          </cell>
          <cell r="AE24">
            <v>66</v>
          </cell>
          <cell r="AF24">
            <v>88</v>
          </cell>
          <cell r="AG24">
            <v>115</v>
          </cell>
          <cell r="AH24">
            <v>141</v>
          </cell>
          <cell r="AI24">
            <v>167</v>
          </cell>
          <cell r="AJ24">
            <v>194</v>
          </cell>
          <cell r="AK24">
            <v>224</v>
          </cell>
          <cell r="AM24">
            <v>150</v>
          </cell>
          <cell r="AN24">
            <v>13</v>
          </cell>
          <cell r="AO24">
            <v>25</v>
          </cell>
          <cell r="AP24">
            <v>45</v>
          </cell>
          <cell r="AQ24">
            <v>63</v>
          </cell>
          <cell r="AR24">
            <v>83</v>
          </cell>
          <cell r="AS24">
            <v>108</v>
          </cell>
          <cell r="AT24">
            <v>131</v>
          </cell>
          <cell r="AU24">
            <v>155</v>
          </cell>
          <cell r="AV24">
            <v>181</v>
          </cell>
          <cell r="AW24">
            <v>207</v>
          </cell>
          <cell r="AX24">
            <v>150</v>
          </cell>
          <cell r="AY24">
            <v>9</v>
          </cell>
          <cell r="AZ24">
            <v>21</v>
          </cell>
          <cell r="BA24">
            <v>38</v>
          </cell>
          <cell r="BB24">
            <v>53</v>
          </cell>
          <cell r="BC24">
            <v>71</v>
          </cell>
          <cell r="BD24">
            <v>94</v>
          </cell>
          <cell r="BE24">
            <v>114</v>
          </cell>
          <cell r="BF24">
            <v>135</v>
          </cell>
          <cell r="BG24">
            <v>157</v>
          </cell>
          <cell r="BH24">
            <v>181</v>
          </cell>
          <cell r="BJ24">
            <v>150</v>
          </cell>
          <cell r="BK24">
            <v>11</v>
          </cell>
          <cell r="BL24">
            <v>23</v>
          </cell>
          <cell r="BM24">
            <v>41</v>
          </cell>
          <cell r="BN24">
            <v>60</v>
          </cell>
          <cell r="BO24">
            <v>79</v>
          </cell>
          <cell r="BP24">
            <v>106</v>
          </cell>
          <cell r="BQ24">
            <v>128</v>
          </cell>
          <cell r="BR24">
            <v>151</v>
          </cell>
          <cell r="BS24">
            <v>176</v>
          </cell>
          <cell r="BT24">
            <v>202</v>
          </cell>
          <cell r="BU24">
            <v>150</v>
          </cell>
          <cell r="BV24">
            <v>9</v>
          </cell>
          <cell r="BW24">
            <v>20</v>
          </cell>
          <cell r="BX24">
            <v>36</v>
          </cell>
          <cell r="BY24">
            <v>52</v>
          </cell>
          <cell r="BZ24">
            <v>69</v>
          </cell>
          <cell r="CA24">
            <v>87</v>
          </cell>
          <cell r="CB24">
            <v>114</v>
          </cell>
          <cell r="CC24">
            <v>134</v>
          </cell>
          <cell r="CD24">
            <v>157</v>
          </cell>
          <cell r="CE24">
            <v>180</v>
          </cell>
        </row>
        <row r="25">
          <cell r="B25">
            <v>175</v>
          </cell>
          <cell r="C25">
            <v>35</v>
          </cell>
          <cell r="D25">
            <v>50</v>
          </cell>
          <cell r="E25">
            <v>66</v>
          </cell>
          <cell r="F25">
            <v>80</v>
          </cell>
          <cell r="G25">
            <v>93</v>
          </cell>
          <cell r="H25">
            <v>124</v>
          </cell>
          <cell r="I25">
            <v>153</v>
          </cell>
          <cell r="J25">
            <v>182</v>
          </cell>
          <cell r="K25">
            <v>212</v>
          </cell>
          <cell r="L25">
            <v>242</v>
          </cell>
          <cell r="M25">
            <v>273</v>
          </cell>
          <cell r="P25">
            <v>200</v>
          </cell>
          <cell r="Q25">
            <v>19</v>
          </cell>
          <cell r="R25">
            <v>38</v>
          </cell>
          <cell r="S25">
            <v>66</v>
          </cell>
          <cell r="T25">
            <v>94</v>
          </cell>
          <cell r="U25">
            <v>122</v>
          </cell>
          <cell r="V25">
            <v>158</v>
          </cell>
          <cell r="W25">
            <v>190</v>
          </cell>
          <cell r="X25">
            <v>225</v>
          </cell>
          <cell r="Y25">
            <v>261</v>
          </cell>
          <cell r="Z25">
            <v>298</v>
          </cell>
          <cell r="AA25">
            <v>200</v>
          </cell>
          <cell r="AB25">
            <v>15</v>
          </cell>
          <cell r="AC25">
            <v>32</v>
          </cell>
          <cell r="AD25">
            <v>56</v>
          </cell>
          <cell r="AE25">
            <v>80</v>
          </cell>
          <cell r="AF25">
            <v>105</v>
          </cell>
          <cell r="AG25">
            <v>137</v>
          </cell>
          <cell r="AH25">
            <v>167</v>
          </cell>
          <cell r="AI25">
            <v>196</v>
          </cell>
          <cell r="AJ25">
            <v>229</v>
          </cell>
          <cell r="AK25">
            <v>262</v>
          </cell>
          <cell r="AM25">
            <v>200</v>
          </cell>
          <cell r="AN25">
            <v>15</v>
          </cell>
          <cell r="AO25">
            <v>31</v>
          </cell>
          <cell r="AP25">
            <v>54</v>
          </cell>
          <cell r="AQ25">
            <v>77</v>
          </cell>
          <cell r="AR25">
            <v>101</v>
          </cell>
          <cell r="AS25">
            <v>130</v>
          </cell>
          <cell r="AT25">
            <v>156</v>
          </cell>
          <cell r="AU25">
            <v>185</v>
          </cell>
          <cell r="AV25">
            <v>214</v>
          </cell>
          <cell r="AW25">
            <v>244</v>
          </cell>
          <cell r="AX25">
            <v>200</v>
          </cell>
          <cell r="AY25">
            <v>13</v>
          </cell>
          <cell r="AZ25">
            <v>26</v>
          </cell>
          <cell r="BA25">
            <v>46</v>
          </cell>
          <cell r="BB25">
            <v>65</v>
          </cell>
          <cell r="BC25">
            <v>85</v>
          </cell>
          <cell r="BD25">
            <v>111</v>
          </cell>
          <cell r="BE25">
            <v>135</v>
          </cell>
          <cell r="BF25">
            <v>159</v>
          </cell>
          <cell r="BG25">
            <v>186</v>
          </cell>
          <cell r="BH25">
            <v>212</v>
          </cell>
          <cell r="BJ25">
            <v>200</v>
          </cell>
          <cell r="BK25">
            <v>14</v>
          </cell>
          <cell r="BL25">
            <v>29</v>
          </cell>
          <cell r="BM25">
            <v>51</v>
          </cell>
          <cell r="BN25">
            <v>71</v>
          </cell>
          <cell r="BO25">
            <v>94</v>
          </cell>
          <cell r="BP25">
            <v>126</v>
          </cell>
          <cell r="BQ25">
            <v>151</v>
          </cell>
          <cell r="BR25">
            <v>178</v>
          </cell>
          <cell r="BS25">
            <v>206</v>
          </cell>
          <cell r="BT25">
            <v>236</v>
          </cell>
          <cell r="BU25">
            <v>200</v>
          </cell>
          <cell r="BV25">
            <v>12</v>
          </cell>
          <cell r="BW25">
            <v>24</v>
          </cell>
          <cell r="BX25">
            <v>43</v>
          </cell>
          <cell r="BY25">
            <v>62</v>
          </cell>
          <cell r="BZ25">
            <v>82</v>
          </cell>
          <cell r="CA25">
            <v>102</v>
          </cell>
          <cell r="CB25">
            <v>132</v>
          </cell>
          <cell r="CC25">
            <v>157</v>
          </cell>
          <cell r="CD25">
            <v>182</v>
          </cell>
          <cell r="CE25">
            <v>208</v>
          </cell>
        </row>
        <row r="26">
          <cell r="B26">
            <v>200</v>
          </cell>
          <cell r="C26">
            <v>38</v>
          </cell>
          <cell r="D26">
            <v>52</v>
          </cell>
          <cell r="E26">
            <v>70</v>
          </cell>
          <cell r="F26">
            <v>85</v>
          </cell>
          <cell r="G26">
            <v>100</v>
          </cell>
          <cell r="H26">
            <v>132</v>
          </cell>
          <cell r="I26">
            <v>165</v>
          </cell>
          <cell r="J26">
            <v>196</v>
          </cell>
          <cell r="K26">
            <v>227</v>
          </cell>
          <cell r="L26">
            <v>260</v>
          </cell>
          <cell r="M26">
            <v>290</v>
          </cell>
          <cell r="P26">
            <v>250</v>
          </cell>
          <cell r="Q26">
            <v>22</v>
          </cell>
          <cell r="R26">
            <v>44</v>
          </cell>
          <cell r="S26">
            <v>76</v>
          </cell>
          <cell r="T26">
            <v>108</v>
          </cell>
          <cell r="U26">
            <v>138</v>
          </cell>
          <cell r="V26">
            <v>178</v>
          </cell>
          <cell r="W26">
            <v>213</v>
          </cell>
          <cell r="X26">
            <v>252</v>
          </cell>
          <cell r="Y26">
            <v>289</v>
          </cell>
          <cell r="Z26">
            <v>331</v>
          </cell>
          <cell r="AA26">
            <v>250</v>
          </cell>
          <cell r="AB26">
            <v>18</v>
          </cell>
          <cell r="AC26">
            <v>37</v>
          </cell>
          <cell r="AD26">
            <v>65</v>
          </cell>
          <cell r="AE26">
            <v>91</v>
          </cell>
          <cell r="AF26">
            <v>119</v>
          </cell>
          <cell r="AG26">
            <v>154</v>
          </cell>
          <cell r="AH26">
            <v>185</v>
          </cell>
          <cell r="AI26">
            <v>218</v>
          </cell>
          <cell r="AJ26">
            <v>253</v>
          </cell>
          <cell r="AK26">
            <v>290</v>
          </cell>
          <cell r="AM26">
            <v>250</v>
          </cell>
          <cell r="AN26">
            <v>18</v>
          </cell>
          <cell r="AO26">
            <v>36</v>
          </cell>
          <cell r="AP26">
            <v>62</v>
          </cell>
          <cell r="AQ26">
            <v>89</v>
          </cell>
          <cell r="AR26">
            <v>114</v>
          </cell>
          <cell r="AS26">
            <v>146</v>
          </cell>
          <cell r="AT26">
            <v>175</v>
          </cell>
          <cell r="AU26">
            <v>206</v>
          </cell>
          <cell r="AV26">
            <v>237</v>
          </cell>
          <cell r="AW26">
            <v>272</v>
          </cell>
          <cell r="AX26">
            <v>250</v>
          </cell>
          <cell r="AY26">
            <v>15</v>
          </cell>
          <cell r="AZ26">
            <v>30</v>
          </cell>
          <cell r="BA26">
            <v>52</v>
          </cell>
          <cell r="BB26">
            <v>74</v>
          </cell>
          <cell r="BC26">
            <v>96</v>
          </cell>
          <cell r="BD26">
            <v>125</v>
          </cell>
          <cell r="BE26">
            <v>150</v>
          </cell>
          <cell r="BF26">
            <v>177</v>
          </cell>
          <cell r="BG26">
            <v>205</v>
          </cell>
          <cell r="BH26">
            <v>235</v>
          </cell>
          <cell r="BJ26">
            <v>250</v>
          </cell>
          <cell r="BK26">
            <v>16</v>
          </cell>
          <cell r="BL26">
            <v>34</v>
          </cell>
          <cell r="BM26">
            <v>58</v>
          </cell>
          <cell r="BN26">
            <v>82</v>
          </cell>
          <cell r="BO26">
            <v>107</v>
          </cell>
          <cell r="BP26">
            <v>143</v>
          </cell>
          <cell r="BQ26">
            <v>171</v>
          </cell>
          <cell r="BR26">
            <v>201</v>
          </cell>
          <cell r="BS26">
            <v>232</v>
          </cell>
          <cell r="BT26">
            <v>264</v>
          </cell>
          <cell r="BU26">
            <v>250</v>
          </cell>
          <cell r="BV26">
            <v>14</v>
          </cell>
          <cell r="BW26">
            <v>28</v>
          </cell>
          <cell r="BX26">
            <v>49</v>
          </cell>
          <cell r="BY26">
            <v>71</v>
          </cell>
          <cell r="BZ26">
            <v>92</v>
          </cell>
          <cell r="CA26">
            <v>114</v>
          </cell>
          <cell r="CB26">
            <v>149</v>
          </cell>
          <cell r="CC26">
            <v>175</v>
          </cell>
          <cell r="CD26">
            <v>203</v>
          </cell>
          <cell r="CE26">
            <v>232</v>
          </cell>
        </row>
        <row r="27">
          <cell r="B27">
            <v>250</v>
          </cell>
          <cell r="C27">
            <v>42</v>
          </cell>
          <cell r="D27">
            <v>59</v>
          </cell>
          <cell r="E27">
            <v>78</v>
          </cell>
          <cell r="F27">
            <v>95</v>
          </cell>
          <cell r="G27">
            <v>111</v>
          </cell>
          <cell r="H27">
            <v>146</v>
          </cell>
          <cell r="I27">
            <v>183</v>
          </cell>
          <cell r="J27">
            <v>218</v>
          </cell>
          <cell r="K27">
            <v>253</v>
          </cell>
          <cell r="L27">
            <v>289</v>
          </cell>
          <cell r="M27">
            <v>323</v>
          </cell>
          <cell r="P27">
            <v>300</v>
          </cell>
          <cell r="Q27">
            <v>26</v>
          </cell>
          <cell r="R27">
            <v>51</v>
          </cell>
          <cell r="S27">
            <v>87</v>
          </cell>
          <cell r="T27">
            <v>120</v>
          </cell>
          <cell r="U27">
            <v>156</v>
          </cell>
          <cell r="V27">
            <v>199</v>
          </cell>
          <cell r="W27">
            <v>239</v>
          </cell>
          <cell r="X27">
            <v>279</v>
          </cell>
          <cell r="Y27">
            <v>322</v>
          </cell>
          <cell r="Z27">
            <v>366</v>
          </cell>
          <cell r="AA27">
            <v>300</v>
          </cell>
          <cell r="AB27">
            <v>22</v>
          </cell>
          <cell r="AC27">
            <v>42</v>
          </cell>
          <cell r="AD27">
            <v>72</v>
          </cell>
          <cell r="AE27">
            <v>101</v>
          </cell>
          <cell r="AF27">
            <v>133</v>
          </cell>
          <cell r="AG27">
            <v>170</v>
          </cell>
          <cell r="AH27">
            <v>206</v>
          </cell>
          <cell r="AI27">
            <v>241</v>
          </cell>
          <cell r="AJ27">
            <v>279</v>
          </cell>
          <cell r="AK27">
            <v>318</v>
          </cell>
          <cell r="AM27">
            <v>300</v>
          </cell>
          <cell r="AN27">
            <v>22</v>
          </cell>
          <cell r="AO27">
            <v>41</v>
          </cell>
          <cell r="AP27">
            <v>71</v>
          </cell>
          <cell r="AQ27">
            <v>99</v>
          </cell>
          <cell r="AR27">
            <v>128</v>
          </cell>
          <cell r="AS27">
            <v>163</v>
          </cell>
          <cell r="AT27">
            <v>196</v>
          </cell>
          <cell r="AU27">
            <v>229</v>
          </cell>
          <cell r="AV27">
            <v>264</v>
          </cell>
          <cell r="AW27">
            <v>300</v>
          </cell>
          <cell r="AX27">
            <v>300</v>
          </cell>
          <cell r="AY27">
            <v>17</v>
          </cell>
          <cell r="AZ27">
            <v>34</v>
          </cell>
          <cell r="BA27">
            <v>58</v>
          </cell>
          <cell r="BB27">
            <v>83</v>
          </cell>
          <cell r="BC27">
            <v>108</v>
          </cell>
          <cell r="BD27">
            <v>138</v>
          </cell>
          <cell r="BE27">
            <v>167</v>
          </cell>
          <cell r="BF27">
            <v>195</v>
          </cell>
          <cell r="BG27">
            <v>225</v>
          </cell>
          <cell r="BH27">
            <v>258</v>
          </cell>
          <cell r="BJ27">
            <v>300</v>
          </cell>
          <cell r="BK27">
            <v>19</v>
          </cell>
          <cell r="BL27">
            <v>38</v>
          </cell>
          <cell r="BM27">
            <v>65</v>
          </cell>
          <cell r="BN27">
            <v>91</v>
          </cell>
          <cell r="BO27">
            <v>119</v>
          </cell>
          <cell r="BP27">
            <v>158</v>
          </cell>
          <cell r="BQ27">
            <v>189</v>
          </cell>
          <cell r="BR27">
            <v>222</v>
          </cell>
          <cell r="BS27">
            <v>255</v>
          </cell>
          <cell r="BT27">
            <v>291</v>
          </cell>
          <cell r="BU27">
            <v>300</v>
          </cell>
          <cell r="BV27">
            <v>15</v>
          </cell>
          <cell r="BW27">
            <v>34</v>
          </cell>
          <cell r="BX27">
            <v>58</v>
          </cell>
          <cell r="BY27">
            <v>82</v>
          </cell>
          <cell r="BZ27">
            <v>107</v>
          </cell>
          <cell r="CA27">
            <v>132</v>
          </cell>
          <cell r="CB27">
            <v>164</v>
          </cell>
          <cell r="CC27">
            <v>193</v>
          </cell>
          <cell r="CD27">
            <v>223</v>
          </cell>
          <cell r="CE27">
            <v>255</v>
          </cell>
        </row>
        <row r="28">
          <cell r="B28">
            <v>300</v>
          </cell>
          <cell r="C28">
            <v>45</v>
          </cell>
          <cell r="D28">
            <v>65</v>
          </cell>
          <cell r="E28">
            <v>85</v>
          </cell>
          <cell r="F28">
            <v>104</v>
          </cell>
          <cell r="G28">
            <v>122</v>
          </cell>
          <cell r="H28">
            <v>160</v>
          </cell>
          <cell r="I28">
            <v>200</v>
          </cell>
          <cell r="J28">
            <v>240</v>
          </cell>
          <cell r="K28">
            <v>278</v>
          </cell>
          <cell r="L28">
            <v>317</v>
          </cell>
          <cell r="M28">
            <v>355</v>
          </cell>
          <cell r="P28">
            <v>350</v>
          </cell>
          <cell r="Q28">
            <v>30</v>
          </cell>
          <cell r="R28">
            <v>57</v>
          </cell>
          <cell r="S28">
            <v>96</v>
          </cell>
          <cell r="T28">
            <v>133</v>
          </cell>
          <cell r="U28">
            <v>172</v>
          </cell>
          <cell r="V28">
            <v>219</v>
          </cell>
          <cell r="W28">
            <v>262</v>
          </cell>
          <cell r="X28">
            <v>305</v>
          </cell>
          <cell r="Y28">
            <v>352</v>
          </cell>
          <cell r="Z28">
            <v>401</v>
          </cell>
          <cell r="AA28">
            <v>350</v>
          </cell>
          <cell r="AB28">
            <v>24</v>
          </cell>
          <cell r="AC28">
            <v>47</v>
          </cell>
          <cell r="AD28">
            <v>80</v>
          </cell>
          <cell r="AE28">
            <v>113</v>
          </cell>
          <cell r="AF28">
            <v>146</v>
          </cell>
          <cell r="AG28">
            <v>187</v>
          </cell>
          <cell r="AH28">
            <v>224</v>
          </cell>
          <cell r="AI28">
            <v>263</v>
          </cell>
          <cell r="AJ28">
            <v>304</v>
          </cell>
          <cell r="AK28">
            <v>347</v>
          </cell>
          <cell r="AM28">
            <v>350</v>
          </cell>
          <cell r="AN28">
            <v>25</v>
          </cell>
          <cell r="AO28">
            <v>46</v>
          </cell>
          <cell r="AP28">
            <v>79</v>
          </cell>
          <cell r="AQ28">
            <v>109</v>
          </cell>
          <cell r="AR28">
            <v>141</v>
          </cell>
          <cell r="AS28">
            <v>180</v>
          </cell>
          <cell r="AT28">
            <v>215</v>
          </cell>
          <cell r="AU28">
            <v>250</v>
          </cell>
          <cell r="AV28">
            <v>288</v>
          </cell>
          <cell r="AW28">
            <v>329</v>
          </cell>
          <cell r="AX28">
            <v>350</v>
          </cell>
          <cell r="AY28">
            <v>20</v>
          </cell>
          <cell r="AZ28">
            <v>39</v>
          </cell>
          <cell r="BA28">
            <v>65</v>
          </cell>
          <cell r="BB28">
            <v>91</v>
          </cell>
          <cell r="BC28">
            <v>119</v>
          </cell>
          <cell r="BD28">
            <v>152</v>
          </cell>
          <cell r="BE28">
            <v>181</v>
          </cell>
          <cell r="BF28">
            <v>213</v>
          </cell>
          <cell r="BG28">
            <v>246</v>
          </cell>
          <cell r="BH28">
            <v>280</v>
          </cell>
          <cell r="BJ28">
            <v>350</v>
          </cell>
          <cell r="BK28">
            <v>23</v>
          </cell>
          <cell r="BL28">
            <v>46</v>
          </cell>
          <cell r="BM28">
            <v>79</v>
          </cell>
          <cell r="BN28">
            <v>110</v>
          </cell>
          <cell r="BO28">
            <v>141</v>
          </cell>
          <cell r="BP28">
            <v>174</v>
          </cell>
          <cell r="BQ28">
            <v>207</v>
          </cell>
          <cell r="BR28">
            <v>243</v>
          </cell>
          <cell r="BS28">
            <v>279</v>
          </cell>
          <cell r="BT28">
            <v>316</v>
          </cell>
          <cell r="BU28">
            <v>350</v>
          </cell>
          <cell r="BV28">
            <v>19</v>
          </cell>
          <cell r="BW28">
            <v>39</v>
          </cell>
          <cell r="BX28">
            <v>66</v>
          </cell>
          <cell r="BY28">
            <v>93</v>
          </cell>
          <cell r="BZ28">
            <v>120</v>
          </cell>
          <cell r="CA28">
            <v>149</v>
          </cell>
          <cell r="CB28">
            <v>179</v>
          </cell>
          <cell r="CC28">
            <v>210</v>
          </cell>
          <cell r="CD28">
            <v>242</v>
          </cell>
          <cell r="CE28">
            <v>275</v>
          </cell>
        </row>
        <row r="29">
          <cell r="B29">
            <v>350</v>
          </cell>
          <cell r="C29">
            <v>50</v>
          </cell>
          <cell r="D29">
            <v>70</v>
          </cell>
          <cell r="E29">
            <v>92</v>
          </cell>
          <cell r="F29">
            <v>112</v>
          </cell>
          <cell r="G29">
            <v>131</v>
          </cell>
          <cell r="H29">
            <v>175</v>
          </cell>
          <cell r="I29">
            <v>218</v>
          </cell>
          <cell r="J29">
            <v>260</v>
          </cell>
          <cell r="K29">
            <v>300</v>
          </cell>
          <cell r="L29">
            <v>344</v>
          </cell>
          <cell r="M29">
            <v>385</v>
          </cell>
          <cell r="P29">
            <v>400</v>
          </cell>
          <cell r="Q29">
            <v>33</v>
          </cell>
          <cell r="R29">
            <v>63</v>
          </cell>
          <cell r="S29">
            <v>105</v>
          </cell>
          <cell r="T29">
            <v>146</v>
          </cell>
          <cell r="U29">
            <v>187</v>
          </cell>
          <cell r="V29">
            <v>237</v>
          </cell>
          <cell r="W29">
            <v>285</v>
          </cell>
          <cell r="X29">
            <v>332</v>
          </cell>
          <cell r="Y29">
            <v>380</v>
          </cell>
          <cell r="Z29">
            <v>432</v>
          </cell>
          <cell r="AA29">
            <v>400</v>
          </cell>
          <cell r="AB29">
            <v>26</v>
          </cell>
          <cell r="AC29">
            <v>52</v>
          </cell>
          <cell r="AD29">
            <v>88</v>
          </cell>
          <cell r="AE29">
            <v>122</v>
          </cell>
          <cell r="AF29">
            <v>159</v>
          </cell>
          <cell r="AG29">
            <v>203</v>
          </cell>
          <cell r="AH29">
            <v>243</v>
          </cell>
          <cell r="AI29">
            <v>284</v>
          </cell>
          <cell r="AJ29">
            <v>327</v>
          </cell>
          <cell r="AK29">
            <v>372</v>
          </cell>
          <cell r="AM29">
            <v>400</v>
          </cell>
          <cell r="AN29">
            <v>27</v>
          </cell>
          <cell r="AO29">
            <v>52</v>
          </cell>
          <cell r="AP29">
            <v>86</v>
          </cell>
          <cell r="AQ29">
            <v>120</v>
          </cell>
          <cell r="AR29">
            <v>153</v>
          </cell>
          <cell r="AS29">
            <v>194</v>
          </cell>
          <cell r="AT29">
            <v>233</v>
          </cell>
          <cell r="AU29">
            <v>273</v>
          </cell>
          <cell r="AV29">
            <v>311</v>
          </cell>
          <cell r="AW29">
            <v>354</v>
          </cell>
          <cell r="AX29">
            <v>400</v>
          </cell>
          <cell r="AY29">
            <v>21</v>
          </cell>
          <cell r="AZ29">
            <v>42</v>
          </cell>
          <cell r="BA29">
            <v>71</v>
          </cell>
          <cell r="BB29">
            <v>99</v>
          </cell>
          <cell r="BC29">
            <v>129</v>
          </cell>
          <cell r="BD29">
            <v>164</v>
          </cell>
          <cell r="BE29">
            <v>196</v>
          </cell>
          <cell r="BF29">
            <v>230</v>
          </cell>
          <cell r="BG29">
            <v>265</v>
          </cell>
          <cell r="BH29">
            <v>302</v>
          </cell>
          <cell r="BJ29">
            <v>400</v>
          </cell>
          <cell r="BK29">
            <v>26</v>
          </cell>
          <cell r="BL29">
            <v>52</v>
          </cell>
          <cell r="BM29">
            <v>86</v>
          </cell>
          <cell r="BN29">
            <v>120</v>
          </cell>
          <cell r="BO29">
            <v>153</v>
          </cell>
          <cell r="BP29">
            <v>188</v>
          </cell>
          <cell r="BQ29">
            <v>224</v>
          </cell>
          <cell r="BR29">
            <v>261</v>
          </cell>
          <cell r="BS29">
            <v>300</v>
          </cell>
          <cell r="BT29">
            <v>340</v>
          </cell>
          <cell r="BU29">
            <v>400</v>
          </cell>
          <cell r="BV29">
            <v>22</v>
          </cell>
          <cell r="BW29">
            <v>42</v>
          </cell>
          <cell r="BX29">
            <v>72</v>
          </cell>
          <cell r="BY29">
            <v>101</v>
          </cell>
          <cell r="BZ29">
            <v>131</v>
          </cell>
          <cell r="CA29">
            <v>161</v>
          </cell>
          <cell r="CB29">
            <v>192</v>
          </cell>
          <cell r="CC29">
            <v>225</v>
          </cell>
          <cell r="CD29">
            <v>259</v>
          </cell>
          <cell r="CE29">
            <v>295</v>
          </cell>
        </row>
        <row r="30">
          <cell r="B30">
            <v>400</v>
          </cell>
          <cell r="C30">
            <v>53</v>
          </cell>
          <cell r="D30">
            <v>75</v>
          </cell>
          <cell r="E30">
            <v>98</v>
          </cell>
          <cell r="F30">
            <v>120</v>
          </cell>
          <cell r="G30">
            <v>140</v>
          </cell>
          <cell r="H30">
            <v>190</v>
          </cell>
          <cell r="I30">
            <v>235</v>
          </cell>
          <cell r="J30">
            <v>280</v>
          </cell>
          <cell r="K30">
            <v>322</v>
          </cell>
          <cell r="L30">
            <v>370</v>
          </cell>
          <cell r="M30">
            <v>415</v>
          </cell>
          <cell r="P30">
            <v>450</v>
          </cell>
          <cell r="Q30">
            <v>35</v>
          </cell>
          <cell r="R30">
            <v>69</v>
          </cell>
          <cell r="S30">
            <v>114</v>
          </cell>
          <cell r="T30">
            <v>157</v>
          </cell>
          <cell r="U30">
            <v>200</v>
          </cell>
          <cell r="V30">
            <v>256</v>
          </cell>
          <cell r="W30">
            <v>304</v>
          </cell>
          <cell r="X30">
            <v>354</v>
          </cell>
          <cell r="Y30">
            <v>405</v>
          </cell>
          <cell r="Z30">
            <v>460</v>
          </cell>
          <cell r="AA30">
            <v>450</v>
          </cell>
          <cell r="AB30">
            <v>28</v>
          </cell>
          <cell r="AC30">
            <v>56</v>
          </cell>
          <cell r="AD30">
            <v>94</v>
          </cell>
          <cell r="AE30">
            <v>131</v>
          </cell>
          <cell r="AF30">
            <v>169</v>
          </cell>
          <cell r="AG30">
            <v>217</v>
          </cell>
          <cell r="AH30">
            <v>259</v>
          </cell>
          <cell r="AI30">
            <v>302</v>
          </cell>
          <cell r="AJ30">
            <v>347</v>
          </cell>
          <cell r="AK30">
            <v>396</v>
          </cell>
          <cell r="AM30">
            <v>450</v>
          </cell>
          <cell r="AN30">
            <v>29</v>
          </cell>
          <cell r="AO30">
            <v>57</v>
          </cell>
          <cell r="AP30">
            <v>93</v>
          </cell>
          <cell r="AQ30">
            <v>128</v>
          </cell>
          <cell r="AR30">
            <v>164</v>
          </cell>
          <cell r="AS30">
            <v>210</v>
          </cell>
          <cell r="AT30">
            <v>249</v>
          </cell>
          <cell r="AU30">
            <v>291</v>
          </cell>
          <cell r="AV30">
            <v>332</v>
          </cell>
          <cell r="AW30">
            <v>378</v>
          </cell>
          <cell r="AX30">
            <v>450</v>
          </cell>
          <cell r="AY30">
            <v>23</v>
          </cell>
          <cell r="AZ30">
            <v>46</v>
          </cell>
          <cell r="BA30">
            <v>76</v>
          </cell>
          <cell r="BB30">
            <v>106</v>
          </cell>
          <cell r="BC30">
            <v>138</v>
          </cell>
          <cell r="BD30">
            <v>175</v>
          </cell>
          <cell r="BE30">
            <v>210</v>
          </cell>
          <cell r="BF30">
            <v>244</v>
          </cell>
          <cell r="BG30">
            <v>281</v>
          </cell>
          <cell r="BH30">
            <v>321</v>
          </cell>
          <cell r="BJ30">
            <v>450</v>
          </cell>
          <cell r="BK30">
            <v>28</v>
          </cell>
          <cell r="BL30">
            <v>56</v>
          </cell>
          <cell r="BM30">
            <v>94</v>
          </cell>
          <cell r="BN30">
            <v>129</v>
          </cell>
          <cell r="BO30">
            <v>165</v>
          </cell>
          <cell r="BP30">
            <v>202</v>
          </cell>
          <cell r="BQ30">
            <v>241</v>
          </cell>
          <cell r="BR30">
            <v>280</v>
          </cell>
          <cell r="BS30">
            <v>321</v>
          </cell>
          <cell r="BT30">
            <v>363</v>
          </cell>
          <cell r="BU30">
            <v>450</v>
          </cell>
          <cell r="BV30">
            <v>23</v>
          </cell>
          <cell r="BW30">
            <v>46</v>
          </cell>
          <cell r="BX30">
            <v>78</v>
          </cell>
          <cell r="BY30">
            <v>109</v>
          </cell>
          <cell r="BZ30">
            <v>140</v>
          </cell>
          <cell r="CA30">
            <v>172</v>
          </cell>
          <cell r="CB30">
            <v>206</v>
          </cell>
          <cell r="CC30">
            <v>241</v>
          </cell>
          <cell r="CD30">
            <v>277</v>
          </cell>
          <cell r="CE30">
            <v>314</v>
          </cell>
        </row>
        <row r="31">
          <cell r="B31">
            <v>450</v>
          </cell>
          <cell r="C31">
            <v>60</v>
          </cell>
          <cell r="D31">
            <v>83</v>
          </cell>
          <cell r="E31">
            <v>109</v>
          </cell>
          <cell r="F31">
            <v>133</v>
          </cell>
          <cell r="G31">
            <v>155</v>
          </cell>
          <cell r="H31">
            <v>205</v>
          </cell>
          <cell r="I31">
            <v>253</v>
          </cell>
          <cell r="J31">
            <v>303</v>
          </cell>
          <cell r="K31">
            <v>349</v>
          </cell>
          <cell r="L31">
            <v>400</v>
          </cell>
          <cell r="M31">
            <v>448</v>
          </cell>
          <cell r="P31">
            <v>500</v>
          </cell>
          <cell r="Q31">
            <v>39</v>
          </cell>
          <cell r="R31">
            <v>76</v>
          </cell>
          <cell r="S31">
            <v>123</v>
          </cell>
          <cell r="T31">
            <v>169</v>
          </cell>
          <cell r="U31">
            <v>216</v>
          </cell>
          <cell r="V31">
            <v>277</v>
          </cell>
          <cell r="W31">
            <v>326</v>
          </cell>
          <cell r="X31">
            <v>380</v>
          </cell>
          <cell r="Y31">
            <v>435</v>
          </cell>
          <cell r="Z31">
            <v>493</v>
          </cell>
          <cell r="AA31">
            <v>500</v>
          </cell>
          <cell r="AB31">
            <v>31</v>
          </cell>
          <cell r="AC31">
            <v>61</v>
          </cell>
          <cell r="AD31">
            <v>102</v>
          </cell>
          <cell r="AE31">
            <v>143</v>
          </cell>
          <cell r="AF31">
            <v>181</v>
          </cell>
          <cell r="AG31">
            <v>233</v>
          </cell>
          <cell r="AH31">
            <v>277</v>
          </cell>
          <cell r="AI31">
            <v>323</v>
          </cell>
          <cell r="AJ31">
            <v>371</v>
          </cell>
          <cell r="AK31">
            <v>422</v>
          </cell>
          <cell r="AM31">
            <v>500</v>
          </cell>
          <cell r="AN31">
            <v>32</v>
          </cell>
          <cell r="AO31">
            <v>62</v>
          </cell>
          <cell r="AP31">
            <v>101</v>
          </cell>
          <cell r="AQ31">
            <v>139</v>
          </cell>
          <cell r="AR31">
            <v>177</v>
          </cell>
          <cell r="AS31">
            <v>227</v>
          </cell>
          <cell r="AT31">
            <v>267</v>
          </cell>
          <cell r="AU31">
            <v>311</v>
          </cell>
          <cell r="AV31">
            <v>357</v>
          </cell>
          <cell r="AW31">
            <v>404</v>
          </cell>
          <cell r="AX31">
            <v>500</v>
          </cell>
          <cell r="AY31">
            <v>25</v>
          </cell>
          <cell r="AZ31">
            <v>50</v>
          </cell>
          <cell r="BA31">
            <v>83</v>
          </cell>
          <cell r="BB31">
            <v>116</v>
          </cell>
          <cell r="BC31">
            <v>147</v>
          </cell>
          <cell r="BD31">
            <v>189</v>
          </cell>
          <cell r="BE31">
            <v>224</v>
          </cell>
          <cell r="BF31">
            <v>262</v>
          </cell>
          <cell r="BG31">
            <v>300</v>
          </cell>
          <cell r="BH31">
            <v>342</v>
          </cell>
          <cell r="BJ31">
            <v>500</v>
          </cell>
          <cell r="BK31">
            <v>31</v>
          </cell>
          <cell r="BL31">
            <v>61</v>
          </cell>
          <cell r="BM31">
            <v>101</v>
          </cell>
          <cell r="BN31">
            <v>139</v>
          </cell>
          <cell r="BO31">
            <v>178</v>
          </cell>
          <cell r="BP31">
            <v>218</v>
          </cell>
          <cell r="BQ31">
            <v>258</v>
          </cell>
          <cell r="BR31">
            <v>300</v>
          </cell>
          <cell r="BS31">
            <v>343</v>
          </cell>
          <cell r="BT31">
            <v>388</v>
          </cell>
          <cell r="BU31">
            <v>500</v>
          </cell>
          <cell r="BV31">
            <v>26</v>
          </cell>
          <cell r="BW31">
            <v>50</v>
          </cell>
          <cell r="BX31">
            <v>84</v>
          </cell>
          <cell r="BY31">
            <v>117</v>
          </cell>
          <cell r="BZ31">
            <v>151</v>
          </cell>
          <cell r="CA31">
            <v>185</v>
          </cell>
          <cell r="CB31">
            <v>220</v>
          </cell>
          <cell r="CC31">
            <v>257</v>
          </cell>
          <cell r="CD31">
            <v>295</v>
          </cell>
          <cell r="CE31">
            <v>335</v>
          </cell>
        </row>
        <row r="32">
          <cell r="B32">
            <v>500</v>
          </cell>
          <cell r="C32">
            <v>66</v>
          </cell>
          <cell r="D32">
            <v>90</v>
          </cell>
          <cell r="E32">
            <v>120</v>
          </cell>
          <cell r="F32">
            <v>145</v>
          </cell>
          <cell r="G32">
            <v>170</v>
          </cell>
          <cell r="H32">
            <v>220</v>
          </cell>
          <cell r="I32">
            <v>270</v>
          </cell>
          <cell r="J32">
            <v>325</v>
          </cell>
          <cell r="K32">
            <v>375</v>
          </cell>
          <cell r="L32">
            <v>430</v>
          </cell>
          <cell r="M32">
            <v>480</v>
          </cell>
          <cell r="P32">
            <v>600</v>
          </cell>
          <cell r="Q32">
            <v>46</v>
          </cell>
          <cell r="R32">
            <v>86</v>
          </cell>
          <cell r="S32">
            <v>142</v>
          </cell>
          <cell r="T32">
            <v>194</v>
          </cell>
          <cell r="U32">
            <v>248</v>
          </cell>
          <cell r="V32">
            <v>314</v>
          </cell>
          <cell r="W32">
            <v>372</v>
          </cell>
          <cell r="X32">
            <v>429</v>
          </cell>
          <cell r="Y32">
            <v>490</v>
          </cell>
          <cell r="Z32">
            <v>554</v>
          </cell>
          <cell r="AA32">
            <v>600</v>
          </cell>
          <cell r="AB32">
            <v>36</v>
          </cell>
          <cell r="AC32">
            <v>71</v>
          </cell>
          <cell r="AD32">
            <v>117</v>
          </cell>
          <cell r="AE32">
            <v>162</v>
          </cell>
          <cell r="AF32">
            <v>206</v>
          </cell>
          <cell r="AG32">
            <v>263</v>
          </cell>
          <cell r="AH32">
            <v>312</v>
          </cell>
          <cell r="AI32">
            <v>363</v>
          </cell>
          <cell r="AJ32">
            <v>415</v>
          </cell>
          <cell r="AK32">
            <v>471</v>
          </cell>
          <cell r="AM32">
            <v>600</v>
          </cell>
          <cell r="AN32">
            <v>38</v>
          </cell>
          <cell r="AO32">
            <v>71</v>
          </cell>
          <cell r="AP32">
            <v>116</v>
          </cell>
          <cell r="AQ32">
            <v>159</v>
          </cell>
          <cell r="AR32">
            <v>203</v>
          </cell>
          <cell r="AS32">
            <v>257</v>
          </cell>
          <cell r="AT32">
            <v>304</v>
          </cell>
          <cell r="AU32">
            <v>352</v>
          </cell>
          <cell r="AV32">
            <v>402</v>
          </cell>
          <cell r="AW32">
            <v>454</v>
          </cell>
          <cell r="AX32">
            <v>600</v>
          </cell>
          <cell r="AY32">
            <v>29</v>
          </cell>
          <cell r="AZ32">
            <v>57</v>
          </cell>
          <cell r="BA32">
            <v>95</v>
          </cell>
          <cell r="BB32">
            <v>131</v>
          </cell>
          <cell r="BC32">
            <v>167</v>
          </cell>
          <cell r="BD32">
            <v>213</v>
          </cell>
          <cell r="BE32">
            <v>253</v>
          </cell>
          <cell r="BF32">
            <v>294</v>
          </cell>
          <cell r="BG32">
            <v>336</v>
          </cell>
          <cell r="BH32">
            <v>382</v>
          </cell>
          <cell r="BJ32">
            <v>600</v>
          </cell>
          <cell r="BK32">
            <v>36</v>
          </cell>
          <cell r="BL32">
            <v>71</v>
          </cell>
          <cell r="BM32">
            <v>116</v>
          </cell>
          <cell r="BN32">
            <v>159</v>
          </cell>
          <cell r="BO32">
            <v>202</v>
          </cell>
          <cell r="BP32">
            <v>245</v>
          </cell>
          <cell r="BQ32">
            <v>291</v>
          </cell>
          <cell r="BR32">
            <v>336</v>
          </cell>
          <cell r="BS32">
            <v>384</v>
          </cell>
          <cell r="BT32">
            <v>433</v>
          </cell>
          <cell r="BU32">
            <v>600</v>
          </cell>
          <cell r="BV32">
            <v>29</v>
          </cell>
          <cell r="BW32">
            <v>58</v>
          </cell>
          <cell r="BX32">
            <v>96</v>
          </cell>
          <cell r="BY32">
            <v>132</v>
          </cell>
          <cell r="BZ32">
            <v>169</v>
          </cell>
          <cell r="CA32">
            <v>207</v>
          </cell>
          <cell r="CB32">
            <v>246</v>
          </cell>
          <cell r="CC32">
            <v>286</v>
          </cell>
          <cell r="CD32">
            <v>329</v>
          </cell>
          <cell r="CE32">
            <v>372</v>
          </cell>
        </row>
        <row r="33">
          <cell r="B33">
            <v>600</v>
          </cell>
          <cell r="C33">
            <v>82</v>
          </cell>
          <cell r="D33">
            <v>110</v>
          </cell>
          <cell r="E33">
            <v>140</v>
          </cell>
          <cell r="F33">
            <v>170</v>
          </cell>
          <cell r="G33">
            <v>195</v>
          </cell>
          <cell r="H33">
            <v>253</v>
          </cell>
          <cell r="I33">
            <v>310</v>
          </cell>
          <cell r="J33">
            <v>370</v>
          </cell>
          <cell r="K33">
            <v>425</v>
          </cell>
          <cell r="L33">
            <v>485</v>
          </cell>
          <cell r="M33">
            <v>540</v>
          </cell>
          <cell r="P33">
            <v>700</v>
          </cell>
          <cell r="Q33">
            <v>52</v>
          </cell>
          <cell r="R33">
            <v>98</v>
          </cell>
          <cell r="S33">
            <v>158</v>
          </cell>
          <cell r="T33">
            <v>215</v>
          </cell>
          <cell r="U33">
            <v>274</v>
          </cell>
          <cell r="V33">
            <v>347</v>
          </cell>
          <cell r="W33">
            <v>409</v>
          </cell>
          <cell r="X33">
            <v>473</v>
          </cell>
          <cell r="Y33">
            <v>538</v>
          </cell>
          <cell r="Z33">
            <v>608</v>
          </cell>
          <cell r="AA33">
            <v>700</v>
          </cell>
          <cell r="AB33">
            <v>41</v>
          </cell>
          <cell r="AC33">
            <v>79</v>
          </cell>
          <cell r="AD33">
            <v>130</v>
          </cell>
          <cell r="AE33">
            <v>180</v>
          </cell>
          <cell r="AF33">
            <v>227</v>
          </cell>
          <cell r="AG33">
            <v>290</v>
          </cell>
          <cell r="AH33">
            <v>343</v>
          </cell>
          <cell r="AI33">
            <v>398</v>
          </cell>
          <cell r="AJ33">
            <v>455</v>
          </cell>
          <cell r="AK33">
            <v>515</v>
          </cell>
          <cell r="AM33">
            <v>700</v>
          </cell>
          <cell r="AN33">
            <v>42</v>
          </cell>
          <cell r="AO33">
            <v>81</v>
          </cell>
          <cell r="AP33">
            <v>130</v>
          </cell>
          <cell r="AQ33">
            <v>176</v>
          </cell>
          <cell r="AR33">
            <v>225</v>
          </cell>
          <cell r="AS33">
            <v>285</v>
          </cell>
          <cell r="AT33">
            <v>335</v>
          </cell>
          <cell r="AU33">
            <v>388</v>
          </cell>
          <cell r="AV33">
            <v>441</v>
          </cell>
          <cell r="AW33">
            <v>499</v>
          </cell>
          <cell r="AX33">
            <v>700</v>
          </cell>
          <cell r="AY33">
            <v>34</v>
          </cell>
          <cell r="AZ33">
            <v>65</v>
          </cell>
          <cell r="BA33">
            <v>105</v>
          </cell>
          <cell r="BB33">
            <v>145</v>
          </cell>
          <cell r="BC33">
            <v>184</v>
          </cell>
          <cell r="BD33">
            <v>235</v>
          </cell>
          <cell r="BE33">
            <v>278</v>
          </cell>
          <cell r="BF33">
            <v>323</v>
          </cell>
          <cell r="BG33">
            <v>369</v>
          </cell>
          <cell r="BH33">
            <v>417</v>
          </cell>
          <cell r="BJ33">
            <v>700</v>
          </cell>
          <cell r="BK33">
            <v>40</v>
          </cell>
          <cell r="BL33">
            <v>78</v>
          </cell>
          <cell r="BM33">
            <v>129</v>
          </cell>
          <cell r="BN33">
            <v>175</v>
          </cell>
          <cell r="BO33">
            <v>223</v>
          </cell>
          <cell r="BP33">
            <v>270</v>
          </cell>
          <cell r="BQ33">
            <v>319</v>
          </cell>
          <cell r="BR33">
            <v>369</v>
          </cell>
          <cell r="BS33">
            <v>421</v>
          </cell>
          <cell r="BT33">
            <v>474</v>
          </cell>
          <cell r="BU33">
            <v>700</v>
          </cell>
          <cell r="BV33">
            <v>33</v>
          </cell>
          <cell r="BW33">
            <v>65</v>
          </cell>
          <cell r="BX33">
            <v>107</v>
          </cell>
          <cell r="BY33">
            <v>146</v>
          </cell>
          <cell r="BZ33">
            <v>187</v>
          </cell>
          <cell r="CA33">
            <v>227</v>
          </cell>
          <cell r="CB33">
            <v>269</v>
          </cell>
          <cell r="CC33">
            <v>313</v>
          </cell>
          <cell r="CD33">
            <v>358</v>
          </cell>
          <cell r="CE33">
            <v>404</v>
          </cell>
        </row>
        <row r="34">
          <cell r="B34">
            <v>700</v>
          </cell>
          <cell r="C34">
            <v>95</v>
          </cell>
          <cell r="D34">
            <v>125</v>
          </cell>
          <cell r="E34">
            <v>160</v>
          </cell>
          <cell r="F34">
            <v>190</v>
          </cell>
          <cell r="G34">
            <v>220</v>
          </cell>
          <cell r="H34">
            <v>280</v>
          </cell>
          <cell r="I34">
            <v>340</v>
          </cell>
          <cell r="J34">
            <v>405</v>
          </cell>
          <cell r="K34">
            <v>470</v>
          </cell>
          <cell r="L34">
            <v>530</v>
          </cell>
          <cell r="M34">
            <v>590</v>
          </cell>
          <cell r="P34">
            <v>800</v>
          </cell>
          <cell r="Q34">
            <v>58</v>
          </cell>
          <cell r="R34">
            <v>110</v>
          </cell>
          <cell r="S34">
            <v>176</v>
          </cell>
          <cell r="T34">
            <v>239</v>
          </cell>
          <cell r="U34">
            <v>304</v>
          </cell>
          <cell r="V34">
            <v>384</v>
          </cell>
          <cell r="W34">
            <v>452</v>
          </cell>
          <cell r="X34">
            <v>520</v>
          </cell>
          <cell r="Y34">
            <v>592</v>
          </cell>
          <cell r="Z34">
            <v>667</v>
          </cell>
          <cell r="AA34">
            <v>800</v>
          </cell>
          <cell r="AB34">
            <v>46</v>
          </cell>
          <cell r="AC34">
            <v>89</v>
          </cell>
          <cell r="AD34">
            <v>144</v>
          </cell>
          <cell r="AE34">
            <v>183</v>
          </cell>
          <cell r="AF34">
            <v>251</v>
          </cell>
          <cell r="AG34">
            <v>319</v>
          </cell>
          <cell r="AH34">
            <v>377</v>
          </cell>
          <cell r="AI34">
            <v>436</v>
          </cell>
          <cell r="AJ34">
            <v>498</v>
          </cell>
          <cell r="AK34">
            <v>562</v>
          </cell>
          <cell r="AM34">
            <v>800</v>
          </cell>
          <cell r="AN34">
            <v>47</v>
          </cell>
          <cell r="AO34">
            <v>90</v>
          </cell>
          <cell r="AP34">
            <v>144</v>
          </cell>
          <cell r="AQ34">
            <v>196</v>
          </cell>
          <cell r="AR34">
            <v>249</v>
          </cell>
          <cell r="AS34">
            <v>316</v>
          </cell>
          <cell r="AT34">
            <v>371</v>
          </cell>
          <cell r="AU34">
            <v>427</v>
          </cell>
          <cell r="AV34">
            <v>485</v>
          </cell>
          <cell r="AW34">
            <v>547</v>
          </cell>
          <cell r="AX34">
            <v>800</v>
          </cell>
          <cell r="AY34">
            <v>37</v>
          </cell>
          <cell r="AZ34">
            <v>71</v>
          </cell>
          <cell r="BA34">
            <v>116</v>
          </cell>
          <cell r="BB34">
            <v>148</v>
          </cell>
          <cell r="BC34">
            <v>204</v>
          </cell>
          <cell r="BD34">
            <v>259</v>
          </cell>
          <cell r="BE34">
            <v>305</v>
          </cell>
          <cell r="BF34">
            <v>353</v>
          </cell>
          <cell r="BG34">
            <v>403</v>
          </cell>
          <cell r="BH34">
            <v>456</v>
          </cell>
          <cell r="BJ34">
            <v>800</v>
          </cell>
          <cell r="BK34">
            <v>46</v>
          </cell>
          <cell r="BL34">
            <v>88</v>
          </cell>
          <cell r="BM34">
            <v>143</v>
          </cell>
          <cell r="BN34">
            <v>194</v>
          </cell>
          <cell r="BO34">
            <v>246</v>
          </cell>
          <cell r="BP34">
            <v>298</v>
          </cell>
          <cell r="BQ34">
            <v>350</v>
          </cell>
          <cell r="BR34">
            <v>404</v>
          </cell>
          <cell r="BS34">
            <v>460</v>
          </cell>
          <cell r="BT34">
            <v>518</v>
          </cell>
          <cell r="BU34">
            <v>800</v>
          </cell>
          <cell r="BV34">
            <v>37</v>
          </cell>
          <cell r="BW34">
            <v>71</v>
          </cell>
          <cell r="BX34">
            <v>118</v>
          </cell>
          <cell r="BY34">
            <v>162</v>
          </cell>
          <cell r="BZ34">
            <v>205</v>
          </cell>
          <cell r="CA34">
            <v>249</v>
          </cell>
          <cell r="CB34">
            <v>295</v>
          </cell>
          <cell r="CC34">
            <v>341</v>
          </cell>
          <cell r="CD34">
            <v>390</v>
          </cell>
          <cell r="CE34">
            <v>439</v>
          </cell>
        </row>
        <row r="35">
          <cell r="B35">
            <v>800</v>
          </cell>
          <cell r="C35">
            <v>110</v>
          </cell>
          <cell r="D35">
            <v>145</v>
          </cell>
          <cell r="E35">
            <v>180</v>
          </cell>
          <cell r="F35">
            <v>220</v>
          </cell>
          <cell r="G35">
            <v>250</v>
          </cell>
          <cell r="H35">
            <v>315</v>
          </cell>
          <cell r="I35">
            <v>380</v>
          </cell>
          <cell r="J35">
            <v>445</v>
          </cell>
          <cell r="K35">
            <v>515</v>
          </cell>
          <cell r="L35">
            <v>580</v>
          </cell>
          <cell r="M35">
            <v>645</v>
          </cell>
          <cell r="P35">
            <v>900</v>
          </cell>
          <cell r="Q35">
            <v>65</v>
          </cell>
          <cell r="R35">
            <v>121</v>
          </cell>
          <cell r="S35">
            <v>194</v>
          </cell>
          <cell r="T35">
            <v>263</v>
          </cell>
          <cell r="U35">
            <v>334</v>
          </cell>
          <cell r="V35">
            <v>419</v>
          </cell>
          <cell r="W35">
            <v>494</v>
          </cell>
          <cell r="X35">
            <v>568</v>
          </cell>
          <cell r="Y35">
            <v>644</v>
          </cell>
          <cell r="Z35">
            <v>725</v>
          </cell>
          <cell r="AA35">
            <v>900</v>
          </cell>
          <cell r="AB35">
            <v>51</v>
          </cell>
          <cell r="AC35">
            <v>97</v>
          </cell>
          <cell r="AD35">
            <v>158</v>
          </cell>
          <cell r="AE35">
            <v>218</v>
          </cell>
          <cell r="AF35">
            <v>274</v>
          </cell>
          <cell r="AG35">
            <v>348</v>
          </cell>
          <cell r="AH35">
            <v>410</v>
          </cell>
          <cell r="AI35">
            <v>474</v>
          </cell>
          <cell r="AJ35">
            <v>540</v>
          </cell>
          <cell r="AK35">
            <v>610</v>
          </cell>
          <cell r="AM35">
            <v>900</v>
          </cell>
          <cell r="AN35">
            <v>53</v>
          </cell>
          <cell r="AO35">
            <v>100</v>
          </cell>
          <cell r="AP35">
            <v>159</v>
          </cell>
          <cell r="AQ35">
            <v>216</v>
          </cell>
          <cell r="AR35">
            <v>273</v>
          </cell>
          <cell r="AS35">
            <v>343</v>
          </cell>
          <cell r="AT35">
            <v>405</v>
          </cell>
          <cell r="AU35">
            <v>465</v>
          </cell>
          <cell r="AV35">
            <v>528</v>
          </cell>
          <cell r="AW35">
            <v>594</v>
          </cell>
          <cell r="AX35">
            <v>900</v>
          </cell>
          <cell r="AY35">
            <v>41</v>
          </cell>
          <cell r="AZ35">
            <v>79</v>
          </cell>
          <cell r="BA35">
            <v>128</v>
          </cell>
          <cell r="BB35">
            <v>176</v>
          </cell>
          <cell r="BC35">
            <v>222</v>
          </cell>
          <cell r="BD35">
            <v>282</v>
          </cell>
          <cell r="BE35">
            <v>332</v>
          </cell>
          <cell r="BF35">
            <v>384</v>
          </cell>
          <cell r="BG35">
            <v>438</v>
          </cell>
          <cell r="BH35">
            <v>494</v>
          </cell>
          <cell r="BJ35">
            <v>900</v>
          </cell>
          <cell r="BK35">
            <v>51</v>
          </cell>
          <cell r="BL35">
            <v>96</v>
          </cell>
          <cell r="BM35">
            <v>157</v>
          </cell>
          <cell r="BN35">
            <v>213</v>
          </cell>
          <cell r="BO35">
            <v>268</v>
          </cell>
          <cell r="BP35">
            <v>324</v>
          </cell>
          <cell r="BQ35">
            <v>381</v>
          </cell>
          <cell r="BR35">
            <v>439</v>
          </cell>
          <cell r="BS35">
            <v>500</v>
          </cell>
          <cell r="BT35">
            <v>561</v>
          </cell>
          <cell r="BU35">
            <v>900</v>
          </cell>
          <cell r="BV35">
            <v>40</v>
          </cell>
          <cell r="BW35">
            <v>78</v>
          </cell>
          <cell r="BX35">
            <v>129</v>
          </cell>
          <cell r="BY35">
            <v>176</v>
          </cell>
          <cell r="BZ35">
            <v>223</v>
          </cell>
          <cell r="CA35">
            <v>271</v>
          </cell>
          <cell r="CB35">
            <v>320</v>
          </cell>
          <cell r="CC35">
            <v>370</v>
          </cell>
          <cell r="CD35">
            <v>421</v>
          </cell>
          <cell r="CE35">
            <v>475</v>
          </cell>
        </row>
        <row r="36">
          <cell r="B36">
            <v>900</v>
          </cell>
          <cell r="C36">
            <v>135</v>
          </cell>
          <cell r="D36">
            <v>165</v>
          </cell>
          <cell r="E36">
            <v>205</v>
          </cell>
          <cell r="F36">
            <v>240</v>
          </cell>
          <cell r="G36">
            <v>275</v>
          </cell>
          <cell r="H36">
            <v>345</v>
          </cell>
          <cell r="I36">
            <v>415</v>
          </cell>
          <cell r="J36">
            <v>480</v>
          </cell>
          <cell r="K36">
            <v>555</v>
          </cell>
          <cell r="L36">
            <v>625</v>
          </cell>
          <cell r="M36">
            <v>695</v>
          </cell>
          <cell r="P36">
            <v>1000</v>
          </cell>
          <cell r="Q36">
            <v>71</v>
          </cell>
          <cell r="R36">
            <v>133</v>
          </cell>
          <cell r="S36">
            <v>212</v>
          </cell>
          <cell r="T36">
            <v>286</v>
          </cell>
          <cell r="U36">
            <v>362</v>
          </cell>
          <cell r="V36">
            <v>457</v>
          </cell>
          <cell r="W36">
            <v>535</v>
          </cell>
          <cell r="X36">
            <v>615</v>
          </cell>
          <cell r="Y36">
            <v>697</v>
          </cell>
          <cell r="Z36">
            <v>783</v>
          </cell>
          <cell r="AA36">
            <v>1000</v>
          </cell>
          <cell r="AB36">
            <v>56</v>
          </cell>
          <cell r="AC36">
            <v>107</v>
          </cell>
          <cell r="AD36">
            <v>173</v>
          </cell>
          <cell r="AE36">
            <v>237</v>
          </cell>
          <cell r="AF36">
            <v>298</v>
          </cell>
          <cell r="AG36">
            <v>377</v>
          </cell>
          <cell r="AH36">
            <v>444</v>
          </cell>
          <cell r="AI36">
            <v>512</v>
          </cell>
          <cell r="AJ36">
            <v>582</v>
          </cell>
          <cell r="AK36">
            <v>656</v>
          </cell>
          <cell r="AM36">
            <v>1000</v>
          </cell>
          <cell r="AN36">
            <v>58</v>
          </cell>
          <cell r="AO36">
            <v>109</v>
          </cell>
          <cell r="AP36">
            <v>175</v>
          </cell>
          <cell r="AQ36">
            <v>235</v>
          </cell>
          <cell r="AR36">
            <v>297</v>
          </cell>
          <cell r="AS36">
            <v>374</v>
          </cell>
          <cell r="AT36">
            <v>439</v>
          </cell>
          <cell r="AU36">
            <v>504</v>
          </cell>
          <cell r="AV36">
            <v>571</v>
          </cell>
          <cell r="AW36">
            <v>642</v>
          </cell>
          <cell r="AX36">
            <v>1000</v>
          </cell>
          <cell r="AY36">
            <v>46</v>
          </cell>
          <cell r="AZ36">
            <v>87</v>
          </cell>
          <cell r="BA36">
            <v>140</v>
          </cell>
          <cell r="BB36">
            <v>192</v>
          </cell>
          <cell r="BC36">
            <v>241</v>
          </cell>
          <cell r="BD36">
            <v>305</v>
          </cell>
          <cell r="BE36">
            <v>359</v>
          </cell>
          <cell r="BF36">
            <v>415</v>
          </cell>
          <cell r="BG36">
            <v>471</v>
          </cell>
          <cell r="BH36">
            <v>531</v>
          </cell>
          <cell r="BJ36">
            <v>1000</v>
          </cell>
          <cell r="BK36">
            <v>55</v>
          </cell>
          <cell r="BL36">
            <v>106</v>
          </cell>
          <cell r="BM36">
            <v>171</v>
          </cell>
          <cell r="BN36">
            <v>231</v>
          </cell>
          <cell r="BO36">
            <v>292</v>
          </cell>
          <cell r="BP36">
            <v>351</v>
          </cell>
          <cell r="BQ36">
            <v>412</v>
          </cell>
          <cell r="BR36">
            <v>475</v>
          </cell>
          <cell r="BS36">
            <v>538</v>
          </cell>
          <cell r="BT36">
            <v>604</v>
          </cell>
          <cell r="BU36">
            <v>1000</v>
          </cell>
          <cell r="BV36">
            <v>45</v>
          </cell>
          <cell r="BW36">
            <v>86</v>
          </cell>
          <cell r="BX36">
            <v>140</v>
          </cell>
          <cell r="BY36">
            <v>191</v>
          </cell>
          <cell r="BZ36">
            <v>242</v>
          </cell>
          <cell r="CA36">
            <v>292</v>
          </cell>
          <cell r="CB36">
            <v>344</v>
          </cell>
          <cell r="CC36">
            <v>398</v>
          </cell>
          <cell r="CD36">
            <v>453</v>
          </cell>
          <cell r="CE36">
            <v>509</v>
          </cell>
        </row>
        <row r="37">
          <cell r="B37">
            <v>1000</v>
          </cell>
          <cell r="C37">
            <v>150</v>
          </cell>
          <cell r="D37">
            <v>190</v>
          </cell>
          <cell r="E37">
            <v>225</v>
          </cell>
          <cell r="F37">
            <v>265</v>
          </cell>
          <cell r="G37">
            <v>300</v>
          </cell>
          <cell r="H37">
            <v>370</v>
          </cell>
          <cell r="I37">
            <v>450</v>
          </cell>
          <cell r="J37">
            <v>525</v>
          </cell>
          <cell r="K37">
            <v>600</v>
          </cell>
          <cell r="L37">
            <v>670</v>
          </cell>
          <cell r="M37">
            <v>745</v>
          </cell>
          <cell r="BJ37">
            <v>1400</v>
          </cell>
          <cell r="BK37">
            <v>75</v>
          </cell>
          <cell r="BL37">
            <v>142</v>
          </cell>
          <cell r="BM37">
            <v>227</v>
          </cell>
          <cell r="BN37">
            <v>305</v>
          </cell>
          <cell r="BO37">
            <v>382</v>
          </cell>
          <cell r="BP37">
            <v>458</v>
          </cell>
          <cell r="BQ37">
            <v>534</v>
          </cell>
          <cell r="BR37">
            <v>612</v>
          </cell>
          <cell r="BS37">
            <v>691</v>
          </cell>
          <cell r="BT37">
            <v>772</v>
          </cell>
          <cell r="BU37">
            <v>1400</v>
          </cell>
          <cell r="BV37">
            <v>60</v>
          </cell>
          <cell r="BW37">
            <v>114</v>
          </cell>
          <cell r="BX37">
            <v>185</v>
          </cell>
          <cell r="BY37">
            <v>250</v>
          </cell>
          <cell r="BZ37">
            <v>313</v>
          </cell>
          <cell r="CA37">
            <v>378</v>
          </cell>
          <cell r="CB37">
            <v>442</v>
          </cell>
          <cell r="CC37">
            <v>508</v>
          </cell>
          <cell r="CD37">
            <v>576</v>
          </cell>
          <cell r="CE37">
            <v>645</v>
          </cell>
        </row>
        <row r="38">
          <cell r="B38">
            <v>1400</v>
          </cell>
          <cell r="C38">
            <v>210</v>
          </cell>
          <cell r="D38">
            <v>260</v>
          </cell>
          <cell r="E38">
            <v>300</v>
          </cell>
          <cell r="F38">
            <v>350</v>
          </cell>
          <cell r="G38">
            <v>400</v>
          </cell>
          <cell r="H38">
            <v>500</v>
          </cell>
          <cell r="I38">
            <v>585</v>
          </cell>
          <cell r="J38">
            <v>680</v>
          </cell>
          <cell r="K38">
            <v>780</v>
          </cell>
          <cell r="L38">
            <v>870</v>
          </cell>
          <cell r="M38">
            <v>970</v>
          </cell>
        </row>
        <row r="45">
          <cell r="C45">
            <v>45</v>
          </cell>
          <cell r="D45">
            <v>70</v>
          </cell>
          <cell r="E45">
            <v>95</v>
          </cell>
          <cell r="F45">
            <v>120</v>
          </cell>
          <cell r="G45">
            <v>145</v>
          </cell>
          <cell r="H45">
            <v>195</v>
          </cell>
          <cell r="I45">
            <v>245</v>
          </cell>
          <cell r="J45">
            <v>295</v>
          </cell>
          <cell r="K45">
            <v>345</v>
          </cell>
          <cell r="L45">
            <v>395</v>
          </cell>
          <cell r="M45">
            <v>445</v>
          </cell>
          <cell r="AN45">
            <v>50</v>
          </cell>
          <cell r="AO45">
            <v>100</v>
          </cell>
          <cell r="AP45">
            <v>150</v>
          </cell>
          <cell r="AQ45">
            <v>200</v>
          </cell>
          <cell r="AR45">
            <v>250</v>
          </cell>
          <cell r="AS45">
            <v>300</v>
          </cell>
          <cell r="AT45">
            <v>350</v>
          </cell>
          <cell r="AU45">
            <v>400</v>
          </cell>
          <cell r="AV45">
            <v>450</v>
          </cell>
          <cell r="AX45">
            <v>50</v>
          </cell>
          <cell r="AY45">
            <v>100</v>
          </cell>
          <cell r="AZ45">
            <v>150</v>
          </cell>
          <cell r="BA45">
            <v>200</v>
          </cell>
          <cell r="BB45">
            <v>250</v>
          </cell>
          <cell r="BC45">
            <v>300</v>
          </cell>
          <cell r="BD45">
            <v>350</v>
          </cell>
          <cell r="BE45">
            <v>400</v>
          </cell>
          <cell r="BF45">
            <v>450</v>
          </cell>
        </row>
        <row r="46">
          <cell r="B46" t="str">
            <v>Тепловые потери, ккал/чм</v>
          </cell>
          <cell r="C46">
            <v>1</v>
          </cell>
          <cell r="D46">
            <v>2</v>
          </cell>
          <cell r="E46">
            <v>3</v>
          </cell>
          <cell r="F46">
            <v>4</v>
          </cell>
          <cell r="G46">
            <v>5</v>
          </cell>
          <cell r="H46">
            <v>6</v>
          </cell>
          <cell r="I46">
            <v>7</v>
          </cell>
          <cell r="J46">
            <v>8</v>
          </cell>
          <cell r="K46">
            <v>9</v>
          </cell>
          <cell r="L46">
            <v>10</v>
          </cell>
          <cell r="M46">
            <v>11</v>
          </cell>
          <cell r="Q46">
            <v>50</v>
          </cell>
          <cell r="R46">
            <v>100</v>
          </cell>
          <cell r="S46">
            <v>150</v>
          </cell>
          <cell r="T46">
            <v>200</v>
          </cell>
          <cell r="U46">
            <v>250</v>
          </cell>
          <cell r="V46">
            <v>300</v>
          </cell>
          <cell r="W46">
            <v>350</v>
          </cell>
          <cell r="X46">
            <v>400</v>
          </cell>
          <cell r="Y46">
            <v>450</v>
          </cell>
          <cell r="AA46">
            <v>50</v>
          </cell>
          <cell r="AB46">
            <v>100</v>
          </cell>
          <cell r="AC46">
            <v>150</v>
          </cell>
          <cell r="AD46">
            <v>200</v>
          </cell>
          <cell r="AE46">
            <v>250</v>
          </cell>
          <cell r="AF46">
            <v>300</v>
          </cell>
          <cell r="AG46">
            <v>350</v>
          </cell>
          <cell r="AH46">
            <v>400</v>
          </cell>
          <cell r="AI46">
            <v>450</v>
          </cell>
          <cell r="AM46" t="str">
            <v>Нормы плотности теплового потока, ккал/чм</v>
          </cell>
          <cell r="AN46">
            <v>1</v>
          </cell>
          <cell r="AO46">
            <v>2</v>
          </cell>
          <cell r="AP46">
            <v>3</v>
          </cell>
          <cell r="AQ46">
            <v>4</v>
          </cell>
          <cell r="AR46">
            <v>5</v>
          </cell>
          <cell r="AS46">
            <v>6</v>
          </cell>
          <cell r="AT46">
            <v>7</v>
          </cell>
          <cell r="AU46">
            <v>8</v>
          </cell>
          <cell r="AV46">
            <v>9</v>
          </cell>
          <cell r="AW46" t="str">
            <v>Нормы плотности теплового потока, ккал/чм</v>
          </cell>
          <cell r="AX46">
            <v>1</v>
          </cell>
          <cell r="AY46">
            <v>2</v>
          </cell>
          <cell r="AZ46">
            <v>3</v>
          </cell>
          <cell r="BA46">
            <v>4</v>
          </cell>
          <cell r="BB46">
            <v>5</v>
          </cell>
          <cell r="BC46">
            <v>6</v>
          </cell>
          <cell r="BD46">
            <v>7</v>
          </cell>
          <cell r="BE46">
            <v>8</v>
          </cell>
          <cell r="BF46">
            <v>9</v>
          </cell>
          <cell r="BK46">
            <v>50</v>
          </cell>
          <cell r="BL46">
            <v>100</v>
          </cell>
          <cell r="BM46">
            <v>150</v>
          </cell>
          <cell r="BN46">
            <v>200</v>
          </cell>
          <cell r="BO46">
            <v>250</v>
          </cell>
          <cell r="BP46">
            <v>300</v>
          </cell>
          <cell r="BQ46">
            <v>350</v>
          </cell>
          <cell r="BR46">
            <v>400</v>
          </cell>
          <cell r="BS46">
            <v>450</v>
          </cell>
          <cell r="BU46">
            <v>50</v>
          </cell>
          <cell r="BV46">
            <v>100</v>
          </cell>
          <cell r="BW46">
            <v>150</v>
          </cell>
          <cell r="BX46">
            <v>200</v>
          </cell>
          <cell r="BY46">
            <v>250</v>
          </cell>
          <cell r="BZ46">
            <v>300</v>
          </cell>
          <cell r="CA46">
            <v>350</v>
          </cell>
          <cell r="CB46">
            <v>400</v>
          </cell>
          <cell r="CC46">
            <v>450</v>
          </cell>
        </row>
        <row r="47">
          <cell r="B47">
            <v>25</v>
          </cell>
          <cell r="C47">
            <v>15</v>
          </cell>
          <cell r="D47">
            <v>23</v>
          </cell>
          <cell r="E47">
            <v>31</v>
          </cell>
          <cell r="F47">
            <v>38</v>
          </cell>
          <cell r="G47">
            <v>46</v>
          </cell>
          <cell r="H47">
            <v>62</v>
          </cell>
          <cell r="I47">
            <v>77</v>
          </cell>
          <cell r="J47">
            <v>93</v>
          </cell>
          <cell r="K47">
            <v>108</v>
          </cell>
          <cell r="L47">
            <v>124</v>
          </cell>
          <cell r="M47">
            <v>140</v>
          </cell>
          <cell r="P47" t="str">
            <v>Нормы плотности теплового потока, ккал/чм</v>
          </cell>
          <cell r="Q47">
            <v>1</v>
          </cell>
          <cell r="R47">
            <v>2</v>
          </cell>
          <cell r="S47">
            <v>3</v>
          </cell>
          <cell r="T47">
            <v>4</v>
          </cell>
          <cell r="U47">
            <v>5</v>
          </cell>
          <cell r="V47">
            <v>6</v>
          </cell>
          <cell r="W47">
            <v>7</v>
          </cell>
          <cell r="X47">
            <v>8</v>
          </cell>
          <cell r="Y47">
            <v>9</v>
          </cell>
          <cell r="Z47" t="str">
            <v>Нормы плотности теплового потока, ккал/чм</v>
          </cell>
          <cell r="AA47">
            <v>1</v>
          </cell>
          <cell r="AB47">
            <v>2</v>
          </cell>
          <cell r="AC47">
            <v>3</v>
          </cell>
          <cell r="AD47">
            <v>4</v>
          </cell>
          <cell r="AE47">
            <v>5</v>
          </cell>
          <cell r="AF47">
            <v>6</v>
          </cell>
          <cell r="AG47">
            <v>7</v>
          </cell>
          <cell r="AH47">
            <v>8</v>
          </cell>
          <cell r="AI47">
            <v>9</v>
          </cell>
          <cell r="AM47">
            <v>25</v>
          </cell>
          <cell r="AN47">
            <v>8</v>
          </cell>
          <cell r="AO47">
            <v>17</v>
          </cell>
          <cell r="AP47">
            <v>27</v>
          </cell>
          <cell r="AQ47">
            <v>37</v>
          </cell>
          <cell r="AR47">
            <v>48</v>
          </cell>
          <cell r="AS47">
            <v>60</v>
          </cell>
          <cell r="AT47">
            <v>73</v>
          </cell>
          <cell r="AU47">
            <v>86</v>
          </cell>
          <cell r="AV47">
            <v>101</v>
          </cell>
          <cell r="AW47">
            <v>25</v>
          </cell>
          <cell r="AX47">
            <v>7</v>
          </cell>
          <cell r="AY47">
            <v>15</v>
          </cell>
          <cell r="AZ47">
            <v>24</v>
          </cell>
          <cell r="BA47">
            <v>34</v>
          </cell>
          <cell r="BB47">
            <v>44</v>
          </cell>
          <cell r="BC47">
            <v>54</v>
          </cell>
          <cell r="BD47">
            <v>67</v>
          </cell>
          <cell r="BE47">
            <v>79</v>
          </cell>
          <cell r="BF47">
            <v>93</v>
          </cell>
          <cell r="BJ47" t="str">
            <v>Нормы плотности теплового потока, ккал/чм</v>
          </cell>
          <cell r="BK47">
            <v>1</v>
          </cell>
          <cell r="BL47">
            <v>2</v>
          </cell>
          <cell r="BM47">
            <v>3</v>
          </cell>
          <cell r="BN47">
            <v>4</v>
          </cell>
          <cell r="BO47">
            <v>5</v>
          </cell>
          <cell r="BP47">
            <v>6</v>
          </cell>
          <cell r="BQ47">
            <v>7</v>
          </cell>
          <cell r="BR47">
            <v>8</v>
          </cell>
          <cell r="BS47">
            <v>9</v>
          </cell>
          <cell r="BU47">
            <v>1</v>
          </cell>
          <cell r="BV47">
            <v>2</v>
          </cell>
          <cell r="BW47">
            <v>3</v>
          </cell>
          <cell r="BX47">
            <v>4</v>
          </cell>
          <cell r="BY47">
            <v>5</v>
          </cell>
          <cell r="BZ47">
            <v>6</v>
          </cell>
          <cell r="CA47">
            <v>7</v>
          </cell>
          <cell r="CB47">
            <v>8</v>
          </cell>
          <cell r="CC47">
            <v>9</v>
          </cell>
        </row>
        <row r="48">
          <cell r="B48">
            <v>32</v>
          </cell>
          <cell r="C48">
            <v>16.399999999999999</v>
          </cell>
          <cell r="D48">
            <v>24.867000000000001</v>
          </cell>
          <cell r="E48">
            <v>33.332999999999998</v>
          </cell>
          <cell r="F48">
            <v>41.267000000000003</v>
          </cell>
          <cell r="G48">
            <v>49.267000000000003</v>
          </cell>
          <cell r="H48">
            <v>66.667000000000002</v>
          </cell>
          <cell r="I48">
            <v>83.066999999999993</v>
          </cell>
          <cell r="J48">
            <v>100</v>
          </cell>
          <cell r="K48">
            <v>115.93300000000001</v>
          </cell>
          <cell r="L48">
            <v>133.333</v>
          </cell>
          <cell r="M48">
            <v>150.267</v>
          </cell>
          <cell r="AM48">
            <v>32</v>
          </cell>
          <cell r="AN48">
            <v>8.4670000000000005</v>
          </cell>
          <cell r="AO48">
            <v>18.399999999999999</v>
          </cell>
          <cell r="AP48">
            <v>29.332999999999998</v>
          </cell>
          <cell r="AQ48">
            <v>40.267000000000003</v>
          </cell>
          <cell r="AR48">
            <v>52.2</v>
          </cell>
          <cell r="AS48">
            <v>65.132999999999996</v>
          </cell>
          <cell r="AT48">
            <v>78.599999999999994</v>
          </cell>
          <cell r="AU48">
            <v>93</v>
          </cell>
          <cell r="AV48">
            <v>108.467</v>
          </cell>
          <cell r="AW48">
            <v>32</v>
          </cell>
          <cell r="AX48">
            <v>7.9329999999999998</v>
          </cell>
          <cell r="AY48">
            <v>16.399999999999999</v>
          </cell>
          <cell r="AZ48">
            <v>25.867000000000001</v>
          </cell>
          <cell r="BA48">
            <v>36.799999999999997</v>
          </cell>
          <cell r="BB48">
            <v>47.267000000000003</v>
          </cell>
          <cell r="BC48">
            <v>58.667000000000002</v>
          </cell>
          <cell r="BD48">
            <v>71.667000000000002</v>
          </cell>
          <cell r="BE48">
            <v>85.066999999999993</v>
          </cell>
          <cell r="BF48">
            <v>100</v>
          </cell>
        </row>
        <row r="49">
          <cell r="B49">
            <v>40</v>
          </cell>
          <cell r="C49">
            <v>18</v>
          </cell>
          <cell r="D49">
            <v>27</v>
          </cell>
          <cell r="E49">
            <v>36</v>
          </cell>
          <cell r="F49">
            <v>45</v>
          </cell>
          <cell r="G49">
            <v>53</v>
          </cell>
          <cell r="H49">
            <v>72</v>
          </cell>
          <cell r="I49">
            <v>90</v>
          </cell>
          <cell r="J49">
            <v>108</v>
          </cell>
          <cell r="K49">
            <v>125</v>
          </cell>
          <cell r="L49">
            <v>144</v>
          </cell>
          <cell r="M49">
            <v>162</v>
          </cell>
          <cell r="P49">
            <v>25</v>
          </cell>
          <cell r="Q49">
            <v>9</v>
          </cell>
          <cell r="R49">
            <v>22</v>
          </cell>
          <cell r="S49">
            <v>34</v>
          </cell>
          <cell r="T49">
            <v>46</v>
          </cell>
          <cell r="U49">
            <v>60</v>
          </cell>
          <cell r="V49">
            <v>75</v>
          </cell>
          <cell r="W49">
            <v>91</v>
          </cell>
          <cell r="X49">
            <v>108</v>
          </cell>
          <cell r="Y49">
            <v>126</v>
          </cell>
          <cell r="Z49">
            <v>25</v>
          </cell>
          <cell r="AA49">
            <v>9</v>
          </cell>
          <cell r="AB49">
            <v>19</v>
          </cell>
          <cell r="AC49">
            <v>30</v>
          </cell>
          <cell r="AD49">
            <v>42</v>
          </cell>
          <cell r="AE49">
            <v>55</v>
          </cell>
          <cell r="AF49">
            <v>68</v>
          </cell>
          <cell r="AG49">
            <v>83</v>
          </cell>
          <cell r="AH49">
            <v>99</v>
          </cell>
          <cell r="AI49">
            <v>116</v>
          </cell>
          <cell r="AM49">
            <v>40</v>
          </cell>
          <cell r="AN49">
            <v>9</v>
          </cell>
          <cell r="AO49">
            <v>20</v>
          </cell>
          <cell r="AP49">
            <v>32</v>
          </cell>
          <cell r="AQ49">
            <v>44</v>
          </cell>
          <cell r="AR49">
            <v>57</v>
          </cell>
          <cell r="AS49">
            <v>71</v>
          </cell>
          <cell r="AT49">
            <v>85</v>
          </cell>
          <cell r="AU49">
            <v>101</v>
          </cell>
          <cell r="AV49">
            <v>117</v>
          </cell>
          <cell r="AW49">
            <v>40</v>
          </cell>
          <cell r="AX49">
            <v>9</v>
          </cell>
          <cell r="AY49">
            <v>18</v>
          </cell>
          <cell r="AZ49">
            <v>28</v>
          </cell>
          <cell r="BA49">
            <v>40</v>
          </cell>
          <cell r="BB49">
            <v>51</v>
          </cell>
          <cell r="BC49">
            <v>64</v>
          </cell>
          <cell r="BD49">
            <v>77</v>
          </cell>
          <cell r="BE49">
            <v>92</v>
          </cell>
          <cell r="BF49">
            <v>108</v>
          </cell>
          <cell r="BJ49">
            <v>25</v>
          </cell>
          <cell r="BK49">
            <v>7</v>
          </cell>
          <cell r="BL49">
            <v>17</v>
          </cell>
          <cell r="BM49">
            <v>27</v>
          </cell>
          <cell r="BN49">
            <v>37</v>
          </cell>
          <cell r="BO49">
            <v>48</v>
          </cell>
          <cell r="BP49">
            <v>60</v>
          </cell>
          <cell r="BQ49">
            <v>73</v>
          </cell>
          <cell r="BR49">
            <v>87</v>
          </cell>
          <cell r="BS49">
            <v>101</v>
          </cell>
          <cell r="BT49">
            <v>25</v>
          </cell>
          <cell r="BU49">
            <v>7</v>
          </cell>
          <cell r="BV49">
            <v>15</v>
          </cell>
          <cell r="BW49">
            <v>24</v>
          </cell>
          <cell r="BX49">
            <v>34</v>
          </cell>
          <cell r="BY49">
            <v>45</v>
          </cell>
          <cell r="BZ49">
            <v>56</v>
          </cell>
          <cell r="CA49">
            <v>68</v>
          </cell>
          <cell r="CB49">
            <v>81</v>
          </cell>
          <cell r="CC49">
            <v>95</v>
          </cell>
        </row>
        <row r="50">
          <cell r="B50">
            <v>50</v>
          </cell>
          <cell r="C50">
            <v>21</v>
          </cell>
          <cell r="D50">
            <v>30</v>
          </cell>
          <cell r="E50">
            <v>40</v>
          </cell>
          <cell r="F50">
            <v>49</v>
          </cell>
          <cell r="G50">
            <v>58</v>
          </cell>
          <cell r="H50">
            <v>78</v>
          </cell>
          <cell r="I50">
            <v>96</v>
          </cell>
          <cell r="J50">
            <v>115</v>
          </cell>
          <cell r="K50">
            <v>134</v>
          </cell>
          <cell r="L50">
            <v>153</v>
          </cell>
          <cell r="M50">
            <v>173</v>
          </cell>
          <cell r="P50">
            <v>32</v>
          </cell>
          <cell r="Q50">
            <v>9.9329999999999998</v>
          </cell>
          <cell r="R50">
            <v>23.4</v>
          </cell>
          <cell r="S50">
            <v>36.799999999999997</v>
          </cell>
          <cell r="T50">
            <v>50.2</v>
          </cell>
          <cell r="U50">
            <v>65.132999999999996</v>
          </cell>
          <cell r="V50">
            <v>81.533000000000001</v>
          </cell>
          <cell r="W50">
            <v>98.466999999999999</v>
          </cell>
          <cell r="X50">
            <v>116.4</v>
          </cell>
          <cell r="Y50">
            <v>135.333</v>
          </cell>
          <cell r="Z50">
            <v>32</v>
          </cell>
          <cell r="AA50">
            <v>9.4670000000000005</v>
          </cell>
          <cell r="AB50">
            <v>20.399999999999999</v>
          </cell>
          <cell r="AC50">
            <v>32.332999999999998</v>
          </cell>
          <cell r="AD50">
            <v>45.267000000000003</v>
          </cell>
          <cell r="AE50">
            <v>59.2</v>
          </cell>
          <cell r="AF50">
            <v>73.599999999999994</v>
          </cell>
          <cell r="AG50">
            <v>89.066999999999993</v>
          </cell>
          <cell r="AH50">
            <v>106.467</v>
          </cell>
          <cell r="AI50">
            <v>124.4</v>
          </cell>
          <cell r="BJ50">
            <v>32</v>
          </cell>
          <cell r="BK50">
            <v>7.9329999999999998</v>
          </cell>
          <cell r="BL50">
            <v>18.399999999999999</v>
          </cell>
          <cell r="BM50">
            <v>28.867000000000001</v>
          </cell>
          <cell r="BN50">
            <v>39.332999999999998</v>
          </cell>
          <cell r="BO50">
            <v>51.267000000000003</v>
          </cell>
          <cell r="BP50">
            <v>64.2</v>
          </cell>
          <cell r="BQ50">
            <v>77.667000000000002</v>
          </cell>
          <cell r="BR50">
            <v>92.132999999999996</v>
          </cell>
          <cell r="BS50">
            <v>107.06699999999999</v>
          </cell>
          <cell r="BT50">
            <v>32</v>
          </cell>
          <cell r="BU50">
            <v>7.4669999999999996</v>
          </cell>
          <cell r="BV50">
            <v>16.399999999999999</v>
          </cell>
          <cell r="BW50">
            <v>25.867000000000001</v>
          </cell>
          <cell r="BX50">
            <v>36.332999999999998</v>
          </cell>
          <cell r="BY50">
            <v>47.8</v>
          </cell>
          <cell r="BZ50">
            <v>59.267000000000003</v>
          </cell>
          <cell r="CA50">
            <v>72.2</v>
          </cell>
          <cell r="CB50">
            <v>85.2</v>
          </cell>
          <cell r="CC50">
            <v>99.667000000000002</v>
          </cell>
        </row>
        <row r="51">
          <cell r="B51">
            <v>65</v>
          </cell>
          <cell r="C51">
            <v>25</v>
          </cell>
          <cell r="D51">
            <v>35</v>
          </cell>
          <cell r="E51">
            <v>45</v>
          </cell>
          <cell r="F51">
            <v>55</v>
          </cell>
          <cell r="G51">
            <v>66</v>
          </cell>
          <cell r="H51">
            <v>86</v>
          </cell>
          <cell r="I51">
            <v>108</v>
          </cell>
          <cell r="J51">
            <v>128</v>
          </cell>
          <cell r="K51">
            <v>148</v>
          </cell>
          <cell r="L51">
            <v>170</v>
          </cell>
          <cell r="M51">
            <v>190</v>
          </cell>
          <cell r="P51">
            <v>40</v>
          </cell>
          <cell r="Q51">
            <v>11</v>
          </cell>
          <cell r="R51">
            <v>25</v>
          </cell>
          <cell r="S51">
            <v>40</v>
          </cell>
          <cell r="T51">
            <v>55</v>
          </cell>
          <cell r="U51">
            <v>71</v>
          </cell>
          <cell r="V51">
            <v>89</v>
          </cell>
          <cell r="W51">
            <v>107</v>
          </cell>
          <cell r="X51">
            <v>126</v>
          </cell>
          <cell r="Y51">
            <v>146</v>
          </cell>
          <cell r="Z51">
            <v>40</v>
          </cell>
          <cell r="AA51">
            <v>10</v>
          </cell>
          <cell r="AB51">
            <v>22</v>
          </cell>
          <cell r="AC51">
            <v>35</v>
          </cell>
          <cell r="AD51">
            <v>49</v>
          </cell>
          <cell r="AE51">
            <v>64</v>
          </cell>
          <cell r="AF51">
            <v>80</v>
          </cell>
          <cell r="AG51">
            <v>96</v>
          </cell>
          <cell r="AH51">
            <v>115</v>
          </cell>
          <cell r="AI51">
            <v>134</v>
          </cell>
          <cell r="AM51">
            <v>50</v>
          </cell>
          <cell r="AN51">
            <v>10</v>
          </cell>
          <cell r="AO51">
            <v>22</v>
          </cell>
          <cell r="AP51">
            <v>34</v>
          </cell>
          <cell r="AQ51">
            <v>46</v>
          </cell>
          <cell r="AR51">
            <v>61</v>
          </cell>
          <cell r="AS51">
            <v>76</v>
          </cell>
          <cell r="AT51">
            <v>91</v>
          </cell>
          <cell r="AU51">
            <v>108</v>
          </cell>
          <cell r="AV51">
            <v>126</v>
          </cell>
          <cell r="AW51">
            <v>50</v>
          </cell>
          <cell r="AX51">
            <v>9</v>
          </cell>
          <cell r="AY51">
            <v>19</v>
          </cell>
          <cell r="AZ51">
            <v>30</v>
          </cell>
          <cell r="BA51">
            <v>42</v>
          </cell>
          <cell r="BB51">
            <v>55</v>
          </cell>
          <cell r="BC51">
            <v>68</v>
          </cell>
          <cell r="BD51">
            <v>83</v>
          </cell>
          <cell r="BE51">
            <v>98</v>
          </cell>
          <cell r="BF51">
            <v>114</v>
          </cell>
          <cell r="BJ51">
            <v>40</v>
          </cell>
          <cell r="BK51">
            <v>9</v>
          </cell>
          <cell r="BL51">
            <v>20</v>
          </cell>
          <cell r="BM51">
            <v>31</v>
          </cell>
          <cell r="BN51">
            <v>42</v>
          </cell>
          <cell r="BO51">
            <v>55</v>
          </cell>
          <cell r="BP51">
            <v>69</v>
          </cell>
          <cell r="BQ51">
            <v>83</v>
          </cell>
          <cell r="BR51">
            <v>98</v>
          </cell>
          <cell r="BS51">
            <v>114</v>
          </cell>
          <cell r="BT51">
            <v>40</v>
          </cell>
          <cell r="BU51">
            <v>8</v>
          </cell>
          <cell r="BV51">
            <v>18</v>
          </cell>
          <cell r="BW51">
            <v>28</v>
          </cell>
          <cell r="BX51">
            <v>39</v>
          </cell>
          <cell r="BY51">
            <v>51</v>
          </cell>
          <cell r="BZ51">
            <v>63</v>
          </cell>
          <cell r="CA51">
            <v>77</v>
          </cell>
          <cell r="CB51">
            <v>90</v>
          </cell>
          <cell r="CC51">
            <v>105</v>
          </cell>
        </row>
        <row r="52">
          <cell r="B52">
            <v>80</v>
          </cell>
          <cell r="C52">
            <v>28</v>
          </cell>
          <cell r="D52">
            <v>38</v>
          </cell>
          <cell r="E52">
            <v>50</v>
          </cell>
          <cell r="F52">
            <v>60</v>
          </cell>
          <cell r="G52">
            <v>71</v>
          </cell>
          <cell r="H52">
            <v>93</v>
          </cell>
          <cell r="I52">
            <v>114</v>
          </cell>
          <cell r="J52">
            <v>136</v>
          </cell>
          <cell r="K52">
            <v>158</v>
          </cell>
          <cell r="L52">
            <v>180</v>
          </cell>
          <cell r="M52">
            <v>202</v>
          </cell>
          <cell r="P52">
            <v>50</v>
          </cell>
          <cell r="Q52">
            <v>13</v>
          </cell>
          <cell r="R52">
            <v>28</v>
          </cell>
          <cell r="S52">
            <v>42</v>
          </cell>
          <cell r="T52">
            <v>58</v>
          </cell>
          <cell r="U52">
            <v>77</v>
          </cell>
          <cell r="V52">
            <v>95</v>
          </cell>
          <cell r="W52">
            <v>114</v>
          </cell>
          <cell r="X52">
            <v>134</v>
          </cell>
          <cell r="Y52">
            <v>157</v>
          </cell>
          <cell r="Z52">
            <v>50</v>
          </cell>
          <cell r="AA52">
            <v>11</v>
          </cell>
          <cell r="AB52">
            <v>24</v>
          </cell>
          <cell r="AC52">
            <v>38</v>
          </cell>
          <cell r="AD52">
            <v>52</v>
          </cell>
          <cell r="AE52">
            <v>69</v>
          </cell>
          <cell r="AF52">
            <v>85</v>
          </cell>
          <cell r="AG52">
            <v>103</v>
          </cell>
          <cell r="AH52">
            <v>122</v>
          </cell>
          <cell r="AI52">
            <v>143</v>
          </cell>
          <cell r="AM52">
            <v>65</v>
          </cell>
          <cell r="AN52">
            <v>12</v>
          </cell>
          <cell r="AO52">
            <v>26</v>
          </cell>
          <cell r="AP52">
            <v>40</v>
          </cell>
          <cell r="AQ52">
            <v>53</v>
          </cell>
          <cell r="AR52">
            <v>70</v>
          </cell>
          <cell r="AS52">
            <v>85</v>
          </cell>
          <cell r="AT52">
            <v>102</v>
          </cell>
          <cell r="AU52">
            <v>121</v>
          </cell>
          <cell r="AV52">
            <v>140</v>
          </cell>
          <cell r="AW52">
            <v>65</v>
          </cell>
          <cell r="AX52">
            <v>10</v>
          </cell>
          <cell r="AY52">
            <v>22</v>
          </cell>
          <cell r="AZ52">
            <v>34</v>
          </cell>
          <cell r="BA52">
            <v>47</v>
          </cell>
          <cell r="BB52">
            <v>62</v>
          </cell>
          <cell r="BC52">
            <v>77</v>
          </cell>
          <cell r="BD52">
            <v>92</v>
          </cell>
          <cell r="BE52">
            <v>109</v>
          </cell>
          <cell r="BF52">
            <v>127</v>
          </cell>
          <cell r="BJ52">
            <v>50</v>
          </cell>
          <cell r="BK52">
            <v>9</v>
          </cell>
          <cell r="BL52">
            <v>22</v>
          </cell>
          <cell r="BM52">
            <v>34</v>
          </cell>
          <cell r="BN52">
            <v>46</v>
          </cell>
          <cell r="BO52">
            <v>60</v>
          </cell>
          <cell r="BP52">
            <v>75</v>
          </cell>
          <cell r="BQ52">
            <v>90</v>
          </cell>
          <cell r="BR52">
            <v>107</v>
          </cell>
          <cell r="BS52">
            <v>124</v>
          </cell>
          <cell r="BT52">
            <v>50</v>
          </cell>
          <cell r="BU52">
            <v>9</v>
          </cell>
          <cell r="BV52">
            <v>20</v>
          </cell>
          <cell r="BW52">
            <v>31</v>
          </cell>
          <cell r="BX52">
            <v>43</v>
          </cell>
          <cell r="BY52">
            <v>55</v>
          </cell>
          <cell r="BZ52">
            <v>69</v>
          </cell>
          <cell r="CA52">
            <v>83</v>
          </cell>
          <cell r="CB52">
            <v>98</v>
          </cell>
          <cell r="CC52">
            <v>114</v>
          </cell>
        </row>
        <row r="53">
          <cell r="B53">
            <v>100</v>
          </cell>
          <cell r="C53">
            <v>31</v>
          </cell>
          <cell r="D53">
            <v>43</v>
          </cell>
          <cell r="E53">
            <v>55</v>
          </cell>
          <cell r="F53">
            <v>67</v>
          </cell>
          <cell r="G53">
            <v>77</v>
          </cell>
          <cell r="H53">
            <v>101</v>
          </cell>
          <cell r="I53">
            <v>125</v>
          </cell>
          <cell r="J53">
            <v>148</v>
          </cell>
          <cell r="K53">
            <v>172</v>
          </cell>
          <cell r="L53">
            <v>195</v>
          </cell>
          <cell r="M53">
            <v>218</v>
          </cell>
          <cell r="P53">
            <v>65</v>
          </cell>
          <cell r="Q53">
            <v>15</v>
          </cell>
          <cell r="R53">
            <v>32</v>
          </cell>
          <cell r="S53">
            <v>49</v>
          </cell>
          <cell r="T53">
            <v>67</v>
          </cell>
          <cell r="U53">
            <v>87</v>
          </cell>
          <cell r="V53">
            <v>107</v>
          </cell>
          <cell r="W53">
            <v>128</v>
          </cell>
          <cell r="X53">
            <v>151</v>
          </cell>
          <cell r="Y53">
            <v>175</v>
          </cell>
          <cell r="Z53">
            <v>65</v>
          </cell>
          <cell r="AA53">
            <v>13</v>
          </cell>
          <cell r="AB53">
            <v>28</v>
          </cell>
          <cell r="AC53">
            <v>43</v>
          </cell>
          <cell r="AD53">
            <v>59</v>
          </cell>
          <cell r="AE53">
            <v>77</v>
          </cell>
          <cell r="AF53">
            <v>96</v>
          </cell>
          <cell r="AG53">
            <v>115</v>
          </cell>
          <cell r="AH53">
            <v>137</v>
          </cell>
          <cell r="AI53">
            <v>159</v>
          </cell>
          <cell r="AM53">
            <v>80</v>
          </cell>
          <cell r="AN53">
            <v>14</v>
          </cell>
          <cell r="AO53">
            <v>28</v>
          </cell>
          <cell r="AP53">
            <v>43</v>
          </cell>
          <cell r="AQ53">
            <v>58</v>
          </cell>
          <cell r="AR53">
            <v>74</v>
          </cell>
          <cell r="AS53">
            <v>91</v>
          </cell>
          <cell r="AT53">
            <v>110</v>
          </cell>
          <cell r="AU53">
            <v>129</v>
          </cell>
          <cell r="AV53">
            <v>151</v>
          </cell>
          <cell r="AW53">
            <v>80</v>
          </cell>
          <cell r="AX53">
            <v>11</v>
          </cell>
          <cell r="AY53">
            <v>24</v>
          </cell>
          <cell r="AZ53">
            <v>37</v>
          </cell>
          <cell r="BA53">
            <v>51</v>
          </cell>
          <cell r="BB53">
            <v>67</v>
          </cell>
          <cell r="BC53">
            <v>82</v>
          </cell>
          <cell r="BD53">
            <v>98</v>
          </cell>
          <cell r="BE53">
            <v>116</v>
          </cell>
          <cell r="BF53">
            <v>136</v>
          </cell>
          <cell r="BJ53">
            <v>65</v>
          </cell>
          <cell r="BK53">
            <v>11</v>
          </cell>
          <cell r="BL53">
            <v>25</v>
          </cell>
          <cell r="BM53">
            <v>39</v>
          </cell>
          <cell r="BN53">
            <v>53</v>
          </cell>
          <cell r="BO53">
            <v>68</v>
          </cell>
          <cell r="BP53">
            <v>84</v>
          </cell>
          <cell r="BQ53">
            <v>101</v>
          </cell>
          <cell r="BR53">
            <v>120</v>
          </cell>
          <cell r="BS53">
            <v>138</v>
          </cell>
          <cell r="BT53">
            <v>65</v>
          </cell>
          <cell r="BU53">
            <v>10</v>
          </cell>
          <cell r="BV53">
            <v>22</v>
          </cell>
          <cell r="BW53">
            <v>35</v>
          </cell>
          <cell r="BX53">
            <v>48</v>
          </cell>
          <cell r="BY53">
            <v>62</v>
          </cell>
          <cell r="BZ53">
            <v>77</v>
          </cell>
          <cell r="CA53">
            <v>92</v>
          </cell>
          <cell r="CB53">
            <v>109</v>
          </cell>
          <cell r="CC53">
            <v>126</v>
          </cell>
        </row>
        <row r="54">
          <cell r="B54">
            <v>125</v>
          </cell>
          <cell r="C54">
            <v>35</v>
          </cell>
          <cell r="D54">
            <v>48</v>
          </cell>
          <cell r="E54">
            <v>60</v>
          </cell>
          <cell r="F54">
            <v>74</v>
          </cell>
          <cell r="G54">
            <v>85</v>
          </cell>
          <cell r="H54">
            <v>111</v>
          </cell>
          <cell r="I54">
            <v>136</v>
          </cell>
          <cell r="J54">
            <v>162</v>
          </cell>
          <cell r="K54">
            <v>188</v>
          </cell>
          <cell r="L54">
            <v>212</v>
          </cell>
          <cell r="M54">
            <v>239</v>
          </cell>
          <cell r="P54">
            <v>80</v>
          </cell>
          <cell r="Q54">
            <v>17</v>
          </cell>
          <cell r="R54">
            <v>35</v>
          </cell>
          <cell r="S54">
            <v>53</v>
          </cell>
          <cell r="T54">
            <v>72</v>
          </cell>
          <cell r="U54">
            <v>93</v>
          </cell>
          <cell r="V54">
            <v>114</v>
          </cell>
          <cell r="W54">
            <v>138</v>
          </cell>
          <cell r="X54">
            <v>162</v>
          </cell>
          <cell r="Y54">
            <v>188</v>
          </cell>
          <cell r="Z54">
            <v>80</v>
          </cell>
          <cell r="AA54">
            <v>14</v>
          </cell>
          <cell r="AB54">
            <v>30</v>
          </cell>
          <cell r="AC54">
            <v>46</v>
          </cell>
          <cell r="AD54">
            <v>64</v>
          </cell>
          <cell r="AE54">
            <v>83</v>
          </cell>
          <cell r="AF54">
            <v>102</v>
          </cell>
          <cell r="AG54">
            <v>123</v>
          </cell>
          <cell r="AH54">
            <v>145</v>
          </cell>
          <cell r="AI54">
            <v>169</v>
          </cell>
          <cell r="AM54">
            <v>100</v>
          </cell>
          <cell r="AN54">
            <v>15</v>
          </cell>
          <cell r="AO54">
            <v>31</v>
          </cell>
          <cell r="AP54">
            <v>47</v>
          </cell>
          <cell r="AQ54">
            <v>64</v>
          </cell>
          <cell r="AR54">
            <v>82</v>
          </cell>
          <cell r="AS54">
            <v>101</v>
          </cell>
          <cell r="AT54">
            <v>120</v>
          </cell>
          <cell r="AU54">
            <v>141</v>
          </cell>
          <cell r="AV54">
            <v>163</v>
          </cell>
          <cell r="AW54">
            <v>100</v>
          </cell>
          <cell r="AX54">
            <v>12</v>
          </cell>
          <cell r="AY54">
            <v>27</v>
          </cell>
          <cell r="AZ54">
            <v>41</v>
          </cell>
          <cell r="BA54">
            <v>56</v>
          </cell>
          <cell r="BB54">
            <v>72</v>
          </cell>
          <cell r="BC54">
            <v>89</v>
          </cell>
          <cell r="BD54">
            <v>108</v>
          </cell>
          <cell r="BE54">
            <v>126</v>
          </cell>
          <cell r="BF54">
            <v>146</v>
          </cell>
          <cell r="BJ54">
            <v>80</v>
          </cell>
          <cell r="BK54">
            <v>12</v>
          </cell>
          <cell r="BL54">
            <v>28</v>
          </cell>
          <cell r="BM54">
            <v>42</v>
          </cell>
          <cell r="BN54">
            <v>57</v>
          </cell>
          <cell r="BO54">
            <v>73</v>
          </cell>
          <cell r="BP54">
            <v>90</v>
          </cell>
          <cell r="BQ54">
            <v>108</v>
          </cell>
          <cell r="BR54">
            <v>127</v>
          </cell>
          <cell r="BS54">
            <v>147</v>
          </cell>
          <cell r="BT54">
            <v>80</v>
          </cell>
          <cell r="BU54">
            <v>11</v>
          </cell>
          <cell r="BV54">
            <v>24</v>
          </cell>
          <cell r="BW54">
            <v>38</v>
          </cell>
          <cell r="BX54">
            <v>52</v>
          </cell>
          <cell r="BY54">
            <v>66</v>
          </cell>
          <cell r="BZ54">
            <v>82</v>
          </cell>
          <cell r="CA54">
            <v>98</v>
          </cell>
          <cell r="CB54">
            <v>116</v>
          </cell>
          <cell r="CC54">
            <v>134</v>
          </cell>
        </row>
        <row r="55">
          <cell r="B55">
            <v>150</v>
          </cell>
          <cell r="C55">
            <v>38</v>
          </cell>
          <cell r="D55">
            <v>50</v>
          </cell>
          <cell r="E55">
            <v>65</v>
          </cell>
          <cell r="F55">
            <v>80</v>
          </cell>
          <cell r="G55">
            <v>94</v>
          </cell>
          <cell r="H55">
            <v>120</v>
          </cell>
          <cell r="I55">
            <v>148</v>
          </cell>
          <cell r="J55">
            <v>175</v>
          </cell>
          <cell r="K55">
            <v>205</v>
          </cell>
          <cell r="L55">
            <v>230</v>
          </cell>
          <cell r="M55">
            <v>260</v>
          </cell>
          <cell r="P55">
            <v>100</v>
          </cell>
          <cell r="Q55">
            <v>19</v>
          </cell>
          <cell r="R55">
            <v>39</v>
          </cell>
          <cell r="S55">
            <v>59</v>
          </cell>
          <cell r="T55">
            <v>80</v>
          </cell>
          <cell r="U55">
            <v>102</v>
          </cell>
          <cell r="V55">
            <v>126</v>
          </cell>
          <cell r="W55">
            <v>151</v>
          </cell>
          <cell r="X55">
            <v>176</v>
          </cell>
          <cell r="Y55">
            <v>204</v>
          </cell>
          <cell r="Z55">
            <v>100</v>
          </cell>
          <cell r="AA55">
            <v>15</v>
          </cell>
          <cell r="AB55">
            <v>34</v>
          </cell>
          <cell r="AC55">
            <v>52</v>
          </cell>
          <cell r="AD55">
            <v>70</v>
          </cell>
          <cell r="AE55">
            <v>90</v>
          </cell>
          <cell r="AF55">
            <v>112</v>
          </cell>
          <cell r="AG55">
            <v>134</v>
          </cell>
          <cell r="AH55">
            <v>158</v>
          </cell>
          <cell r="AI55">
            <v>183</v>
          </cell>
          <cell r="AM55">
            <v>125</v>
          </cell>
          <cell r="AN55">
            <v>17</v>
          </cell>
          <cell r="AO55">
            <v>35</v>
          </cell>
          <cell r="AP55">
            <v>53</v>
          </cell>
          <cell r="AQ55">
            <v>71</v>
          </cell>
          <cell r="AR55">
            <v>93</v>
          </cell>
          <cell r="AS55">
            <v>114</v>
          </cell>
          <cell r="AT55">
            <v>135</v>
          </cell>
          <cell r="AU55">
            <v>157</v>
          </cell>
          <cell r="AV55">
            <v>183</v>
          </cell>
          <cell r="AW55">
            <v>125</v>
          </cell>
          <cell r="AX55">
            <v>15</v>
          </cell>
          <cell r="AY55">
            <v>30</v>
          </cell>
          <cell r="AZ55">
            <v>46</v>
          </cell>
          <cell r="BA55">
            <v>62</v>
          </cell>
          <cell r="BB55">
            <v>81</v>
          </cell>
          <cell r="BC55">
            <v>100</v>
          </cell>
          <cell r="BD55">
            <v>120</v>
          </cell>
          <cell r="BE55">
            <v>141</v>
          </cell>
          <cell r="BF55">
            <v>163</v>
          </cell>
          <cell r="BJ55">
            <v>100</v>
          </cell>
          <cell r="BK55">
            <v>14</v>
          </cell>
          <cell r="BL55">
            <v>30</v>
          </cell>
          <cell r="BM55">
            <v>46</v>
          </cell>
          <cell r="BN55">
            <v>63</v>
          </cell>
          <cell r="BO55">
            <v>80</v>
          </cell>
          <cell r="BP55">
            <v>99</v>
          </cell>
          <cell r="BQ55">
            <v>118</v>
          </cell>
          <cell r="BR55">
            <v>138</v>
          </cell>
          <cell r="BS55">
            <v>160</v>
          </cell>
          <cell r="BT55">
            <v>100</v>
          </cell>
          <cell r="BU55">
            <v>12</v>
          </cell>
          <cell r="BV55">
            <v>27</v>
          </cell>
          <cell r="BW55">
            <v>41</v>
          </cell>
          <cell r="BX55">
            <v>56</v>
          </cell>
          <cell r="BY55">
            <v>72</v>
          </cell>
          <cell r="BZ55">
            <v>89</v>
          </cell>
          <cell r="CA55">
            <v>107</v>
          </cell>
          <cell r="CB55">
            <v>126</v>
          </cell>
          <cell r="CC55">
            <v>145</v>
          </cell>
        </row>
        <row r="56">
          <cell r="B56">
            <v>175</v>
          </cell>
          <cell r="C56">
            <v>42</v>
          </cell>
          <cell r="D56">
            <v>58</v>
          </cell>
          <cell r="E56">
            <v>73</v>
          </cell>
          <cell r="F56">
            <v>88</v>
          </cell>
          <cell r="G56">
            <v>103</v>
          </cell>
          <cell r="H56">
            <v>130</v>
          </cell>
          <cell r="I56">
            <v>162</v>
          </cell>
          <cell r="J56">
            <v>192</v>
          </cell>
          <cell r="K56">
            <v>223</v>
          </cell>
          <cell r="L56">
            <v>250</v>
          </cell>
          <cell r="M56">
            <v>280</v>
          </cell>
          <cell r="P56">
            <v>125</v>
          </cell>
          <cell r="Q56">
            <v>22</v>
          </cell>
          <cell r="R56">
            <v>44</v>
          </cell>
          <cell r="S56">
            <v>66</v>
          </cell>
          <cell r="T56">
            <v>88</v>
          </cell>
          <cell r="U56">
            <v>116</v>
          </cell>
          <cell r="V56">
            <v>142</v>
          </cell>
          <cell r="W56">
            <v>169</v>
          </cell>
          <cell r="X56">
            <v>197</v>
          </cell>
          <cell r="Y56">
            <v>229</v>
          </cell>
          <cell r="Z56">
            <v>125</v>
          </cell>
          <cell r="AA56">
            <v>18</v>
          </cell>
          <cell r="AB56">
            <v>38</v>
          </cell>
          <cell r="AC56">
            <v>57</v>
          </cell>
          <cell r="AD56">
            <v>77</v>
          </cell>
          <cell r="AE56">
            <v>101</v>
          </cell>
          <cell r="AF56">
            <v>125</v>
          </cell>
          <cell r="AG56">
            <v>151</v>
          </cell>
          <cell r="AH56">
            <v>176</v>
          </cell>
          <cell r="AI56">
            <v>204</v>
          </cell>
          <cell r="AM56">
            <v>150</v>
          </cell>
          <cell r="AN56">
            <v>19</v>
          </cell>
          <cell r="AO56">
            <v>39</v>
          </cell>
          <cell r="AP56">
            <v>58</v>
          </cell>
          <cell r="AQ56">
            <v>78</v>
          </cell>
          <cell r="AR56">
            <v>102</v>
          </cell>
          <cell r="AS56">
            <v>125</v>
          </cell>
          <cell r="AT56">
            <v>148</v>
          </cell>
          <cell r="AU56">
            <v>173</v>
          </cell>
          <cell r="AV56">
            <v>200</v>
          </cell>
          <cell r="AW56">
            <v>150</v>
          </cell>
          <cell r="AX56">
            <v>16</v>
          </cell>
          <cell r="AY56">
            <v>34</v>
          </cell>
          <cell r="AZ56">
            <v>50</v>
          </cell>
          <cell r="BA56">
            <v>67</v>
          </cell>
          <cell r="BB56">
            <v>89</v>
          </cell>
          <cell r="BC56">
            <v>110</v>
          </cell>
          <cell r="BD56">
            <v>131</v>
          </cell>
          <cell r="BE56">
            <v>154</v>
          </cell>
          <cell r="BF56">
            <v>177</v>
          </cell>
          <cell r="BJ56">
            <v>125</v>
          </cell>
          <cell r="BK56">
            <v>15</v>
          </cell>
          <cell r="BL56">
            <v>34</v>
          </cell>
          <cell r="BM56">
            <v>52</v>
          </cell>
          <cell r="BN56">
            <v>70</v>
          </cell>
          <cell r="BO56">
            <v>89</v>
          </cell>
          <cell r="BP56">
            <v>108</v>
          </cell>
          <cell r="BQ56">
            <v>130</v>
          </cell>
          <cell r="BR56">
            <v>151</v>
          </cell>
          <cell r="BS56">
            <v>175</v>
          </cell>
          <cell r="BT56">
            <v>125</v>
          </cell>
          <cell r="BU56">
            <v>14</v>
          </cell>
          <cell r="BV56">
            <v>30</v>
          </cell>
          <cell r="BW56">
            <v>46</v>
          </cell>
          <cell r="BX56">
            <v>62</v>
          </cell>
          <cell r="BY56">
            <v>79</v>
          </cell>
          <cell r="BZ56">
            <v>97</v>
          </cell>
          <cell r="CA56">
            <v>117</v>
          </cell>
          <cell r="CB56">
            <v>137</v>
          </cell>
          <cell r="CC56">
            <v>158</v>
          </cell>
        </row>
        <row r="57">
          <cell r="B57">
            <v>200</v>
          </cell>
          <cell r="C57">
            <v>46</v>
          </cell>
          <cell r="D57">
            <v>60</v>
          </cell>
          <cell r="E57">
            <v>78</v>
          </cell>
          <cell r="F57">
            <v>95</v>
          </cell>
          <cell r="G57">
            <v>110</v>
          </cell>
          <cell r="H57">
            <v>140</v>
          </cell>
          <cell r="I57">
            <v>175</v>
          </cell>
          <cell r="J57">
            <v>208</v>
          </cell>
          <cell r="K57">
            <v>240</v>
          </cell>
          <cell r="L57">
            <v>270</v>
          </cell>
          <cell r="M57">
            <v>302</v>
          </cell>
          <cell r="P57">
            <v>150</v>
          </cell>
          <cell r="Q57">
            <v>24</v>
          </cell>
          <cell r="R57">
            <v>48</v>
          </cell>
          <cell r="S57">
            <v>73</v>
          </cell>
          <cell r="T57">
            <v>98</v>
          </cell>
          <cell r="U57">
            <v>128</v>
          </cell>
          <cell r="V57">
            <v>156</v>
          </cell>
          <cell r="W57">
            <v>185</v>
          </cell>
          <cell r="X57">
            <v>216</v>
          </cell>
          <cell r="Y57">
            <v>249</v>
          </cell>
          <cell r="Z57">
            <v>150</v>
          </cell>
          <cell r="AA57">
            <v>21</v>
          </cell>
          <cell r="AB57">
            <v>42</v>
          </cell>
          <cell r="AC57">
            <v>63</v>
          </cell>
          <cell r="AD57">
            <v>84</v>
          </cell>
          <cell r="AE57">
            <v>112</v>
          </cell>
          <cell r="AF57">
            <v>138</v>
          </cell>
          <cell r="AG57">
            <v>163</v>
          </cell>
          <cell r="AH57">
            <v>192</v>
          </cell>
          <cell r="AI57">
            <v>221</v>
          </cell>
          <cell r="AM57">
            <v>200</v>
          </cell>
          <cell r="AN57">
            <v>25</v>
          </cell>
          <cell r="AO57">
            <v>48</v>
          </cell>
          <cell r="AP57">
            <v>71</v>
          </cell>
          <cell r="AQ57">
            <v>95</v>
          </cell>
          <cell r="AR57">
            <v>123</v>
          </cell>
          <cell r="AS57">
            <v>149</v>
          </cell>
          <cell r="AT57">
            <v>176</v>
          </cell>
          <cell r="AU57">
            <v>206</v>
          </cell>
          <cell r="AV57">
            <v>236</v>
          </cell>
          <cell r="AW57">
            <v>200</v>
          </cell>
          <cell r="AX57">
            <v>20</v>
          </cell>
          <cell r="AY57">
            <v>40</v>
          </cell>
          <cell r="AZ57">
            <v>60</v>
          </cell>
          <cell r="BA57">
            <v>81</v>
          </cell>
          <cell r="BB57">
            <v>107</v>
          </cell>
          <cell r="BC57">
            <v>130</v>
          </cell>
          <cell r="BD57">
            <v>155</v>
          </cell>
          <cell r="BE57">
            <v>180</v>
          </cell>
          <cell r="BF57">
            <v>207</v>
          </cell>
          <cell r="BJ57">
            <v>150</v>
          </cell>
          <cell r="BK57">
            <v>18</v>
          </cell>
          <cell r="BL57">
            <v>38</v>
          </cell>
          <cell r="BM57">
            <v>57</v>
          </cell>
          <cell r="BN57">
            <v>77</v>
          </cell>
          <cell r="BO57">
            <v>97</v>
          </cell>
          <cell r="BP57">
            <v>119</v>
          </cell>
          <cell r="BQ57">
            <v>141</v>
          </cell>
          <cell r="BR57">
            <v>165</v>
          </cell>
          <cell r="BS57">
            <v>190</v>
          </cell>
          <cell r="BT57">
            <v>150</v>
          </cell>
          <cell r="BU57">
            <v>15</v>
          </cell>
          <cell r="BV57">
            <v>33</v>
          </cell>
          <cell r="BW57">
            <v>50</v>
          </cell>
          <cell r="BX57">
            <v>68</v>
          </cell>
          <cell r="BY57">
            <v>86</v>
          </cell>
          <cell r="BZ57">
            <v>106</v>
          </cell>
          <cell r="CA57">
            <v>126</v>
          </cell>
          <cell r="CB57">
            <v>148</v>
          </cell>
          <cell r="CC57">
            <v>171</v>
          </cell>
        </row>
        <row r="58">
          <cell r="B58">
            <v>250</v>
          </cell>
          <cell r="C58">
            <v>53</v>
          </cell>
          <cell r="D58">
            <v>70</v>
          </cell>
          <cell r="E58">
            <v>87</v>
          </cell>
          <cell r="F58">
            <v>107</v>
          </cell>
          <cell r="G58">
            <v>125</v>
          </cell>
          <cell r="H58">
            <v>160</v>
          </cell>
          <cell r="I58">
            <v>198</v>
          </cell>
          <cell r="J58">
            <v>233</v>
          </cell>
          <cell r="K58">
            <v>268</v>
          </cell>
          <cell r="L58">
            <v>305</v>
          </cell>
          <cell r="M58">
            <v>340</v>
          </cell>
          <cell r="P58">
            <v>200</v>
          </cell>
          <cell r="Q58">
            <v>31</v>
          </cell>
          <cell r="R58">
            <v>60</v>
          </cell>
          <cell r="S58">
            <v>89</v>
          </cell>
          <cell r="T58">
            <v>118</v>
          </cell>
          <cell r="U58">
            <v>154</v>
          </cell>
          <cell r="V58">
            <v>186</v>
          </cell>
          <cell r="W58">
            <v>220</v>
          </cell>
          <cell r="X58">
            <v>257</v>
          </cell>
          <cell r="Y58">
            <v>294</v>
          </cell>
          <cell r="Z58">
            <v>200</v>
          </cell>
          <cell r="AA58">
            <v>25</v>
          </cell>
          <cell r="AB58">
            <v>51</v>
          </cell>
          <cell r="AC58">
            <v>76</v>
          </cell>
          <cell r="AD58">
            <v>101</v>
          </cell>
          <cell r="AE58">
            <v>133</v>
          </cell>
          <cell r="AF58">
            <v>163</v>
          </cell>
          <cell r="AG58">
            <v>194</v>
          </cell>
          <cell r="AH58">
            <v>224</v>
          </cell>
          <cell r="AI58">
            <v>259</v>
          </cell>
          <cell r="AM58">
            <v>250</v>
          </cell>
          <cell r="AN58">
            <v>29</v>
          </cell>
          <cell r="AO58">
            <v>56</v>
          </cell>
          <cell r="AP58">
            <v>81</v>
          </cell>
          <cell r="AQ58">
            <v>107</v>
          </cell>
          <cell r="AR58">
            <v>138</v>
          </cell>
          <cell r="AS58">
            <v>167</v>
          </cell>
          <cell r="AT58">
            <v>198</v>
          </cell>
          <cell r="AU58">
            <v>229</v>
          </cell>
          <cell r="AV58">
            <v>262</v>
          </cell>
          <cell r="AW58">
            <v>250</v>
          </cell>
          <cell r="AX58">
            <v>23</v>
          </cell>
          <cell r="AY58">
            <v>46</v>
          </cell>
          <cell r="AZ58">
            <v>69</v>
          </cell>
          <cell r="BA58">
            <v>91</v>
          </cell>
          <cell r="BB58">
            <v>120</v>
          </cell>
          <cell r="BC58">
            <v>145</v>
          </cell>
          <cell r="BD58">
            <v>171</v>
          </cell>
          <cell r="BE58">
            <v>199</v>
          </cell>
          <cell r="BF58">
            <v>229</v>
          </cell>
          <cell r="BJ58">
            <v>200</v>
          </cell>
          <cell r="BK58">
            <v>22</v>
          </cell>
          <cell r="BL58">
            <v>46</v>
          </cell>
          <cell r="BM58">
            <v>69</v>
          </cell>
          <cell r="BN58">
            <v>92</v>
          </cell>
          <cell r="BO58">
            <v>115</v>
          </cell>
          <cell r="BP58">
            <v>140</v>
          </cell>
          <cell r="BQ58">
            <v>167</v>
          </cell>
          <cell r="BR58">
            <v>194</v>
          </cell>
          <cell r="BS58">
            <v>222</v>
          </cell>
          <cell r="BT58">
            <v>200</v>
          </cell>
          <cell r="BU58">
            <v>19</v>
          </cell>
          <cell r="BV58">
            <v>40</v>
          </cell>
          <cell r="BW58">
            <v>60</v>
          </cell>
          <cell r="BX58">
            <v>80</v>
          </cell>
          <cell r="BY58">
            <v>101</v>
          </cell>
          <cell r="BZ58">
            <v>124</v>
          </cell>
          <cell r="CA58">
            <v>148</v>
          </cell>
          <cell r="CB58">
            <v>172</v>
          </cell>
          <cell r="CC58">
            <v>198</v>
          </cell>
        </row>
        <row r="59">
          <cell r="B59">
            <v>300</v>
          </cell>
          <cell r="C59">
            <v>60</v>
          </cell>
          <cell r="D59">
            <v>80</v>
          </cell>
          <cell r="E59">
            <v>100</v>
          </cell>
          <cell r="F59">
            <v>120</v>
          </cell>
          <cell r="G59">
            <v>140</v>
          </cell>
          <cell r="H59">
            <v>180</v>
          </cell>
          <cell r="I59">
            <v>220</v>
          </cell>
          <cell r="J59">
            <v>260</v>
          </cell>
          <cell r="K59">
            <v>300</v>
          </cell>
          <cell r="L59">
            <v>340</v>
          </cell>
          <cell r="M59">
            <v>380</v>
          </cell>
          <cell r="P59">
            <v>250</v>
          </cell>
          <cell r="Q59">
            <v>36</v>
          </cell>
          <cell r="R59">
            <v>70</v>
          </cell>
          <cell r="S59">
            <v>101</v>
          </cell>
          <cell r="T59">
            <v>133</v>
          </cell>
          <cell r="U59">
            <v>173</v>
          </cell>
          <cell r="V59">
            <v>208</v>
          </cell>
          <cell r="W59">
            <v>247</v>
          </cell>
          <cell r="X59">
            <v>286</v>
          </cell>
          <cell r="Y59">
            <v>328</v>
          </cell>
          <cell r="Z59">
            <v>250</v>
          </cell>
          <cell r="AA59">
            <v>29</v>
          </cell>
          <cell r="AB59">
            <v>58</v>
          </cell>
          <cell r="AC59">
            <v>86</v>
          </cell>
          <cell r="AD59">
            <v>114</v>
          </cell>
          <cell r="AE59">
            <v>150</v>
          </cell>
          <cell r="AF59">
            <v>181</v>
          </cell>
          <cell r="AG59">
            <v>214</v>
          </cell>
          <cell r="AH59">
            <v>249</v>
          </cell>
          <cell r="AI59">
            <v>286</v>
          </cell>
          <cell r="AM59">
            <v>300</v>
          </cell>
          <cell r="AN59">
            <v>33</v>
          </cell>
          <cell r="AO59">
            <v>64</v>
          </cell>
          <cell r="AP59">
            <v>91</v>
          </cell>
          <cell r="AQ59">
            <v>120</v>
          </cell>
          <cell r="AR59">
            <v>155</v>
          </cell>
          <cell r="AS59">
            <v>186</v>
          </cell>
          <cell r="AT59">
            <v>219</v>
          </cell>
          <cell r="AU59">
            <v>253</v>
          </cell>
          <cell r="AV59">
            <v>290</v>
          </cell>
          <cell r="AW59">
            <v>300</v>
          </cell>
          <cell r="AX59">
            <v>27</v>
          </cell>
          <cell r="AY59">
            <v>53</v>
          </cell>
          <cell r="AZ59">
            <v>77</v>
          </cell>
          <cell r="BA59">
            <v>102</v>
          </cell>
          <cell r="BB59">
            <v>132</v>
          </cell>
          <cell r="BC59">
            <v>160</v>
          </cell>
          <cell r="BD59">
            <v>189</v>
          </cell>
          <cell r="BE59">
            <v>219</v>
          </cell>
          <cell r="BF59">
            <v>252</v>
          </cell>
          <cell r="BJ59">
            <v>250</v>
          </cell>
          <cell r="BK59">
            <v>26</v>
          </cell>
          <cell r="BL59">
            <v>53</v>
          </cell>
          <cell r="BM59">
            <v>79</v>
          </cell>
          <cell r="BN59">
            <v>105</v>
          </cell>
          <cell r="BO59">
            <v>132</v>
          </cell>
          <cell r="BP59">
            <v>159</v>
          </cell>
          <cell r="BQ59">
            <v>187</v>
          </cell>
          <cell r="BR59">
            <v>218</v>
          </cell>
          <cell r="BS59">
            <v>249</v>
          </cell>
          <cell r="BT59">
            <v>250</v>
          </cell>
          <cell r="BU59">
            <v>22</v>
          </cell>
          <cell r="BV59">
            <v>46</v>
          </cell>
          <cell r="BW59">
            <v>68</v>
          </cell>
          <cell r="BX59">
            <v>91</v>
          </cell>
          <cell r="BY59">
            <v>115</v>
          </cell>
          <cell r="BZ59">
            <v>139</v>
          </cell>
          <cell r="CA59">
            <v>166</v>
          </cell>
          <cell r="CB59">
            <v>193</v>
          </cell>
          <cell r="CC59">
            <v>221</v>
          </cell>
        </row>
        <row r="60">
          <cell r="B60">
            <v>350</v>
          </cell>
          <cell r="C60">
            <v>71</v>
          </cell>
          <cell r="D60">
            <v>93</v>
          </cell>
          <cell r="E60">
            <v>114</v>
          </cell>
          <cell r="F60">
            <v>135</v>
          </cell>
          <cell r="G60">
            <v>156</v>
          </cell>
          <cell r="H60">
            <v>199</v>
          </cell>
          <cell r="I60">
            <v>240</v>
          </cell>
          <cell r="J60">
            <v>283</v>
          </cell>
          <cell r="K60">
            <v>326</v>
          </cell>
          <cell r="L60">
            <v>370</v>
          </cell>
          <cell r="M60">
            <v>410</v>
          </cell>
          <cell r="P60">
            <v>300</v>
          </cell>
          <cell r="Q60">
            <v>41</v>
          </cell>
          <cell r="R60">
            <v>79</v>
          </cell>
          <cell r="S60">
            <v>114</v>
          </cell>
          <cell r="T60">
            <v>150</v>
          </cell>
          <cell r="U60">
            <v>194</v>
          </cell>
          <cell r="V60">
            <v>232</v>
          </cell>
          <cell r="W60">
            <v>274</v>
          </cell>
          <cell r="X60">
            <v>316</v>
          </cell>
          <cell r="Y60">
            <v>362</v>
          </cell>
          <cell r="Z60">
            <v>300</v>
          </cell>
          <cell r="AA60">
            <v>34</v>
          </cell>
          <cell r="AB60">
            <v>66</v>
          </cell>
          <cell r="AC60">
            <v>96</v>
          </cell>
          <cell r="AD60">
            <v>128</v>
          </cell>
          <cell r="AE60">
            <v>166</v>
          </cell>
          <cell r="AF60">
            <v>200</v>
          </cell>
          <cell r="AG60">
            <v>237</v>
          </cell>
          <cell r="AH60">
            <v>274</v>
          </cell>
          <cell r="AI60">
            <v>315</v>
          </cell>
          <cell r="AM60">
            <v>350</v>
          </cell>
          <cell r="AN60">
            <v>36</v>
          </cell>
          <cell r="AO60">
            <v>71</v>
          </cell>
          <cell r="AP60">
            <v>101</v>
          </cell>
          <cell r="AQ60">
            <v>132</v>
          </cell>
          <cell r="AR60">
            <v>170</v>
          </cell>
          <cell r="AS60">
            <v>206</v>
          </cell>
          <cell r="AT60">
            <v>241</v>
          </cell>
          <cell r="AU60">
            <v>278</v>
          </cell>
          <cell r="AV60">
            <v>316</v>
          </cell>
          <cell r="AW60">
            <v>350</v>
          </cell>
          <cell r="AX60">
            <v>30</v>
          </cell>
          <cell r="AY60">
            <v>58</v>
          </cell>
          <cell r="AZ60">
            <v>85</v>
          </cell>
          <cell r="BA60">
            <v>113</v>
          </cell>
          <cell r="BB60">
            <v>146</v>
          </cell>
          <cell r="BC60">
            <v>176</v>
          </cell>
          <cell r="BD60">
            <v>207</v>
          </cell>
          <cell r="BE60">
            <v>239</v>
          </cell>
          <cell r="BF60">
            <v>273</v>
          </cell>
          <cell r="BJ60">
            <v>300</v>
          </cell>
          <cell r="BK60">
            <v>29</v>
          </cell>
          <cell r="BL60">
            <v>60</v>
          </cell>
          <cell r="BM60">
            <v>89</v>
          </cell>
          <cell r="BN60">
            <v>117</v>
          </cell>
          <cell r="BO60">
            <v>146</v>
          </cell>
          <cell r="BP60">
            <v>176</v>
          </cell>
          <cell r="BQ60">
            <v>207</v>
          </cell>
          <cell r="BR60">
            <v>240</v>
          </cell>
          <cell r="BS60">
            <v>274</v>
          </cell>
          <cell r="BT60">
            <v>300</v>
          </cell>
          <cell r="BU60">
            <v>25</v>
          </cell>
          <cell r="BV60">
            <v>52</v>
          </cell>
          <cell r="BW60">
            <v>76</v>
          </cell>
          <cell r="BX60">
            <v>101</v>
          </cell>
          <cell r="BY60">
            <v>127</v>
          </cell>
          <cell r="BZ60">
            <v>154</v>
          </cell>
          <cell r="CA60">
            <v>182</v>
          </cell>
          <cell r="CB60">
            <v>212</v>
          </cell>
          <cell r="CC60">
            <v>242</v>
          </cell>
        </row>
        <row r="61">
          <cell r="B61">
            <v>400</v>
          </cell>
          <cell r="C61">
            <v>82</v>
          </cell>
          <cell r="D61">
            <v>105</v>
          </cell>
          <cell r="E61">
            <v>128</v>
          </cell>
          <cell r="F61">
            <v>150</v>
          </cell>
          <cell r="G61">
            <v>173</v>
          </cell>
          <cell r="H61">
            <v>218</v>
          </cell>
          <cell r="I61">
            <v>260</v>
          </cell>
          <cell r="J61">
            <v>306</v>
          </cell>
          <cell r="K61">
            <v>352</v>
          </cell>
          <cell r="L61">
            <v>398</v>
          </cell>
          <cell r="M61">
            <v>440</v>
          </cell>
          <cell r="P61">
            <v>350</v>
          </cell>
          <cell r="Q61">
            <v>46</v>
          </cell>
          <cell r="R61">
            <v>89</v>
          </cell>
          <cell r="S61">
            <v>126</v>
          </cell>
          <cell r="T61">
            <v>166</v>
          </cell>
          <cell r="U61">
            <v>213</v>
          </cell>
          <cell r="V61">
            <v>257</v>
          </cell>
          <cell r="W61">
            <v>301</v>
          </cell>
          <cell r="X61">
            <v>347</v>
          </cell>
          <cell r="Y61">
            <v>397</v>
          </cell>
          <cell r="Z61">
            <v>350</v>
          </cell>
          <cell r="AA61">
            <v>38</v>
          </cell>
          <cell r="AB61">
            <v>73</v>
          </cell>
          <cell r="AC61">
            <v>107</v>
          </cell>
          <cell r="AD61">
            <v>141</v>
          </cell>
          <cell r="AE61">
            <v>182</v>
          </cell>
          <cell r="AF61">
            <v>220</v>
          </cell>
          <cell r="AG61">
            <v>259</v>
          </cell>
          <cell r="AH61">
            <v>299</v>
          </cell>
          <cell r="AI61">
            <v>342</v>
          </cell>
          <cell r="AM61">
            <v>400</v>
          </cell>
          <cell r="AN61">
            <v>41</v>
          </cell>
          <cell r="AO61">
            <v>77</v>
          </cell>
          <cell r="AP61">
            <v>112</v>
          </cell>
          <cell r="AQ61">
            <v>144</v>
          </cell>
          <cell r="AR61">
            <v>185</v>
          </cell>
          <cell r="AS61">
            <v>223</v>
          </cell>
          <cell r="AT61">
            <v>261</v>
          </cell>
          <cell r="AU61">
            <v>300</v>
          </cell>
          <cell r="AV61">
            <v>341</v>
          </cell>
          <cell r="AW61">
            <v>400</v>
          </cell>
          <cell r="AX61">
            <v>33</v>
          </cell>
          <cell r="AY61">
            <v>64</v>
          </cell>
          <cell r="AZ61">
            <v>93</v>
          </cell>
          <cell r="BA61">
            <v>122</v>
          </cell>
          <cell r="BB61">
            <v>158</v>
          </cell>
          <cell r="BC61">
            <v>190</v>
          </cell>
          <cell r="BD61">
            <v>223</v>
          </cell>
          <cell r="BE61">
            <v>257</v>
          </cell>
          <cell r="BF61">
            <v>294</v>
          </cell>
          <cell r="BJ61">
            <v>350</v>
          </cell>
          <cell r="BK61">
            <v>33</v>
          </cell>
          <cell r="BL61">
            <v>66</v>
          </cell>
          <cell r="BM61">
            <v>97</v>
          </cell>
          <cell r="BN61">
            <v>128</v>
          </cell>
          <cell r="BO61">
            <v>160</v>
          </cell>
          <cell r="BP61">
            <v>193</v>
          </cell>
          <cell r="BQ61">
            <v>226</v>
          </cell>
          <cell r="BR61">
            <v>261</v>
          </cell>
          <cell r="BS61">
            <v>298</v>
          </cell>
          <cell r="BT61">
            <v>350</v>
          </cell>
          <cell r="BU61">
            <v>28</v>
          </cell>
          <cell r="BV61">
            <v>57</v>
          </cell>
          <cell r="BW61">
            <v>83</v>
          </cell>
          <cell r="BX61">
            <v>111</v>
          </cell>
          <cell r="BY61">
            <v>138</v>
          </cell>
          <cell r="BZ61">
            <v>168</v>
          </cell>
          <cell r="CA61">
            <v>198</v>
          </cell>
          <cell r="CB61">
            <v>230</v>
          </cell>
          <cell r="CC61">
            <v>262</v>
          </cell>
        </row>
        <row r="62">
          <cell r="B62">
            <v>450</v>
          </cell>
          <cell r="C62">
            <v>89</v>
          </cell>
          <cell r="D62">
            <v>113</v>
          </cell>
          <cell r="E62">
            <v>136</v>
          </cell>
          <cell r="F62">
            <v>160</v>
          </cell>
          <cell r="G62">
            <v>185</v>
          </cell>
          <cell r="H62">
            <v>235</v>
          </cell>
          <cell r="I62">
            <v>280</v>
          </cell>
          <cell r="J62">
            <v>330</v>
          </cell>
          <cell r="K62">
            <v>375</v>
          </cell>
          <cell r="L62">
            <v>420</v>
          </cell>
          <cell r="M62">
            <v>470</v>
          </cell>
          <cell r="P62">
            <v>400</v>
          </cell>
          <cell r="Q62">
            <v>52</v>
          </cell>
          <cell r="R62">
            <v>97</v>
          </cell>
          <cell r="S62">
            <v>139</v>
          </cell>
          <cell r="T62">
            <v>181</v>
          </cell>
          <cell r="U62">
            <v>231</v>
          </cell>
          <cell r="V62">
            <v>279</v>
          </cell>
          <cell r="W62">
            <v>326</v>
          </cell>
          <cell r="X62">
            <v>375</v>
          </cell>
          <cell r="Y62">
            <v>427</v>
          </cell>
          <cell r="Z62">
            <v>400</v>
          </cell>
          <cell r="AA62">
            <v>41</v>
          </cell>
          <cell r="AB62">
            <v>80</v>
          </cell>
          <cell r="AC62">
            <v>116</v>
          </cell>
          <cell r="AD62">
            <v>153</v>
          </cell>
          <cell r="AE62">
            <v>198</v>
          </cell>
          <cell r="AF62">
            <v>237</v>
          </cell>
          <cell r="AG62">
            <v>279</v>
          </cell>
          <cell r="AH62">
            <v>322</v>
          </cell>
          <cell r="AI62">
            <v>368</v>
          </cell>
          <cell r="AM62">
            <v>450</v>
          </cell>
          <cell r="AN62">
            <v>44</v>
          </cell>
          <cell r="AO62">
            <v>84</v>
          </cell>
          <cell r="AP62">
            <v>119</v>
          </cell>
          <cell r="AQ62">
            <v>155</v>
          </cell>
          <cell r="AR62">
            <v>200</v>
          </cell>
          <cell r="AS62">
            <v>239</v>
          </cell>
          <cell r="AT62">
            <v>279</v>
          </cell>
          <cell r="AU62">
            <v>320</v>
          </cell>
          <cell r="AV62">
            <v>364</v>
          </cell>
          <cell r="AW62">
            <v>450</v>
          </cell>
          <cell r="AX62">
            <v>36</v>
          </cell>
          <cell r="AY62">
            <v>70</v>
          </cell>
          <cell r="AZ62">
            <v>100</v>
          </cell>
          <cell r="BA62">
            <v>131</v>
          </cell>
          <cell r="BB62">
            <v>169</v>
          </cell>
          <cell r="BC62">
            <v>202</v>
          </cell>
          <cell r="BD62">
            <v>237</v>
          </cell>
          <cell r="BE62">
            <v>273</v>
          </cell>
          <cell r="BF62">
            <v>313</v>
          </cell>
          <cell r="BJ62">
            <v>400</v>
          </cell>
          <cell r="BK62">
            <v>36</v>
          </cell>
          <cell r="BL62">
            <v>73</v>
          </cell>
          <cell r="BM62">
            <v>106</v>
          </cell>
          <cell r="BN62">
            <v>139</v>
          </cell>
          <cell r="BO62">
            <v>173</v>
          </cell>
          <cell r="BP62">
            <v>208</v>
          </cell>
          <cell r="BQ62">
            <v>244</v>
          </cell>
          <cell r="BR62">
            <v>282</v>
          </cell>
          <cell r="BS62">
            <v>321</v>
          </cell>
          <cell r="BT62">
            <v>400</v>
          </cell>
          <cell r="BU62">
            <v>31</v>
          </cell>
          <cell r="BV62">
            <v>62</v>
          </cell>
          <cell r="BW62">
            <v>91</v>
          </cell>
          <cell r="BX62">
            <v>120</v>
          </cell>
          <cell r="BY62">
            <v>150</v>
          </cell>
          <cell r="BZ62">
            <v>181</v>
          </cell>
          <cell r="CA62">
            <v>212</v>
          </cell>
          <cell r="CB62">
            <v>246</v>
          </cell>
          <cell r="CC62">
            <v>280</v>
          </cell>
        </row>
        <row r="63">
          <cell r="B63">
            <v>500</v>
          </cell>
          <cell r="C63">
            <v>95</v>
          </cell>
          <cell r="D63">
            <v>120</v>
          </cell>
          <cell r="E63">
            <v>145</v>
          </cell>
          <cell r="F63">
            <v>170</v>
          </cell>
          <cell r="G63">
            <v>196</v>
          </cell>
          <cell r="H63">
            <v>245</v>
          </cell>
          <cell r="I63">
            <v>300</v>
          </cell>
          <cell r="J63">
            <v>350</v>
          </cell>
          <cell r="K63">
            <v>400</v>
          </cell>
          <cell r="L63">
            <v>450</v>
          </cell>
          <cell r="M63">
            <v>500</v>
          </cell>
          <cell r="P63">
            <v>450</v>
          </cell>
          <cell r="Q63">
            <v>55</v>
          </cell>
          <cell r="R63">
            <v>105</v>
          </cell>
          <cell r="S63">
            <v>149</v>
          </cell>
          <cell r="T63">
            <v>194</v>
          </cell>
          <cell r="U63">
            <v>250</v>
          </cell>
          <cell r="V63">
            <v>298</v>
          </cell>
          <cell r="W63">
            <v>348</v>
          </cell>
          <cell r="X63">
            <v>400</v>
          </cell>
          <cell r="Y63">
            <v>455</v>
          </cell>
          <cell r="Z63">
            <v>450</v>
          </cell>
          <cell r="AA63">
            <v>45</v>
          </cell>
          <cell r="AB63">
            <v>87</v>
          </cell>
          <cell r="AC63">
            <v>125</v>
          </cell>
          <cell r="AD63">
            <v>163</v>
          </cell>
          <cell r="AE63">
            <v>211</v>
          </cell>
          <cell r="AF63">
            <v>253</v>
          </cell>
          <cell r="AG63">
            <v>297</v>
          </cell>
          <cell r="AH63">
            <v>342</v>
          </cell>
          <cell r="AI63">
            <v>391</v>
          </cell>
          <cell r="AM63">
            <v>500</v>
          </cell>
          <cell r="AN63">
            <v>49</v>
          </cell>
          <cell r="AO63">
            <v>91</v>
          </cell>
          <cell r="AP63">
            <v>129</v>
          </cell>
          <cell r="AQ63">
            <v>167</v>
          </cell>
          <cell r="AR63">
            <v>216</v>
          </cell>
          <cell r="AS63">
            <v>256</v>
          </cell>
          <cell r="AT63">
            <v>299</v>
          </cell>
          <cell r="AU63">
            <v>343</v>
          </cell>
          <cell r="AV63">
            <v>390</v>
          </cell>
          <cell r="AW63">
            <v>500</v>
          </cell>
          <cell r="AX63">
            <v>40</v>
          </cell>
          <cell r="AY63">
            <v>75</v>
          </cell>
          <cell r="AZ63">
            <v>108</v>
          </cell>
          <cell r="BA63">
            <v>141</v>
          </cell>
          <cell r="BB63">
            <v>181</v>
          </cell>
          <cell r="BC63">
            <v>218</v>
          </cell>
          <cell r="BD63">
            <v>255</v>
          </cell>
          <cell r="BE63">
            <v>293</v>
          </cell>
          <cell r="BF63">
            <v>334</v>
          </cell>
          <cell r="BJ63">
            <v>450</v>
          </cell>
          <cell r="BK63">
            <v>40</v>
          </cell>
          <cell r="BL63">
            <v>79</v>
          </cell>
          <cell r="BM63">
            <v>115</v>
          </cell>
          <cell r="BN63">
            <v>151</v>
          </cell>
          <cell r="BO63">
            <v>187</v>
          </cell>
          <cell r="BP63">
            <v>224</v>
          </cell>
          <cell r="BQ63">
            <v>262</v>
          </cell>
          <cell r="BR63">
            <v>302</v>
          </cell>
          <cell r="BS63">
            <v>342</v>
          </cell>
          <cell r="BT63">
            <v>450</v>
          </cell>
          <cell r="BU63">
            <v>34</v>
          </cell>
          <cell r="BV63">
            <v>67</v>
          </cell>
          <cell r="BW63">
            <v>98</v>
          </cell>
          <cell r="BX63">
            <v>129</v>
          </cell>
          <cell r="BY63">
            <v>161</v>
          </cell>
          <cell r="BZ63">
            <v>194</v>
          </cell>
          <cell r="CA63">
            <v>227</v>
          </cell>
          <cell r="CB63">
            <v>262</v>
          </cell>
          <cell r="CC63">
            <v>299</v>
          </cell>
        </row>
        <row r="64">
          <cell r="B64">
            <v>600</v>
          </cell>
          <cell r="C64">
            <v>104</v>
          </cell>
          <cell r="D64">
            <v>133</v>
          </cell>
          <cell r="E64">
            <v>160</v>
          </cell>
          <cell r="F64">
            <v>190</v>
          </cell>
          <cell r="G64">
            <v>218</v>
          </cell>
          <cell r="H64">
            <v>275</v>
          </cell>
          <cell r="I64">
            <v>330</v>
          </cell>
          <cell r="J64">
            <v>385</v>
          </cell>
          <cell r="K64">
            <v>440</v>
          </cell>
          <cell r="L64">
            <v>500</v>
          </cell>
          <cell r="M64">
            <v>555</v>
          </cell>
          <cell r="P64">
            <v>500</v>
          </cell>
          <cell r="Q64">
            <v>61</v>
          </cell>
          <cell r="R64">
            <v>114</v>
          </cell>
          <cell r="S64">
            <v>162</v>
          </cell>
          <cell r="T64">
            <v>209</v>
          </cell>
          <cell r="U64">
            <v>270</v>
          </cell>
          <cell r="V64">
            <v>321</v>
          </cell>
          <cell r="W64">
            <v>374</v>
          </cell>
          <cell r="X64">
            <v>429</v>
          </cell>
          <cell r="Y64">
            <v>487</v>
          </cell>
          <cell r="Z64">
            <v>500</v>
          </cell>
          <cell r="AA64">
            <v>49</v>
          </cell>
          <cell r="AB64">
            <v>94</v>
          </cell>
          <cell r="AC64">
            <v>134</v>
          </cell>
          <cell r="AD64">
            <v>176</v>
          </cell>
          <cell r="AE64">
            <v>227</v>
          </cell>
          <cell r="AF64">
            <v>272</v>
          </cell>
          <cell r="AG64">
            <v>318</v>
          </cell>
          <cell r="AH64">
            <v>366</v>
          </cell>
          <cell r="AI64">
            <v>417</v>
          </cell>
          <cell r="AM64">
            <v>600</v>
          </cell>
          <cell r="AN64">
            <v>56</v>
          </cell>
          <cell r="AO64">
            <v>105</v>
          </cell>
          <cell r="AP64">
            <v>148</v>
          </cell>
          <cell r="AQ64">
            <v>191</v>
          </cell>
          <cell r="AR64">
            <v>246</v>
          </cell>
          <cell r="AS64">
            <v>291</v>
          </cell>
          <cell r="AT64">
            <v>339</v>
          </cell>
          <cell r="AU64">
            <v>387</v>
          </cell>
          <cell r="AV64">
            <v>439</v>
          </cell>
          <cell r="AW64">
            <v>600</v>
          </cell>
          <cell r="AX64">
            <v>46</v>
          </cell>
          <cell r="AY64">
            <v>86</v>
          </cell>
          <cell r="AZ64">
            <v>123</v>
          </cell>
          <cell r="BA64">
            <v>160</v>
          </cell>
          <cell r="BB64">
            <v>205</v>
          </cell>
          <cell r="BC64">
            <v>245</v>
          </cell>
          <cell r="BD64">
            <v>286</v>
          </cell>
          <cell r="BE64">
            <v>329</v>
          </cell>
          <cell r="BF64">
            <v>373</v>
          </cell>
          <cell r="BJ64">
            <v>500</v>
          </cell>
          <cell r="BK64">
            <v>44</v>
          </cell>
          <cell r="BL64">
            <v>86</v>
          </cell>
          <cell r="BM64">
            <v>124</v>
          </cell>
          <cell r="BN64">
            <v>163</v>
          </cell>
          <cell r="BO64">
            <v>200</v>
          </cell>
          <cell r="BP64">
            <v>240</v>
          </cell>
          <cell r="BQ64">
            <v>281</v>
          </cell>
          <cell r="BR64">
            <v>323</v>
          </cell>
          <cell r="BS64">
            <v>366</v>
          </cell>
          <cell r="BT64">
            <v>500</v>
          </cell>
          <cell r="BU64">
            <v>37</v>
          </cell>
          <cell r="BV64">
            <v>72</v>
          </cell>
          <cell r="BW64">
            <v>106</v>
          </cell>
          <cell r="BX64">
            <v>138</v>
          </cell>
          <cell r="BY64">
            <v>172</v>
          </cell>
          <cell r="BZ64">
            <v>207</v>
          </cell>
          <cell r="CA64">
            <v>243</v>
          </cell>
          <cell r="CB64">
            <v>280</v>
          </cell>
          <cell r="CC64">
            <v>318</v>
          </cell>
        </row>
        <row r="65">
          <cell r="B65">
            <v>700</v>
          </cell>
          <cell r="C65">
            <v>115</v>
          </cell>
          <cell r="D65">
            <v>145</v>
          </cell>
          <cell r="E65">
            <v>176</v>
          </cell>
          <cell r="F65">
            <v>206</v>
          </cell>
          <cell r="G65">
            <v>238</v>
          </cell>
          <cell r="H65">
            <v>297</v>
          </cell>
          <cell r="I65">
            <v>358</v>
          </cell>
          <cell r="J65">
            <v>420</v>
          </cell>
          <cell r="K65">
            <v>480</v>
          </cell>
          <cell r="L65">
            <v>542</v>
          </cell>
          <cell r="M65">
            <v>602</v>
          </cell>
          <cell r="P65">
            <v>600</v>
          </cell>
          <cell r="Q65">
            <v>70</v>
          </cell>
          <cell r="R65">
            <v>131</v>
          </cell>
          <cell r="S65">
            <v>185</v>
          </cell>
          <cell r="T65">
            <v>238</v>
          </cell>
          <cell r="U65">
            <v>307</v>
          </cell>
          <cell r="V65">
            <v>364</v>
          </cell>
          <cell r="W65">
            <v>423</v>
          </cell>
          <cell r="X65">
            <v>483</v>
          </cell>
          <cell r="Y65">
            <v>548</v>
          </cell>
          <cell r="Z65">
            <v>600</v>
          </cell>
          <cell r="AA65">
            <v>58</v>
          </cell>
          <cell r="AB65">
            <v>108</v>
          </cell>
          <cell r="AC65">
            <v>154</v>
          </cell>
          <cell r="AD65">
            <v>200</v>
          </cell>
          <cell r="AE65">
            <v>256</v>
          </cell>
          <cell r="AF65">
            <v>306</v>
          </cell>
          <cell r="AG65">
            <v>357</v>
          </cell>
          <cell r="AH65">
            <v>410</v>
          </cell>
          <cell r="AI65">
            <v>466</v>
          </cell>
          <cell r="AM65">
            <v>700</v>
          </cell>
          <cell r="AN65">
            <v>63</v>
          </cell>
          <cell r="AO65">
            <v>117</v>
          </cell>
          <cell r="AP65">
            <v>164</v>
          </cell>
          <cell r="AQ65">
            <v>212</v>
          </cell>
          <cell r="AR65">
            <v>271</v>
          </cell>
          <cell r="AS65">
            <v>322</v>
          </cell>
          <cell r="AT65">
            <v>372</v>
          </cell>
          <cell r="AU65">
            <v>425</v>
          </cell>
          <cell r="AV65">
            <v>481</v>
          </cell>
          <cell r="AW65">
            <v>700</v>
          </cell>
          <cell r="AX65">
            <v>51</v>
          </cell>
          <cell r="AY65">
            <v>95</v>
          </cell>
          <cell r="AZ65">
            <v>137</v>
          </cell>
          <cell r="BA65">
            <v>176</v>
          </cell>
          <cell r="BB65">
            <v>225</v>
          </cell>
          <cell r="BC65">
            <v>269</v>
          </cell>
          <cell r="BD65">
            <v>314</v>
          </cell>
          <cell r="BE65">
            <v>359</v>
          </cell>
          <cell r="BF65">
            <v>408</v>
          </cell>
          <cell r="BJ65">
            <v>600</v>
          </cell>
          <cell r="BK65">
            <v>50</v>
          </cell>
          <cell r="BL65">
            <v>98</v>
          </cell>
          <cell r="BM65">
            <v>141</v>
          </cell>
          <cell r="BN65">
            <v>184</v>
          </cell>
          <cell r="BO65">
            <v>226</v>
          </cell>
          <cell r="BP65">
            <v>270</v>
          </cell>
          <cell r="BQ65">
            <v>316</v>
          </cell>
          <cell r="BR65">
            <v>361</v>
          </cell>
          <cell r="BS65">
            <v>409</v>
          </cell>
          <cell r="BT65">
            <v>600</v>
          </cell>
          <cell r="BU65">
            <v>42</v>
          </cell>
          <cell r="BV65">
            <v>83</v>
          </cell>
          <cell r="BW65">
            <v>120</v>
          </cell>
          <cell r="BX65">
            <v>156</v>
          </cell>
          <cell r="BY65">
            <v>194</v>
          </cell>
          <cell r="BZ65">
            <v>231</v>
          </cell>
          <cell r="CA65">
            <v>271</v>
          </cell>
          <cell r="CB65">
            <v>312</v>
          </cell>
          <cell r="CC65">
            <v>354</v>
          </cell>
        </row>
        <row r="66">
          <cell r="B66">
            <v>800</v>
          </cell>
          <cell r="C66">
            <v>135</v>
          </cell>
          <cell r="D66">
            <v>168</v>
          </cell>
          <cell r="E66">
            <v>200</v>
          </cell>
          <cell r="F66">
            <v>233</v>
          </cell>
          <cell r="G66">
            <v>266</v>
          </cell>
          <cell r="H66">
            <v>330</v>
          </cell>
          <cell r="I66">
            <v>398</v>
          </cell>
          <cell r="J66">
            <v>464</v>
          </cell>
          <cell r="K66">
            <v>535</v>
          </cell>
          <cell r="L66">
            <v>600</v>
          </cell>
          <cell r="M66">
            <v>665</v>
          </cell>
          <cell r="P66">
            <v>700</v>
          </cell>
          <cell r="Q66">
            <v>78</v>
          </cell>
          <cell r="R66">
            <v>146</v>
          </cell>
          <cell r="S66">
            <v>206</v>
          </cell>
          <cell r="T66">
            <v>266</v>
          </cell>
          <cell r="U66">
            <v>339</v>
          </cell>
          <cell r="V66">
            <v>402</v>
          </cell>
          <cell r="W66">
            <v>465</v>
          </cell>
          <cell r="X66">
            <v>531</v>
          </cell>
          <cell r="Y66">
            <v>601</v>
          </cell>
          <cell r="Z66">
            <v>700</v>
          </cell>
          <cell r="AA66">
            <v>64</v>
          </cell>
          <cell r="AB66">
            <v>120</v>
          </cell>
          <cell r="AC66">
            <v>171</v>
          </cell>
          <cell r="AD66">
            <v>220</v>
          </cell>
          <cell r="AE66">
            <v>282</v>
          </cell>
          <cell r="AF66">
            <v>336</v>
          </cell>
          <cell r="AG66">
            <v>392</v>
          </cell>
          <cell r="AH66">
            <v>449</v>
          </cell>
          <cell r="AI66">
            <v>509</v>
          </cell>
          <cell r="AM66">
            <v>800</v>
          </cell>
          <cell r="AN66">
            <v>71</v>
          </cell>
          <cell r="AO66">
            <v>131</v>
          </cell>
          <cell r="AP66">
            <v>182</v>
          </cell>
          <cell r="AQ66">
            <v>236</v>
          </cell>
          <cell r="AR66">
            <v>300</v>
          </cell>
          <cell r="AS66">
            <v>354</v>
          </cell>
          <cell r="AT66">
            <v>410</v>
          </cell>
          <cell r="AU66">
            <v>467</v>
          </cell>
          <cell r="AV66">
            <v>528</v>
          </cell>
          <cell r="AW66">
            <v>800</v>
          </cell>
          <cell r="AX66">
            <v>58</v>
          </cell>
          <cell r="AY66">
            <v>107</v>
          </cell>
          <cell r="AZ66">
            <v>151</v>
          </cell>
          <cell r="BA66">
            <v>194</v>
          </cell>
          <cell r="BB66">
            <v>249</v>
          </cell>
          <cell r="BC66">
            <v>296</v>
          </cell>
          <cell r="BD66">
            <v>343</v>
          </cell>
          <cell r="BE66">
            <v>393</v>
          </cell>
          <cell r="BF66">
            <v>445</v>
          </cell>
          <cell r="BJ66">
            <v>700</v>
          </cell>
          <cell r="BK66">
            <v>56</v>
          </cell>
          <cell r="BL66">
            <v>109</v>
          </cell>
          <cell r="BM66">
            <v>157</v>
          </cell>
          <cell r="BN66">
            <v>203</v>
          </cell>
          <cell r="BO66">
            <v>249</v>
          </cell>
          <cell r="BP66">
            <v>297</v>
          </cell>
          <cell r="BQ66">
            <v>346</v>
          </cell>
          <cell r="BR66">
            <v>396</v>
          </cell>
          <cell r="BS66">
            <v>447</v>
          </cell>
          <cell r="BT66">
            <v>700</v>
          </cell>
          <cell r="BU66">
            <v>47</v>
          </cell>
          <cell r="BV66">
            <v>92</v>
          </cell>
          <cell r="BW66">
            <v>132</v>
          </cell>
          <cell r="BX66">
            <v>172</v>
          </cell>
          <cell r="BY66">
            <v>212</v>
          </cell>
          <cell r="BZ66">
            <v>254</v>
          </cell>
          <cell r="CA66">
            <v>296</v>
          </cell>
          <cell r="CB66">
            <v>340</v>
          </cell>
          <cell r="CC66">
            <v>385</v>
          </cell>
        </row>
        <row r="67">
          <cell r="B67">
            <v>900</v>
          </cell>
          <cell r="C67">
            <v>155</v>
          </cell>
          <cell r="D67">
            <v>190</v>
          </cell>
          <cell r="E67">
            <v>225</v>
          </cell>
          <cell r="F67">
            <v>260</v>
          </cell>
          <cell r="G67">
            <v>296</v>
          </cell>
          <cell r="H67">
            <v>370</v>
          </cell>
          <cell r="I67">
            <v>440</v>
          </cell>
          <cell r="J67">
            <v>515</v>
          </cell>
          <cell r="K67">
            <v>585</v>
          </cell>
          <cell r="L67">
            <v>655</v>
          </cell>
          <cell r="M67">
            <v>725</v>
          </cell>
          <cell r="P67">
            <v>800</v>
          </cell>
          <cell r="Q67">
            <v>88</v>
          </cell>
          <cell r="R67">
            <v>163</v>
          </cell>
          <cell r="S67">
            <v>228</v>
          </cell>
          <cell r="T67">
            <v>294</v>
          </cell>
          <cell r="U67">
            <v>375</v>
          </cell>
          <cell r="V67">
            <v>443</v>
          </cell>
          <cell r="W67">
            <v>513</v>
          </cell>
          <cell r="X67">
            <v>584</v>
          </cell>
          <cell r="Y67">
            <v>660</v>
          </cell>
          <cell r="Z67">
            <v>800</v>
          </cell>
          <cell r="AA67">
            <v>72</v>
          </cell>
          <cell r="AB67">
            <v>133</v>
          </cell>
          <cell r="AC67">
            <v>189</v>
          </cell>
          <cell r="AD67">
            <v>243</v>
          </cell>
          <cell r="AE67">
            <v>311</v>
          </cell>
          <cell r="AF67">
            <v>370</v>
          </cell>
          <cell r="AG67">
            <v>429</v>
          </cell>
          <cell r="AH67">
            <v>491</v>
          </cell>
          <cell r="AI67">
            <v>556</v>
          </cell>
          <cell r="AM67">
            <v>900</v>
          </cell>
          <cell r="AN67">
            <v>78</v>
          </cell>
          <cell r="AO67">
            <v>144</v>
          </cell>
          <cell r="AP67">
            <v>201</v>
          </cell>
          <cell r="AQ67">
            <v>258</v>
          </cell>
          <cell r="AR67">
            <v>329</v>
          </cell>
          <cell r="AS67">
            <v>387</v>
          </cell>
          <cell r="AT67">
            <v>447</v>
          </cell>
          <cell r="AU67">
            <v>509</v>
          </cell>
          <cell r="AV67">
            <v>574</v>
          </cell>
          <cell r="AW67">
            <v>900</v>
          </cell>
          <cell r="AX67">
            <v>64</v>
          </cell>
          <cell r="AY67">
            <v>117</v>
          </cell>
          <cell r="AZ67">
            <v>166</v>
          </cell>
          <cell r="BA67">
            <v>212</v>
          </cell>
          <cell r="BB67">
            <v>272</v>
          </cell>
          <cell r="BC67">
            <v>322</v>
          </cell>
          <cell r="BD67">
            <v>374</v>
          </cell>
          <cell r="BE67">
            <v>427</v>
          </cell>
          <cell r="BF67">
            <v>483</v>
          </cell>
          <cell r="BJ67">
            <v>800</v>
          </cell>
          <cell r="BK67">
            <v>63</v>
          </cell>
          <cell r="BL67">
            <v>121</v>
          </cell>
          <cell r="BM67">
            <v>174</v>
          </cell>
          <cell r="BN67">
            <v>224</v>
          </cell>
          <cell r="BO67">
            <v>275</v>
          </cell>
          <cell r="BP67">
            <v>326</v>
          </cell>
          <cell r="BQ67">
            <v>379</v>
          </cell>
          <cell r="BR67">
            <v>433</v>
          </cell>
          <cell r="BS67">
            <v>488</v>
          </cell>
          <cell r="BT67">
            <v>800</v>
          </cell>
          <cell r="BU67">
            <v>52</v>
          </cell>
          <cell r="BV67">
            <v>101</v>
          </cell>
          <cell r="BW67">
            <v>145</v>
          </cell>
          <cell r="BX67">
            <v>189</v>
          </cell>
          <cell r="BY67">
            <v>232</v>
          </cell>
          <cell r="BZ67">
            <v>277</v>
          </cell>
          <cell r="CA67">
            <v>323</v>
          </cell>
          <cell r="CB67">
            <v>371</v>
          </cell>
          <cell r="CC67">
            <v>419</v>
          </cell>
        </row>
        <row r="68">
          <cell r="B68">
            <v>1000</v>
          </cell>
          <cell r="C68">
            <v>180</v>
          </cell>
          <cell r="D68">
            <v>220</v>
          </cell>
          <cell r="E68">
            <v>255</v>
          </cell>
          <cell r="F68">
            <v>292</v>
          </cell>
          <cell r="G68">
            <v>330</v>
          </cell>
          <cell r="H68">
            <v>407</v>
          </cell>
          <cell r="I68">
            <v>485</v>
          </cell>
          <cell r="J68">
            <v>565</v>
          </cell>
          <cell r="K68">
            <v>640</v>
          </cell>
          <cell r="L68">
            <v>720</v>
          </cell>
          <cell r="M68">
            <v>793</v>
          </cell>
          <cell r="P68">
            <v>900</v>
          </cell>
          <cell r="Q68">
            <v>98</v>
          </cell>
          <cell r="R68">
            <v>180</v>
          </cell>
          <cell r="S68">
            <v>251</v>
          </cell>
          <cell r="T68">
            <v>323</v>
          </cell>
          <cell r="U68">
            <v>411</v>
          </cell>
          <cell r="V68">
            <v>484</v>
          </cell>
          <cell r="W68">
            <v>559</v>
          </cell>
          <cell r="X68">
            <v>636</v>
          </cell>
          <cell r="Y68">
            <v>718</v>
          </cell>
          <cell r="Z68">
            <v>900</v>
          </cell>
          <cell r="AA68">
            <v>80</v>
          </cell>
          <cell r="AB68">
            <v>146</v>
          </cell>
          <cell r="AC68">
            <v>207</v>
          </cell>
          <cell r="AD68">
            <v>266</v>
          </cell>
          <cell r="AE68">
            <v>340</v>
          </cell>
          <cell r="AF68">
            <v>402</v>
          </cell>
          <cell r="AG68">
            <v>467</v>
          </cell>
          <cell r="AH68">
            <v>533</v>
          </cell>
          <cell r="AI68">
            <v>604</v>
          </cell>
          <cell r="AM68">
            <v>1000</v>
          </cell>
          <cell r="AN68">
            <v>86</v>
          </cell>
          <cell r="AO68">
            <v>157</v>
          </cell>
          <cell r="AP68">
            <v>218</v>
          </cell>
          <cell r="AQ68">
            <v>280</v>
          </cell>
          <cell r="AR68">
            <v>357</v>
          </cell>
          <cell r="AS68">
            <v>421</v>
          </cell>
          <cell r="AT68">
            <v>484</v>
          </cell>
          <cell r="AU68">
            <v>550</v>
          </cell>
          <cell r="AV68">
            <v>621</v>
          </cell>
          <cell r="AW68">
            <v>1000</v>
          </cell>
          <cell r="AX68">
            <v>71</v>
          </cell>
          <cell r="AY68">
            <v>128</v>
          </cell>
          <cell r="AZ68">
            <v>181</v>
          </cell>
          <cell r="BA68">
            <v>246</v>
          </cell>
          <cell r="BB68">
            <v>294</v>
          </cell>
          <cell r="BC68">
            <v>348</v>
          </cell>
          <cell r="BD68">
            <v>402</v>
          </cell>
          <cell r="BE68">
            <v>459</v>
          </cell>
          <cell r="BF68">
            <v>521</v>
          </cell>
          <cell r="BJ68">
            <v>900</v>
          </cell>
          <cell r="BK68">
            <v>70</v>
          </cell>
          <cell r="BL68">
            <v>134</v>
          </cell>
          <cell r="BM68">
            <v>190</v>
          </cell>
          <cell r="BN68">
            <v>245</v>
          </cell>
          <cell r="BO68">
            <v>300</v>
          </cell>
          <cell r="BP68">
            <v>355</v>
          </cell>
          <cell r="BQ68">
            <v>412</v>
          </cell>
          <cell r="BR68">
            <v>470</v>
          </cell>
          <cell r="BS68">
            <v>530</v>
          </cell>
          <cell r="BT68">
            <v>900</v>
          </cell>
          <cell r="BU68">
            <v>58</v>
          </cell>
          <cell r="BV68">
            <v>112</v>
          </cell>
          <cell r="BW68">
            <v>159</v>
          </cell>
          <cell r="BX68">
            <v>206</v>
          </cell>
          <cell r="BY68">
            <v>253</v>
          </cell>
          <cell r="BZ68">
            <v>301</v>
          </cell>
          <cell r="CA68">
            <v>350</v>
          </cell>
          <cell r="CB68">
            <v>401</v>
          </cell>
          <cell r="CC68">
            <v>453</v>
          </cell>
        </row>
        <row r="69">
          <cell r="B69">
            <v>1400</v>
          </cell>
          <cell r="C69">
            <v>230</v>
          </cell>
          <cell r="D69">
            <v>280</v>
          </cell>
          <cell r="E69">
            <v>325</v>
          </cell>
          <cell r="F69">
            <v>380</v>
          </cell>
          <cell r="G69">
            <v>430</v>
          </cell>
          <cell r="H69">
            <v>532</v>
          </cell>
          <cell r="I69">
            <v>630</v>
          </cell>
          <cell r="J69">
            <v>740</v>
          </cell>
          <cell r="K69">
            <v>840</v>
          </cell>
          <cell r="L69">
            <v>940</v>
          </cell>
          <cell r="M69">
            <v>1040</v>
          </cell>
          <cell r="P69">
            <v>1000</v>
          </cell>
          <cell r="Q69">
            <v>108</v>
          </cell>
          <cell r="R69">
            <v>197</v>
          </cell>
          <cell r="S69">
            <v>273</v>
          </cell>
          <cell r="T69">
            <v>351</v>
          </cell>
          <cell r="U69">
            <v>446</v>
          </cell>
          <cell r="V69">
            <v>525</v>
          </cell>
          <cell r="W69">
            <v>605</v>
          </cell>
          <cell r="X69">
            <v>688</v>
          </cell>
          <cell r="Y69">
            <v>777</v>
          </cell>
          <cell r="Z69">
            <v>1000</v>
          </cell>
          <cell r="AA69">
            <v>88</v>
          </cell>
          <cell r="AB69">
            <v>160</v>
          </cell>
          <cell r="AC69">
            <v>225</v>
          </cell>
          <cell r="AD69">
            <v>288</v>
          </cell>
          <cell r="AE69">
            <v>368</v>
          </cell>
          <cell r="AF69">
            <v>435</v>
          </cell>
          <cell r="AG69">
            <v>504</v>
          </cell>
          <cell r="AH69">
            <v>574</v>
          </cell>
          <cell r="AI69">
            <v>652</v>
          </cell>
          <cell r="BJ69">
            <v>1000</v>
          </cell>
          <cell r="BK69">
            <v>77</v>
          </cell>
          <cell r="BL69">
            <v>146</v>
          </cell>
          <cell r="BM69">
            <v>207</v>
          </cell>
          <cell r="BN69">
            <v>266</v>
          </cell>
          <cell r="BO69">
            <v>325</v>
          </cell>
          <cell r="BP69">
            <v>384</v>
          </cell>
          <cell r="BQ69">
            <v>445</v>
          </cell>
          <cell r="BR69">
            <v>507</v>
          </cell>
          <cell r="BS69">
            <v>570</v>
          </cell>
          <cell r="BT69">
            <v>1000</v>
          </cell>
          <cell r="BU69">
            <v>64</v>
          </cell>
          <cell r="BV69">
            <v>121</v>
          </cell>
          <cell r="BW69">
            <v>173</v>
          </cell>
          <cell r="BX69">
            <v>223</v>
          </cell>
          <cell r="BY69">
            <v>273</v>
          </cell>
          <cell r="BZ69">
            <v>324</v>
          </cell>
          <cell r="CA69">
            <v>377</v>
          </cell>
          <cell r="CB69">
            <v>431</v>
          </cell>
          <cell r="CC69">
            <v>486</v>
          </cell>
        </row>
        <row r="70">
          <cell r="BJ70">
            <v>1400</v>
          </cell>
          <cell r="BK70">
            <v>103</v>
          </cell>
          <cell r="BL70">
            <v>194</v>
          </cell>
          <cell r="BM70">
            <v>273</v>
          </cell>
          <cell r="BN70">
            <v>349</v>
          </cell>
          <cell r="BO70">
            <v>423</v>
          </cell>
          <cell r="BP70">
            <v>499</v>
          </cell>
          <cell r="BQ70">
            <v>574</v>
          </cell>
          <cell r="BR70">
            <v>652</v>
          </cell>
          <cell r="BS70">
            <v>731</v>
          </cell>
          <cell r="BT70">
            <v>1400</v>
          </cell>
          <cell r="BU70">
            <v>85</v>
          </cell>
          <cell r="BV70">
            <v>161</v>
          </cell>
          <cell r="BW70">
            <v>226</v>
          </cell>
          <cell r="BX70">
            <v>290</v>
          </cell>
          <cell r="BY70">
            <v>353</v>
          </cell>
          <cell r="BZ70">
            <v>417</v>
          </cell>
          <cell r="CA70">
            <v>482</v>
          </cell>
          <cell r="CB70">
            <v>549</v>
          </cell>
          <cell r="CC70">
            <v>616</v>
          </cell>
        </row>
        <row r="79">
          <cell r="C79">
            <v>45</v>
          </cell>
          <cell r="D79">
            <v>52.5</v>
          </cell>
          <cell r="E79">
            <v>65</v>
          </cell>
          <cell r="F79">
            <v>75</v>
          </cell>
        </row>
        <row r="80">
          <cell r="C80">
            <v>1</v>
          </cell>
          <cell r="D80">
            <v>2</v>
          </cell>
          <cell r="E80">
            <v>3</v>
          </cell>
          <cell r="F80">
            <v>4</v>
          </cell>
          <cell r="AN80" t="str">
            <v>подающий</v>
          </cell>
          <cell r="AO80" t="str">
            <v>обратный</v>
          </cell>
          <cell r="AP80" t="str">
            <v>подающий</v>
          </cell>
          <cell r="AQ80" t="str">
            <v>обратный</v>
          </cell>
          <cell r="AR80" t="str">
            <v>подающий</v>
          </cell>
          <cell r="AS80" t="str">
            <v>обратный</v>
          </cell>
          <cell r="AU80" t="str">
            <v>подающий</v>
          </cell>
          <cell r="AV80" t="str">
            <v>обратный</v>
          </cell>
          <cell r="AW80" t="str">
            <v>подающий</v>
          </cell>
          <cell r="AX80" t="str">
            <v>обратный</v>
          </cell>
          <cell r="AY80" t="str">
            <v>подающий</v>
          </cell>
          <cell r="AZ80" t="str">
            <v>обратный</v>
          </cell>
          <cell r="BK80" t="str">
            <v>65/50</v>
          </cell>
          <cell r="BL80" t="str">
            <v>90/50</v>
          </cell>
          <cell r="BM80" t="str">
            <v>110/50</v>
          </cell>
          <cell r="BO80" t="str">
            <v>65/50</v>
          </cell>
          <cell r="BP80" t="str">
            <v>90/50</v>
          </cell>
          <cell r="BQ80" t="str">
            <v>110/50</v>
          </cell>
        </row>
        <row r="81">
          <cell r="B81">
            <v>25</v>
          </cell>
          <cell r="C81">
            <v>20</v>
          </cell>
          <cell r="D81">
            <v>45</v>
          </cell>
          <cell r="E81">
            <v>52</v>
          </cell>
          <cell r="F81">
            <v>58</v>
          </cell>
          <cell r="AM81" t="str">
            <v>Температура теплоносителя,0С</v>
          </cell>
          <cell r="AN81" t="str">
            <v>подающий6560/30</v>
          </cell>
          <cell r="AO81" t="str">
            <v>обратный5060/30</v>
          </cell>
          <cell r="AP81" t="str">
            <v>подающий9095/70</v>
          </cell>
          <cell r="AQ81" t="str">
            <v>обратный5095/70</v>
          </cell>
          <cell r="AR81" t="str">
            <v>подающий11095/70</v>
          </cell>
          <cell r="AS81" t="str">
            <v>обратный5095/70</v>
          </cell>
          <cell r="AU81" t="str">
            <v>подающий6560/30</v>
          </cell>
          <cell r="AV81" t="str">
            <v>обратный5060/30</v>
          </cell>
          <cell r="AW81" t="str">
            <v>подающий9095/70</v>
          </cell>
          <cell r="AX81" t="str">
            <v>обратный5095/70</v>
          </cell>
          <cell r="AY81" t="str">
            <v>подающий11095/70</v>
          </cell>
          <cell r="AZ81" t="str">
            <v>обратный5095/70</v>
          </cell>
          <cell r="BJ81">
            <v>25</v>
          </cell>
          <cell r="BK81">
            <v>18</v>
          </cell>
          <cell r="BL81">
            <v>22</v>
          </cell>
          <cell r="BM81">
            <v>27</v>
          </cell>
          <cell r="BN81">
            <v>25</v>
          </cell>
          <cell r="BO81">
            <v>16</v>
          </cell>
          <cell r="BP81">
            <v>21</v>
          </cell>
          <cell r="BQ81">
            <v>24</v>
          </cell>
        </row>
        <row r="82">
          <cell r="B82">
            <v>32</v>
          </cell>
          <cell r="C82">
            <v>21.4</v>
          </cell>
          <cell r="D82">
            <v>48.08</v>
          </cell>
          <cell r="E82">
            <v>55.64</v>
          </cell>
          <cell r="F82">
            <v>61.92</v>
          </cell>
          <cell r="Q82" t="str">
            <v>подающий</v>
          </cell>
          <cell r="R82" t="str">
            <v>обратный</v>
          </cell>
          <cell r="S82" t="str">
            <v>подающий</v>
          </cell>
          <cell r="T82" t="str">
            <v>обратный</v>
          </cell>
          <cell r="V82" t="str">
            <v>подающий</v>
          </cell>
          <cell r="W82" t="str">
            <v>обратный</v>
          </cell>
          <cell r="X82" t="str">
            <v>подающий</v>
          </cell>
          <cell r="Y82" t="str">
            <v>обратный</v>
          </cell>
          <cell r="AN82">
            <v>65</v>
          </cell>
          <cell r="AO82">
            <v>50</v>
          </cell>
          <cell r="AP82">
            <v>90</v>
          </cell>
          <cell r="AQ82">
            <v>50</v>
          </cell>
          <cell r="AR82">
            <v>110</v>
          </cell>
          <cell r="AS82">
            <v>50</v>
          </cell>
          <cell r="AU82">
            <v>65</v>
          </cell>
          <cell r="AV82">
            <v>50</v>
          </cell>
          <cell r="AW82">
            <v>90</v>
          </cell>
          <cell r="AX82">
            <v>50</v>
          </cell>
          <cell r="AY82">
            <v>110</v>
          </cell>
          <cell r="AZ82">
            <v>50</v>
          </cell>
          <cell r="BJ82">
            <v>32</v>
          </cell>
          <cell r="BK82">
            <v>21</v>
          </cell>
          <cell r="BL82">
            <v>25</v>
          </cell>
          <cell r="BM82">
            <v>28</v>
          </cell>
          <cell r="BN82">
            <v>32</v>
          </cell>
          <cell r="BO82">
            <v>18</v>
          </cell>
          <cell r="BP82">
            <v>22</v>
          </cell>
          <cell r="BQ82">
            <v>26</v>
          </cell>
        </row>
        <row r="83">
          <cell r="B83">
            <v>40</v>
          </cell>
          <cell r="C83">
            <v>23</v>
          </cell>
          <cell r="D83">
            <v>51.6</v>
          </cell>
          <cell r="E83">
            <v>59.8</v>
          </cell>
          <cell r="F83">
            <v>66.400000000000006</v>
          </cell>
          <cell r="P83" t="str">
            <v>Температура теплоносителя,0С</v>
          </cell>
          <cell r="Q83" t="str">
            <v>подающий6560/30</v>
          </cell>
          <cell r="R83" t="str">
            <v>обратный5060/30</v>
          </cell>
          <cell r="S83" t="str">
            <v>подающий9095/70</v>
          </cell>
          <cell r="T83" t="str">
            <v>обратный5095/70</v>
          </cell>
          <cell r="V83" t="str">
            <v>подающий6560/30</v>
          </cell>
          <cell r="W83" t="str">
            <v>обратный5060/30</v>
          </cell>
          <cell r="X83" t="str">
            <v>подающий9095/70</v>
          </cell>
          <cell r="Y83" t="str">
            <v>обратный5095/70</v>
          </cell>
          <cell r="AM83">
            <v>25</v>
          </cell>
          <cell r="AN83">
            <v>13</v>
          </cell>
          <cell r="AO83">
            <v>9</v>
          </cell>
          <cell r="AP83">
            <v>19</v>
          </cell>
          <cell r="AQ83">
            <v>9</v>
          </cell>
          <cell r="AR83">
            <v>22</v>
          </cell>
          <cell r="AS83">
            <v>9</v>
          </cell>
          <cell r="AT83">
            <v>25</v>
          </cell>
          <cell r="AU83">
            <v>12</v>
          </cell>
          <cell r="AV83">
            <v>8</v>
          </cell>
          <cell r="AW83">
            <v>17</v>
          </cell>
          <cell r="AX83">
            <v>8</v>
          </cell>
          <cell r="AY83">
            <v>21</v>
          </cell>
          <cell r="AZ83">
            <v>7</v>
          </cell>
          <cell r="BJ83">
            <v>40</v>
          </cell>
          <cell r="BK83">
            <v>22</v>
          </cell>
          <cell r="BL83">
            <v>27</v>
          </cell>
          <cell r="BM83">
            <v>30</v>
          </cell>
          <cell r="BN83">
            <v>40</v>
          </cell>
          <cell r="BO83">
            <v>19</v>
          </cell>
          <cell r="BP83">
            <v>24</v>
          </cell>
          <cell r="BQ83">
            <v>28</v>
          </cell>
        </row>
        <row r="84">
          <cell r="B84">
            <v>50</v>
          </cell>
          <cell r="C84">
            <v>25</v>
          </cell>
          <cell r="D84">
            <v>56</v>
          </cell>
          <cell r="E84">
            <v>65</v>
          </cell>
          <cell r="F84">
            <v>72</v>
          </cell>
          <cell r="Q84">
            <v>65</v>
          </cell>
          <cell r="R84">
            <v>50</v>
          </cell>
          <cell r="S84">
            <v>90</v>
          </cell>
          <cell r="T84">
            <v>50</v>
          </cell>
          <cell r="V84">
            <v>65</v>
          </cell>
          <cell r="W84">
            <v>50</v>
          </cell>
          <cell r="X84">
            <v>90</v>
          </cell>
          <cell r="Y84">
            <v>50</v>
          </cell>
          <cell r="AM84">
            <v>32</v>
          </cell>
          <cell r="AN84">
            <v>14</v>
          </cell>
          <cell r="AO84">
            <v>9</v>
          </cell>
          <cell r="AP84">
            <v>20</v>
          </cell>
          <cell r="AQ84">
            <v>9</v>
          </cell>
          <cell r="AR84">
            <v>24</v>
          </cell>
          <cell r="AS84">
            <v>9</v>
          </cell>
          <cell r="AT84">
            <v>32</v>
          </cell>
          <cell r="AU84">
            <v>13</v>
          </cell>
          <cell r="AV84">
            <v>9</v>
          </cell>
          <cell r="AW84">
            <v>17</v>
          </cell>
          <cell r="AX84">
            <v>9</v>
          </cell>
          <cell r="AY84">
            <v>22</v>
          </cell>
          <cell r="AZ84">
            <v>8</v>
          </cell>
          <cell r="BJ84">
            <v>50</v>
          </cell>
          <cell r="BK84">
            <v>25</v>
          </cell>
          <cell r="BL84">
            <v>29</v>
          </cell>
          <cell r="BM84">
            <v>34</v>
          </cell>
          <cell r="BN84">
            <v>50</v>
          </cell>
          <cell r="BO84">
            <v>22</v>
          </cell>
          <cell r="BP84">
            <v>26</v>
          </cell>
          <cell r="BQ84">
            <v>30</v>
          </cell>
        </row>
        <row r="85">
          <cell r="B85">
            <v>65</v>
          </cell>
          <cell r="C85">
            <v>29</v>
          </cell>
          <cell r="D85">
            <v>64</v>
          </cell>
          <cell r="E85">
            <v>74</v>
          </cell>
          <cell r="F85">
            <v>82</v>
          </cell>
          <cell r="P85">
            <v>25</v>
          </cell>
          <cell r="Q85">
            <v>31</v>
          </cell>
          <cell r="R85">
            <v>23</v>
          </cell>
          <cell r="S85">
            <v>41</v>
          </cell>
          <cell r="T85">
            <v>22</v>
          </cell>
          <cell r="U85">
            <v>25</v>
          </cell>
          <cell r="V85">
            <v>28</v>
          </cell>
          <cell r="W85">
            <v>22</v>
          </cell>
          <cell r="X85">
            <v>38</v>
          </cell>
          <cell r="Y85">
            <v>21</v>
          </cell>
          <cell r="AM85">
            <v>40</v>
          </cell>
          <cell r="AN85">
            <v>15</v>
          </cell>
          <cell r="AO85">
            <v>10</v>
          </cell>
          <cell r="AP85">
            <v>22</v>
          </cell>
          <cell r="AQ85">
            <v>10</v>
          </cell>
          <cell r="AR85">
            <v>27</v>
          </cell>
          <cell r="AS85">
            <v>9</v>
          </cell>
          <cell r="AT85">
            <v>40</v>
          </cell>
          <cell r="AU85">
            <v>14</v>
          </cell>
          <cell r="AV85">
            <v>9</v>
          </cell>
          <cell r="AW85">
            <v>19</v>
          </cell>
          <cell r="AX85">
            <v>9</v>
          </cell>
          <cell r="AY85">
            <v>23</v>
          </cell>
          <cell r="AZ85">
            <v>9</v>
          </cell>
          <cell r="BJ85">
            <v>65</v>
          </cell>
          <cell r="BK85">
            <v>28</v>
          </cell>
          <cell r="BL85">
            <v>34</v>
          </cell>
          <cell r="BM85">
            <v>39</v>
          </cell>
          <cell r="BN85">
            <v>65</v>
          </cell>
          <cell r="BO85">
            <v>25</v>
          </cell>
          <cell r="BP85">
            <v>30</v>
          </cell>
          <cell r="BQ85">
            <v>34</v>
          </cell>
        </row>
        <row r="86">
          <cell r="B86">
            <v>80</v>
          </cell>
          <cell r="C86">
            <v>31</v>
          </cell>
          <cell r="D86">
            <v>69</v>
          </cell>
          <cell r="E86">
            <v>80</v>
          </cell>
          <cell r="F86">
            <v>88</v>
          </cell>
          <cell r="P86">
            <v>32</v>
          </cell>
          <cell r="Q86">
            <v>32.96</v>
          </cell>
          <cell r="R86">
            <v>24.68</v>
          </cell>
          <cell r="S86">
            <v>44.08</v>
          </cell>
          <cell r="T86">
            <v>23.68</v>
          </cell>
          <cell r="U86">
            <v>32</v>
          </cell>
          <cell r="V86">
            <v>29.68</v>
          </cell>
          <cell r="W86">
            <v>23.4</v>
          </cell>
          <cell r="X86">
            <v>40.24</v>
          </cell>
          <cell r="Y86">
            <v>22.12</v>
          </cell>
          <cell r="AM86">
            <v>50</v>
          </cell>
          <cell r="AN86">
            <v>16</v>
          </cell>
          <cell r="AO86">
            <v>11</v>
          </cell>
          <cell r="AP86">
            <v>24</v>
          </cell>
          <cell r="AQ86">
            <v>11</v>
          </cell>
          <cell r="AR86">
            <v>29</v>
          </cell>
          <cell r="AS86">
            <v>10</v>
          </cell>
          <cell r="AT86">
            <v>50</v>
          </cell>
          <cell r="AU86">
            <v>15</v>
          </cell>
          <cell r="AV86">
            <v>10</v>
          </cell>
          <cell r="AW86">
            <v>21</v>
          </cell>
          <cell r="AX86">
            <v>10</v>
          </cell>
          <cell r="AY86">
            <v>26</v>
          </cell>
          <cell r="AZ86">
            <v>9</v>
          </cell>
          <cell r="BJ86">
            <v>80</v>
          </cell>
          <cell r="BK86">
            <v>30</v>
          </cell>
          <cell r="BL86">
            <v>36</v>
          </cell>
          <cell r="BM86">
            <v>41</v>
          </cell>
          <cell r="BN86">
            <v>80</v>
          </cell>
          <cell r="BO86">
            <v>27</v>
          </cell>
          <cell r="BP86">
            <v>32</v>
          </cell>
          <cell r="BQ86">
            <v>37</v>
          </cell>
        </row>
        <row r="87">
          <cell r="B87">
            <v>100</v>
          </cell>
          <cell r="C87">
            <v>34</v>
          </cell>
          <cell r="D87">
            <v>76</v>
          </cell>
          <cell r="E87">
            <v>88</v>
          </cell>
          <cell r="F87">
            <v>96</v>
          </cell>
          <cell r="P87">
            <v>40</v>
          </cell>
          <cell r="Q87">
            <v>35.200000000000003</v>
          </cell>
          <cell r="R87">
            <v>26.6</v>
          </cell>
          <cell r="S87">
            <v>47.6</v>
          </cell>
          <cell r="T87">
            <v>25.6</v>
          </cell>
          <cell r="U87">
            <v>40</v>
          </cell>
          <cell r="V87">
            <v>31.6</v>
          </cell>
          <cell r="W87">
            <v>25</v>
          </cell>
          <cell r="X87">
            <v>42.8</v>
          </cell>
          <cell r="Y87">
            <v>23.4</v>
          </cell>
          <cell r="AM87">
            <v>65</v>
          </cell>
          <cell r="AN87">
            <v>20</v>
          </cell>
          <cell r="AO87">
            <v>14</v>
          </cell>
          <cell r="AP87">
            <v>28</v>
          </cell>
          <cell r="AQ87">
            <v>12</v>
          </cell>
          <cell r="AR87">
            <v>34</v>
          </cell>
          <cell r="AS87">
            <v>11</v>
          </cell>
          <cell r="AT87">
            <v>65</v>
          </cell>
          <cell r="AU87">
            <v>17</v>
          </cell>
          <cell r="AV87">
            <v>11</v>
          </cell>
          <cell r="AW87">
            <v>25</v>
          </cell>
          <cell r="AX87">
            <v>11</v>
          </cell>
          <cell r="AY87">
            <v>29</v>
          </cell>
          <cell r="AZ87">
            <v>10</v>
          </cell>
          <cell r="BJ87">
            <v>100</v>
          </cell>
          <cell r="BK87">
            <v>34</v>
          </cell>
          <cell r="BL87">
            <v>40</v>
          </cell>
          <cell r="BM87">
            <v>46</v>
          </cell>
          <cell r="BN87">
            <v>100</v>
          </cell>
          <cell r="BO87">
            <v>29</v>
          </cell>
          <cell r="BP87">
            <v>34</v>
          </cell>
          <cell r="BQ87">
            <v>40</v>
          </cell>
        </row>
        <row r="88">
          <cell r="B88">
            <v>125</v>
          </cell>
          <cell r="C88">
            <v>38</v>
          </cell>
          <cell r="D88">
            <v>85</v>
          </cell>
          <cell r="E88">
            <v>97.5</v>
          </cell>
          <cell r="F88">
            <v>106.5</v>
          </cell>
          <cell r="P88">
            <v>50</v>
          </cell>
          <cell r="Q88">
            <v>38</v>
          </cell>
          <cell r="R88">
            <v>29</v>
          </cell>
          <cell r="S88">
            <v>52</v>
          </cell>
          <cell r="T88">
            <v>28</v>
          </cell>
          <cell r="U88">
            <v>50</v>
          </cell>
          <cell r="V88">
            <v>34</v>
          </cell>
          <cell r="W88">
            <v>27</v>
          </cell>
          <cell r="X88">
            <v>46</v>
          </cell>
          <cell r="Y88">
            <v>25</v>
          </cell>
          <cell r="AM88">
            <v>80</v>
          </cell>
          <cell r="AN88">
            <v>22</v>
          </cell>
          <cell r="AO88">
            <v>15</v>
          </cell>
          <cell r="AP88">
            <v>30</v>
          </cell>
          <cell r="AQ88">
            <v>13</v>
          </cell>
          <cell r="AR88">
            <v>37</v>
          </cell>
          <cell r="AS88">
            <v>12</v>
          </cell>
          <cell r="AT88">
            <v>80</v>
          </cell>
          <cell r="AU88">
            <v>18</v>
          </cell>
          <cell r="AV88">
            <v>12</v>
          </cell>
          <cell r="AW88">
            <v>27</v>
          </cell>
          <cell r="AX88">
            <v>12</v>
          </cell>
          <cell r="AY88">
            <v>32</v>
          </cell>
          <cell r="AZ88">
            <v>11</v>
          </cell>
          <cell r="BJ88">
            <v>125</v>
          </cell>
          <cell r="BK88">
            <v>38</v>
          </cell>
          <cell r="BL88">
            <v>46</v>
          </cell>
          <cell r="BM88">
            <v>52</v>
          </cell>
          <cell r="BN88">
            <v>125</v>
          </cell>
          <cell r="BO88">
            <v>34</v>
          </cell>
          <cell r="BP88">
            <v>40</v>
          </cell>
          <cell r="BQ88">
            <v>45</v>
          </cell>
        </row>
        <row r="89">
          <cell r="B89">
            <v>150</v>
          </cell>
          <cell r="C89">
            <v>42</v>
          </cell>
          <cell r="D89">
            <v>94</v>
          </cell>
          <cell r="E89">
            <v>107</v>
          </cell>
          <cell r="F89">
            <v>117</v>
          </cell>
          <cell r="P89">
            <v>65</v>
          </cell>
          <cell r="Q89">
            <v>43</v>
          </cell>
          <cell r="R89">
            <v>33</v>
          </cell>
          <cell r="S89">
            <v>58</v>
          </cell>
          <cell r="T89">
            <v>31</v>
          </cell>
          <cell r="U89">
            <v>65</v>
          </cell>
          <cell r="V89">
            <v>39</v>
          </cell>
          <cell r="W89">
            <v>29</v>
          </cell>
          <cell r="X89">
            <v>52</v>
          </cell>
          <cell r="Y89">
            <v>28</v>
          </cell>
          <cell r="AM89">
            <v>100</v>
          </cell>
          <cell r="AN89">
            <v>24</v>
          </cell>
          <cell r="AO89">
            <v>16</v>
          </cell>
          <cell r="AP89">
            <v>34</v>
          </cell>
          <cell r="AQ89">
            <v>14</v>
          </cell>
          <cell r="AR89">
            <v>41</v>
          </cell>
          <cell r="AS89">
            <v>14</v>
          </cell>
          <cell r="AT89">
            <v>100</v>
          </cell>
          <cell r="AU89">
            <v>21</v>
          </cell>
          <cell r="AV89">
            <v>14</v>
          </cell>
          <cell r="AW89">
            <v>30</v>
          </cell>
          <cell r="AX89">
            <v>13</v>
          </cell>
          <cell r="AY89">
            <v>35</v>
          </cell>
          <cell r="AZ89">
            <v>12</v>
          </cell>
          <cell r="BJ89">
            <v>150</v>
          </cell>
          <cell r="BK89">
            <v>42</v>
          </cell>
          <cell r="BL89">
            <v>51</v>
          </cell>
          <cell r="BM89">
            <v>57</v>
          </cell>
          <cell r="BN89">
            <v>150</v>
          </cell>
          <cell r="BO89">
            <v>36</v>
          </cell>
          <cell r="BP89">
            <v>43</v>
          </cell>
          <cell r="BQ89">
            <v>49</v>
          </cell>
        </row>
        <row r="90">
          <cell r="B90">
            <v>200</v>
          </cell>
          <cell r="C90">
            <v>51</v>
          </cell>
          <cell r="D90">
            <v>113</v>
          </cell>
          <cell r="E90">
            <v>130</v>
          </cell>
          <cell r="F90">
            <v>142</v>
          </cell>
          <cell r="P90">
            <v>80</v>
          </cell>
          <cell r="Q90">
            <v>44</v>
          </cell>
          <cell r="R90">
            <v>34</v>
          </cell>
          <cell r="S90">
            <v>59</v>
          </cell>
          <cell r="T90">
            <v>32</v>
          </cell>
          <cell r="U90">
            <v>80</v>
          </cell>
          <cell r="V90">
            <v>40</v>
          </cell>
          <cell r="W90">
            <v>30</v>
          </cell>
          <cell r="X90">
            <v>52</v>
          </cell>
          <cell r="Y90">
            <v>29</v>
          </cell>
          <cell r="AM90">
            <v>125</v>
          </cell>
          <cell r="AN90">
            <v>25</v>
          </cell>
          <cell r="AO90">
            <v>17</v>
          </cell>
          <cell r="AP90">
            <v>36</v>
          </cell>
          <cell r="AQ90">
            <v>15</v>
          </cell>
          <cell r="AR90">
            <v>45</v>
          </cell>
          <cell r="AS90">
            <v>15</v>
          </cell>
          <cell r="AT90">
            <v>125</v>
          </cell>
          <cell r="AU90">
            <v>22</v>
          </cell>
          <cell r="AV90">
            <v>15</v>
          </cell>
          <cell r="AW90">
            <v>33</v>
          </cell>
          <cell r="AX90">
            <v>14</v>
          </cell>
          <cell r="AY90">
            <v>37</v>
          </cell>
          <cell r="AZ90">
            <v>13</v>
          </cell>
          <cell r="BJ90">
            <v>200</v>
          </cell>
          <cell r="BK90">
            <v>52</v>
          </cell>
          <cell r="BL90">
            <v>61</v>
          </cell>
          <cell r="BM90">
            <v>70</v>
          </cell>
          <cell r="BN90">
            <v>200</v>
          </cell>
          <cell r="BO90">
            <v>45</v>
          </cell>
          <cell r="BP90">
            <v>52</v>
          </cell>
          <cell r="BQ90">
            <v>60</v>
          </cell>
        </row>
        <row r="91">
          <cell r="B91">
            <v>250</v>
          </cell>
          <cell r="C91">
            <v>60</v>
          </cell>
          <cell r="D91">
            <v>132</v>
          </cell>
          <cell r="E91">
            <v>150</v>
          </cell>
          <cell r="F91">
            <v>163</v>
          </cell>
          <cell r="P91">
            <v>100</v>
          </cell>
          <cell r="Q91">
            <v>47</v>
          </cell>
          <cell r="R91">
            <v>36</v>
          </cell>
          <cell r="S91">
            <v>64</v>
          </cell>
          <cell r="T91">
            <v>34</v>
          </cell>
          <cell r="U91">
            <v>100</v>
          </cell>
          <cell r="V91">
            <v>42</v>
          </cell>
          <cell r="W91">
            <v>33</v>
          </cell>
          <cell r="X91">
            <v>56</v>
          </cell>
          <cell r="Y91">
            <v>30</v>
          </cell>
          <cell r="AM91">
            <v>150</v>
          </cell>
          <cell r="AN91">
            <v>28</v>
          </cell>
          <cell r="AO91">
            <v>20</v>
          </cell>
          <cell r="AP91">
            <v>40</v>
          </cell>
          <cell r="AQ91">
            <v>16</v>
          </cell>
          <cell r="AR91">
            <v>47</v>
          </cell>
          <cell r="AS91">
            <v>16</v>
          </cell>
          <cell r="AT91">
            <v>150</v>
          </cell>
          <cell r="AU91">
            <v>23</v>
          </cell>
          <cell r="AV91">
            <v>16</v>
          </cell>
          <cell r="AW91">
            <v>36</v>
          </cell>
          <cell r="AX91">
            <v>15</v>
          </cell>
          <cell r="AY91">
            <v>40</v>
          </cell>
          <cell r="AZ91">
            <v>14</v>
          </cell>
          <cell r="BJ91">
            <v>250</v>
          </cell>
          <cell r="BK91">
            <v>61</v>
          </cell>
          <cell r="BL91">
            <v>71</v>
          </cell>
          <cell r="BM91">
            <v>81</v>
          </cell>
          <cell r="BN91">
            <v>250</v>
          </cell>
          <cell r="BO91">
            <v>52</v>
          </cell>
          <cell r="BP91">
            <v>61</v>
          </cell>
          <cell r="BQ91">
            <v>69</v>
          </cell>
        </row>
        <row r="92">
          <cell r="B92">
            <v>300</v>
          </cell>
          <cell r="C92">
            <v>68</v>
          </cell>
          <cell r="D92">
            <v>149</v>
          </cell>
          <cell r="E92">
            <v>168</v>
          </cell>
          <cell r="F92">
            <v>183</v>
          </cell>
          <cell r="P92">
            <v>125</v>
          </cell>
          <cell r="Q92">
            <v>52</v>
          </cell>
          <cell r="R92">
            <v>40</v>
          </cell>
          <cell r="S92">
            <v>70</v>
          </cell>
          <cell r="T92">
            <v>38</v>
          </cell>
          <cell r="U92">
            <v>125</v>
          </cell>
          <cell r="V92">
            <v>46</v>
          </cell>
          <cell r="W92">
            <v>35</v>
          </cell>
          <cell r="X92">
            <v>62</v>
          </cell>
          <cell r="Y92">
            <v>34</v>
          </cell>
          <cell r="AM92">
            <v>200</v>
          </cell>
          <cell r="AN92">
            <v>35</v>
          </cell>
          <cell r="AO92">
            <v>22</v>
          </cell>
          <cell r="AP92">
            <v>47</v>
          </cell>
          <cell r="AQ92">
            <v>19</v>
          </cell>
          <cell r="AR92">
            <v>61</v>
          </cell>
          <cell r="AS92">
            <v>17</v>
          </cell>
          <cell r="AT92">
            <v>200</v>
          </cell>
          <cell r="AU92">
            <v>28</v>
          </cell>
          <cell r="AV92">
            <v>20</v>
          </cell>
          <cell r="AW92">
            <v>42</v>
          </cell>
          <cell r="AX92">
            <v>16</v>
          </cell>
          <cell r="AY92">
            <v>50</v>
          </cell>
          <cell r="AZ92">
            <v>15</v>
          </cell>
          <cell r="BJ92">
            <v>300</v>
          </cell>
          <cell r="BK92">
            <v>70</v>
          </cell>
          <cell r="BL92">
            <v>81</v>
          </cell>
          <cell r="BM92">
            <v>90</v>
          </cell>
          <cell r="BN92">
            <v>300</v>
          </cell>
          <cell r="BO92">
            <v>58</v>
          </cell>
          <cell r="BP92">
            <v>68</v>
          </cell>
          <cell r="BQ92">
            <v>77</v>
          </cell>
        </row>
        <row r="93">
          <cell r="B93">
            <v>350</v>
          </cell>
          <cell r="C93">
            <v>76</v>
          </cell>
          <cell r="D93">
            <v>164</v>
          </cell>
          <cell r="E93">
            <v>183</v>
          </cell>
          <cell r="F93">
            <v>202</v>
          </cell>
          <cell r="P93">
            <v>150</v>
          </cell>
          <cell r="Q93">
            <v>59</v>
          </cell>
          <cell r="R93">
            <v>45</v>
          </cell>
          <cell r="S93">
            <v>78</v>
          </cell>
          <cell r="T93">
            <v>42</v>
          </cell>
          <cell r="U93">
            <v>150</v>
          </cell>
          <cell r="V93">
            <v>52</v>
          </cell>
          <cell r="W93">
            <v>40</v>
          </cell>
          <cell r="X93">
            <v>69</v>
          </cell>
          <cell r="Y93">
            <v>37</v>
          </cell>
          <cell r="AM93">
            <v>250</v>
          </cell>
          <cell r="AN93">
            <v>40</v>
          </cell>
          <cell r="AO93">
            <v>26</v>
          </cell>
          <cell r="AP93">
            <v>56</v>
          </cell>
          <cell r="AQ93">
            <v>22</v>
          </cell>
          <cell r="AR93">
            <v>68</v>
          </cell>
          <cell r="AS93">
            <v>18</v>
          </cell>
          <cell r="AT93">
            <v>250</v>
          </cell>
          <cell r="AU93">
            <v>33</v>
          </cell>
          <cell r="AV93">
            <v>22</v>
          </cell>
          <cell r="AW93">
            <v>46</v>
          </cell>
          <cell r="AX93">
            <v>18</v>
          </cell>
          <cell r="AY93">
            <v>57</v>
          </cell>
          <cell r="AZ93">
            <v>17</v>
          </cell>
          <cell r="BJ93">
            <v>350</v>
          </cell>
          <cell r="BK93">
            <v>77</v>
          </cell>
          <cell r="BL93">
            <v>90</v>
          </cell>
          <cell r="BM93">
            <v>101</v>
          </cell>
          <cell r="BN93">
            <v>350</v>
          </cell>
          <cell r="BO93">
            <v>65</v>
          </cell>
          <cell r="BP93">
            <v>76</v>
          </cell>
          <cell r="BQ93">
            <v>85</v>
          </cell>
        </row>
        <row r="94">
          <cell r="B94">
            <v>400</v>
          </cell>
          <cell r="C94">
            <v>82</v>
          </cell>
          <cell r="D94">
            <v>180</v>
          </cell>
          <cell r="E94">
            <v>203</v>
          </cell>
          <cell r="F94">
            <v>219</v>
          </cell>
          <cell r="P94">
            <v>200</v>
          </cell>
          <cell r="Q94">
            <v>66</v>
          </cell>
          <cell r="R94">
            <v>51</v>
          </cell>
          <cell r="S94">
            <v>87</v>
          </cell>
          <cell r="T94">
            <v>46</v>
          </cell>
          <cell r="U94">
            <v>200</v>
          </cell>
          <cell r="V94">
            <v>57</v>
          </cell>
          <cell r="W94">
            <v>43</v>
          </cell>
          <cell r="X94">
            <v>77</v>
          </cell>
          <cell r="Y94">
            <v>41</v>
          </cell>
          <cell r="AM94">
            <v>300</v>
          </cell>
          <cell r="AN94">
            <v>46</v>
          </cell>
          <cell r="AO94">
            <v>29</v>
          </cell>
          <cell r="AP94">
            <v>64</v>
          </cell>
          <cell r="AQ94">
            <v>23</v>
          </cell>
          <cell r="AR94">
            <v>76</v>
          </cell>
          <cell r="AS94">
            <v>21</v>
          </cell>
          <cell r="AT94">
            <v>300</v>
          </cell>
          <cell r="AU94">
            <v>37</v>
          </cell>
          <cell r="AV94">
            <v>24</v>
          </cell>
          <cell r="AW94">
            <v>52</v>
          </cell>
          <cell r="AX94">
            <v>21</v>
          </cell>
          <cell r="AY94">
            <v>61</v>
          </cell>
          <cell r="AZ94">
            <v>18</v>
          </cell>
          <cell r="BJ94">
            <v>400</v>
          </cell>
          <cell r="BK94">
            <v>84</v>
          </cell>
          <cell r="BL94">
            <v>99</v>
          </cell>
          <cell r="BM94">
            <v>110</v>
          </cell>
          <cell r="BN94">
            <v>400</v>
          </cell>
          <cell r="BO94">
            <v>70</v>
          </cell>
          <cell r="BP94">
            <v>83</v>
          </cell>
          <cell r="BQ94">
            <v>93</v>
          </cell>
        </row>
        <row r="95">
          <cell r="B95">
            <v>450</v>
          </cell>
          <cell r="C95">
            <v>91</v>
          </cell>
          <cell r="D95">
            <v>198</v>
          </cell>
          <cell r="E95">
            <v>223</v>
          </cell>
          <cell r="F95">
            <v>241</v>
          </cell>
          <cell r="P95">
            <v>250</v>
          </cell>
          <cell r="Q95">
            <v>71</v>
          </cell>
          <cell r="R95">
            <v>54</v>
          </cell>
          <cell r="S95">
            <v>95</v>
          </cell>
          <cell r="T95">
            <v>51</v>
          </cell>
          <cell r="U95">
            <v>250</v>
          </cell>
          <cell r="V95">
            <v>62</v>
          </cell>
          <cell r="W95">
            <v>47</v>
          </cell>
          <cell r="X95">
            <v>83</v>
          </cell>
          <cell r="Y95">
            <v>44</v>
          </cell>
          <cell r="AM95">
            <v>350</v>
          </cell>
          <cell r="AN95">
            <v>50</v>
          </cell>
          <cell r="AO95">
            <v>32</v>
          </cell>
          <cell r="AP95">
            <v>68</v>
          </cell>
          <cell r="AQ95">
            <v>25</v>
          </cell>
          <cell r="AR95">
            <v>84</v>
          </cell>
          <cell r="AS95">
            <v>22</v>
          </cell>
          <cell r="AT95">
            <v>350</v>
          </cell>
          <cell r="AU95">
            <v>40</v>
          </cell>
          <cell r="AV95">
            <v>27</v>
          </cell>
          <cell r="AW95">
            <v>55</v>
          </cell>
          <cell r="AX95">
            <v>22</v>
          </cell>
          <cell r="AY95">
            <v>69</v>
          </cell>
          <cell r="AZ95">
            <v>19</v>
          </cell>
          <cell r="BJ95">
            <v>450</v>
          </cell>
          <cell r="BK95">
            <v>92</v>
          </cell>
          <cell r="BL95">
            <v>108</v>
          </cell>
          <cell r="BM95">
            <v>120</v>
          </cell>
          <cell r="BN95">
            <v>450</v>
          </cell>
          <cell r="BO95">
            <v>77</v>
          </cell>
          <cell r="BP95">
            <v>89</v>
          </cell>
          <cell r="BQ95">
            <v>101</v>
          </cell>
        </row>
        <row r="96">
          <cell r="B96">
            <v>500</v>
          </cell>
          <cell r="C96">
            <v>101</v>
          </cell>
          <cell r="D96">
            <v>216</v>
          </cell>
          <cell r="E96">
            <v>243</v>
          </cell>
          <cell r="F96">
            <v>261</v>
          </cell>
          <cell r="P96">
            <v>300</v>
          </cell>
          <cell r="Q96">
            <v>78</v>
          </cell>
          <cell r="R96">
            <v>59</v>
          </cell>
          <cell r="S96">
            <v>105</v>
          </cell>
          <cell r="T96">
            <v>55</v>
          </cell>
          <cell r="U96">
            <v>300</v>
          </cell>
          <cell r="V96">
            <v>68</v>
          </cell>
          <cell r="W96">
            <v>51</v>
          </cell>
          <cell r="X96">
            <v>90</v>
          </cell>
          <cell r="Y96">
            <v>48</v>
          </cell>
          <cell r="AM96">
            <v>400</v>
          </cell>
          <cell r="AN96">
            <v>56</v>
          </cell>
          <cell r="AO96">
            <v>34</v>
          </cell>
          <cell r="AP96">
            <v>75</v>
          </cell>
          <cell r="AQ96">
            <v>28</v>
          </cell>
          <cell r="AR96">
            <v>90</v>
          </cell>
          <cell r="AS96">
            <v>22</v>
          </cell>
          <cell r="AT96">
            <v>400</v>
          </cell>
          <cell r="AU96">
            <v>43</v>
          </cell>
          <cell r="AV96">
            <v>28</v>
          </cell>
          <cell r="AW96">
            <v>60</v>
          </cell>
          <cell r="AX96">
            <v>24</v>
          </cell>
          <cell r="AY96">
            <v>74</v>
          </cell>
          <cell r="AZ96">
            <v>21</v>
          </cell>
          <cell r="BJ96">
            <v>500</v>
          </cell>
          <cell r="BK96">
            <v>101</v>
          </cell>
          <cell r="BL96">
            <v>118</v>
          </cell>
          <cell r="BM96">
            <v>131</v>
          </cell>
          <cell r="BN96">
            <v>500</v>
          </cell>
          <cell r="BO96">
            <v>83</v>
          </cell>
          <cell r="BP96">
            <v>97</v>
          </cell>
          <cell r="BQ96">
            <v>109</v>
          </cell>
        </row>
        <row r="97">
          <cell r="B97">
            <v>600</v>
          </cell>
          <cell r="C97">
            <v>114</v>
          </cell>
          <cell r="D97">
            <v>246</v>
          </cell>
          <cell r="E97">
            <v>277</v>
          </cell>
          <cell r="F97">
            <v>298</v>
          </cell>
          <cell r="P97">
            <v>350</v>
          </cell>
          <cell r="Q97">
            <v>87</v>
          </cell>
          <cell r="R97">
            <v>65</v>
          </cell>
          <cell r="S97">
            <v>114</v>
          </cell>
          <cell r="T97">
            <v>59</v>
          </cell>
          <cell r="U97">
            <v>350</v>
          </cell>
          <cell r="V97">
            <v>74</v>
          </cell>
          <cell r="W97">
            <v>56</v>
          </cell>
          <cell r="X97">
            <v>97</v>
          </cell>
          <cell r="Y97">
            <v>52</v>
          </cell>
          <cell r="AM97">
            <v>450</v>
          </cell>
          <cell r="AN97">
            <v>60</v>
          </cell>
          <cell r="AO97">
            <v>36</v>
          </cell>
          <cell r="AP97">
            <v>82</v>
          </cell>
          <cell r="AQ97">
            <v>28</v>
          </cell>
          <cell r="AR97">
            <v>99</v>
          </cell>
          <cell r="AS97">
            <v>23</v>
          </cell>
          <cell r="AT97">
            <v>450</v>
          </cell>
          <cell r="AU97">
            <v>46</v>
          </cell>
          <cell r="AV97">
            <v>31</v>
          </cell>
          <cell r="AW97">
            <v>68</v>
          </cell>
          <cell r="AX97">
            <v>27</v>
          </cell>
          <cell r="AY97">
            <v>78</v>
          </cell>
          <cell r="AZ97">
            <v>22</v>
          </cell>
          <cell r="BJ97">
            <v>600</v>
          </cell>
          <cell r="BK97">
            <v>115</v>
          </cell>
          <cell r="BL97">
            <v>134</v>
          </cell>
          <cell r="BM97">
            <v>150</v>
          </cell>
          <cell r="BN97">
            <v>600</v>
          </cell>
          <cell r="BO97">
            <v>95</v>
          </cell>
          <cell r="BP97">
            <v>111</v>
          </cell>
          <cell r="BQ97">
            <v>125</v>
          </cell>
        </row>
        <row r="98">
          <cell r="B98">
            <v>700</v>
          </cell>
          <cell r="C98">
            <v>125</v>
          </cell>
          <cell r="D98">
            <v>272</v>
          </cell>
          <cell r="E98">
            <v>306</v>
          </cell>
          <cell r="F98">
            <v>327</v>
          </cell>
          <cell r="P98">
            <v>400</v>
          </cell>
          <cell r="Q98">
            <v>93</v>
          </cell>
          <cell r="R98">
            <v>69</v>
          </cell>
          <cell r="S98">
            <v>120</v>
          </cell>
          <cell r="T98">
            <v>63</v>
          </cell>
          <cell r="U98">
            <v>400</v>
          </cell>
          <cell r="V98">
            <v>78</v>
          </cell>
          <cell r="W98">
            <v>58</v>
          </cell>
          <cell r="X98">
            <v>104</v>
          </cell>
          <cell r="Y98">
            <v>54</v>
          </cell>
          <cell r="AM98">
            <v>500</v>
          </cell>
          <cell r="AN98">
            <v>65</v>
          </cell>
          <cell r="AO98">
            <v>40</v>
          </cell>
          <cell r="AP98">
            <v>92</v>
          </cell>
          <cell r="AQ98">
            <v>31</v>
          </cell>
          <cell r="AR98">
            <v>112</v>
          </cell>
          <cell r="AS98">
            <v>24</v>
          </cell>
          <cell r="AT98">
            <v>500</v>
          </cell>
          <cell r="AU98">
            <v>50</v>
          </cell>
          <cell r="AV98">
            <v>32</v>
          </cell>
          <cell r="AW98">
            <v>72</v>
          </cell>
          <cell r="AX98">
            <v>28</v>
          </cell>
          <cell r="AY98">
            <v>86</v>
          </cell>
          <cell r="AZ98">
            <v>23</v>
          </cell>
          <cell r="BJ98">
            <v>700</v>
          </cell>
          <cell r="BK98">
            <v>130</v>
          </cell>
          <cell r="BL98">
            <v>151</v>
          </cell>
          <cell r="BM98">
            <v>167</v>
          </cell>
          <cell r="BN98">
            <v>700</v>
          </cell>
          <cell r="BO98">
            <v>106</v>
          </cell>
          <cell r="BP98">
            <v>124</v>
          </cell>
          <cell r="BQ98">
            <v>138</v>
          </cell>
        </row>
        <row r="99">
          <cell r="B99">
            <v>800</v>
          </cell>
          <cell r="C99">
            <v>141</v>
          </cell>
          <cell r="D99">
            <v>304</v>
          </cell>
          <cell r="E99">
            <v>341</v>
          </cell>
          <cell r="F99">
            <v>364</v>
          </cell>
          <cell r="P99">
            <v>450</v>
          </cell>
          <cell r="Q99">
            <v>100</v>
          </cell>
          <cell r="R99">
            <v>74</v>
          </cell>
          <cell r="S99">
            <v>130</v>
          </cell>
          <cell r="T99">
            <v>67</v>
          </cell>
          <cell r="U99">
            <v>450</v>
          </cell>
          <cell r="V99">
            <v>83</v>
          </cell>
          <cell r="W99">
            <v>62</v>
          </cell>
          <cell r="X99">
            <v>111</v>
          </cell>
          <cell r="Y99">
            <v>58</v>
          </cell>
          <cell r="AM99">
            <v>600</v>
          </cell>
          <cell r="AN99">
            <v>71</v>
          </cell>
          <cell r="AO99">
            <v>42</v>
          </cell>
          <cell r="AP99">
            <v>102</v>
          </cell>
          <cell r="AQ99">
            <v>33</v>
          </cell>
          <cell r="AR99">
            <v>125</v>
          </cell>
          <cell r="AS99">
            <v>26</v>
          </cell>
          <cell r="AT99">
            <v>600</v>
          </cell>
          <cell r="AU99">
            <v>58</v>
          </cell>
          <cell r="AV99">
            <v>36</v>
          </cell>
          <cell r="AW99">
            <v>80</v>
          </cell>
          <cell r="AX99">
            <v>30</v>
          </cell>
          <cell r="AY99">
            <v>96</v>
          </cell>
          <cell r="AZ99">
            <v>27</v>
          </cell>
          <cell r="BJ99">
            <v>800</v>
          </cell>
          <cell r="BK99">
            <v>144</v>
          </cell>
          <cell r="BL99">
            <v>168</v>
          </cell>
          <cell r="BM99">
            <v>186</v>
          </cell>
          <cell r="BN99">
            <v>800</v>
          </cell>
          <cell r="BO99">
            <v>118</v>
          </cell>
          <cell r="BP99">
            <v>138</v>
          </cell>
          <cell r="BQ99">
            <v>152</v>
          </cell>
        </row>
        <row r="100">
          <cell r="B100">
            <v>900</v>
          </cell>
          <cell r="C100">
            <v>155</v>
          </cell>
          <cell r="D100">
            <v>333</v>
          </cell>
          <cell r="E100">
            <v>373</v>
          </cell>
          <cell r="F100">
            <v>399</v>
          </cell>
          <cell r="P100">
            <v>500</v>
          </cell>
          <cell r="Q100">
            <v>106</v>
          </cell>
          <cell r="R100">
            <v>78</v>
          </cell>
          <cell r="S100">
            <v>140</v>
          </cell>
          <cell r="T100">
            <v>71</v>
          </cell>
          <cell r="U100">
            <v>500</v>
          </cell>
          <cell r="V100">
            <v>90</v>
          </cell>
          <cell r="W100">
            <v>67</v>
          </cell>
          <cell r="X100">
            <v>119</v>
          </cell>
          <cell r="Y100">
            <v>62</v>
          </cell>
          <cell r="AM100">
            <v>700</v>
          </cell>
          <cell r="AN100">
            <v>78</v>
          </cell>
          <cell r="AO100">
            <v>46</v>
          </cell>
          <cell r="AP100">
            <v>120</v>
          </cell>
          <cell r="AQ100">
            <v>35</v>
          </cell>
          <cell r="AR100">
            <v>135</v>
          </cell>
          <cell r="AS100">
            <v>28</v>
          </cell>
          <cell r="AT100">
            <v>700</v>
          </cell>
          <cell r="AU100">
            <v>65</v>
          </cell>
          <cell r="AV100">
            <v>40</v>
          </cell>
          <cell r="AW100">
            <v>92</v>
          </cell>
          <cell r="AX100">
            <v>32</v>
          </cell>
          <cell r="AY100">
            <v>110</v>
          </cell>
          <cell r="AZ100">
            <v>27</v>
          </cell>
          <cell r="BJ100">
            <v>900</v>
          </cell>
          <cell r="BK100">
            <v>160</v>
          </cell>
          <cell r="BL100">
            <v>186</v>
          </cell>
          <cell r="BM100">
            <v>206</v>
          </cell>
          <cell r="BN100">
            <v>900</v>
          </cell>
          <cell r="BO100">
            <v>130</v>
          </cell>
          <cell r="BP100">
            <v>151</v>
          </cell>
          <cell r="BQ100">
            <v>169</v>
          </cell>
        </row>
        <row r="101">
          <cell r="B101">
            <v>1000</v>
          </cell>
          <cell r="C101">
            <v>170</v>
          </cell>
          <cell r="D101">
            <v>366</v>
          </cell>
          <cell r="E101">
            <v>410</v>
          </cell>
          <cell r="F101">
            <v>436</v>
          </cell>
          <cell r="P101">
            <v>600</v>
          </cell>
          <cell r="Q101">
            <v>120</v>
          </cell>
          <cell r="R101">
            <v>89</v>
          </cell>
          <cell r="S101">
            <v>160</v>
          </cell>
          <cell r="T101">
            <v>81</v>
          </cell>
          <cell r="U101">
            <v>600</v>
          </cell>
          <cell r="V101">
            <v>101</v>
          </cell>
          <cell r="W101">
            <v>75</v>
          </cell>
          <cell r="X101">
            <v>134</v>
          </cell>
          <cell r="Y101">
            <v>69</v>
          </cell>
          <cell r="AM101">
            <v>800</v>
          </cell>
          <cell r="AN101">
            <v>91</v>
          </cell>
          <cell r="AO101">
            <v>52</v>
          </cell>
          <cell r="AP101">
            <v>129</v>
          </cell>
          <cell r="AQ101">
            <v>39</v>
          </cell>
          <cell r="AR101">
            <v>156</v>
          </cell>
          <cell r="AS101">
            <v>31</v>
          </cell>
          <cell r="AT101">
            <v>800</v>
          </cell>
          <cell r="AU101">
            <v>73</v>
          </cell>
          <cell r="AV101">
            <v>44</v>
          </cell>
          <cell r="AW101">
            <v>102</v>
          </cell>
          <cell r="AX101">
            <v>33</v>
          </cell>
          <cell r="AY101">
            <v>120</v>
          </cell>
          <cell r="AZ101">
            <v>29</v>
          </cell>
          <cell r="BJ101">
            <v>1000</v>
          </cell>
          <cell r="BK101">
            <v>175</v>
          </cell>
          <cell r="BL101">
            <v>201</v>
          </cell>
          <cell r="BM101">
            <v>224</v>
          </cell>
          <cell r="BN101">
            <v>1000</v>
          </cell>
          <cell r="BO101">
            <v>143</v>
          </cell>
          <cell r="BP101">
            <v>165</v>
          </cell>
          <cell r="BQ101">
            <v>182</v>
          </cell>
        </row>
        <row r="102">
          <cell r="B102">
            <v>1200</v>
          </cell>
          <cell r="C102">
            <v>200</v>
          </cell>
          <cell r="D102">
            <v>429</v>
          </cell>
          <cell r="E102">
            <v>482</v>
          </cell>
          <cell r="F102">
            <v>508</v>
          </cell>
          <cell r="P102">
            <v>700</v>
          </cell>
          <cell r="Q102">
            <v>134</v>
          </cell>
          <cell r="R102">
            <v>96</v>
          </cell>
          <cell r="S102">
            <v>175</v>
          </cell>
          <cell r="T102">
            <v>86</v>
          </cell>
          <cell r="U102">
            <v>700</v>
          </cell>
          <cell r="V102">
            <v>108</v>
          </cell>
          <cell r="W102">
            <v>80</v>
          </cell>
          <cell r="X102">
            <v>146</v>
          </cell>
          <cell r="Y102">
            <v>74</v>
          </cell>
          <cell r="AM102">
            <v>900</v>
          </cell>
          <cell r="AN102">
            <v>101</v>
          </cell>
          <cell r="AO102">
            <v>55</v>
          </cell>
          <cell r="AP102">
            <v>139</v>
          </cell>
          <cell r="AQ102">
            <v>41</v>
          </cell>
          <cell r="AR102">
            <v>171</v>
          </cell>
          <cell r="AS102">
            <v>32</v>
          </cell>
          <cell r="AT102">
            <v>900</v>
          </cell>
          <cell r="AU102">
            <v>77</v>
          </cell>
          <cell r="AV102">
            <v>48</v>
          </cell>
          <cell r="AW102">
            <v>110</v>
          </cell>
          <cell r="AX102">
            <v>37</v>
          </cell>
          <cell r="AY102">
            <v>129</v>
          </cell>
          <cell r="AZ102">
            <v>32</v>
          </cell>
          <cell r="BJ102">
            <v>1200</v>
          </cell>
          <cell r="BK102">
            <v>206</v>
          </cell>
          <cell r="BL102">
            <v>238</v>
          </cell>
          <cell r="BM102">
            <v>262</v>
          </cell>
          <cell r="BN102">
            <v>1200</v>
          </cell>
          <cell r="BO102">
            <v>168</v>
          </cell>
          <cell r="BP102">
            <v>194</v>
          </cell>
          <cell r="BQ102">
            <v>215</v>
          </cell>
        </row>
        <row r="103">
          <cell r="B103">
            <v>1400</v>
          </cell>
          <cell r="C103">
            <v>228</v>
          </cell>
          <cell r="D103">
            <v>488</v>
          </cell>
          <cell r="E103">
            <v>554</v>
          </cell>
          <cell r="F103">
            <v>580</v>
          </cell>
          <cell r="P103">
            <v>800</v>
          </cell>
          <cell r="Q103">
            <v>145</v>
          </cell>
          <cell r="R103">
            <v>105</v>
          </cell>
          <cell r="S103">
            <v>194</v>
          </cell>
          <cell r="T103">
            <v>94</v>
          </cell>
          <cell r="U103">
            <v>800</v>
          </cell>
          <cell r="V103">
            <v>120</v>
          </cell>
          <cell r="W103">
            <v>88</v>
          </cell>
          <cell r="X103">
            <v>160</v>
          </cell>
          <cell r="Y103">
            <v>80</v>
          </cell>
          <cell r="AM103">
            <v>1000</v>
          </cell>
          <cell r="AN103">
            <v>111</v>
          </cell>
          <cell r="AO103">
            <v>57</v>
          </cell>
          <cell r="AP103">
            <v>145</v>
          </cell>
          <cell r="AQ103">
            <v>44</v>
          </cell>
          <cell r="AR103">
            <v>182</v>
          </cell>
          <cell r="AS103">
            <v>36</v>
          </cell>
          <cell r="AT103">
            <v>1000</v>
          </cell>
          <cell r="AU103">
            <v>86</v>
          </cell>
          <cell r="AV103">
            <v>52</v>
          </cell>
          <cell r="AW103">
            <v>120</v>
          </cell>
          <cell r="AX103">
            <v>40</v>
          </cell>
          <cell r="AY103">
            <v>140</v>
          </cell>
          <cell r="AZ103">
            <v>34</v>
          </cell>
          <cell r="BJ103">
            <v>1400</v>
          </cell>
          <cell r="BK103">
            <v>235</v>
          </cell>
          <cell r="BL103">
            <v>272</v>
          </cell>
          <cell r="BM103">
            <v>300</v>
          </cell>
          <cell r="BN103">
            <v>1400</v>
          </cell>
          <cell r="BO103">
            <v>190</v>
          </cell>
          <cell r="BP103">
            <v>220</v>
          </cell>
          <cell r="BQ103">
            <v>243</v>
          </cell>
        </row>
        <row r="104">
          <cell r="AM104">
            <v>1200</v>
          </cell>
          <cell r="AN104">
            <v>135</v>
          </cell>
          <cell r="AO104">
            <v>63</v>
          </cell>
          <cell r="AP104">
            <v>187</v>
          </cell>
          <cell r="AQ104">
            <v>47</v>
          </cell>
          <cell r="AR104">
            <v>219</v>
          </cell>
          <cell r="AS104">
            <v>40</v>
          </cell>
          <cell r="AT104">
            <v>1200</v>
          </cell>
          <cell r="AU104">
            <v>98</v>
          </cell>
          <cell r="AV104">
            <v>58</v>
          </cell>
          <cell r="AW104">
            <v>136</v>
          </cell>
          <cell r="AX104">
            <v>46</v>
          </cell>
          <cell r="AY104">
            <v>163</v>
          </cell>
          <cell r="AZ104">
            <v>38</v>
          </cell>
        </row>
        <row r="105">
          <cell r="AM105">
            <v>1400</v>
          </cell>
          <cell r="AN105">
            <v>149</v>
          </cell>
          <cell r="AO105">
            <v>66</v>
          </cell>
          <cell r="AP105">
            <v>207</v>
          </cell>
          <cell r="AQ105">
            <v>51</v>
          </cell>
          <cell r="AR105">
            <v>236</v>
          </cell>
          <cell r="AS105">
            <v>42</v>
          </cell>
          <cell r="AT105">
            <v>1400</v>
          </cell>
          <cell r="AU105">
            <v>112</v>
          </cell>
          <cell r="AV105">
            <v>60</v>
          </cell>
          <cell r="AW105">
            <v>154</v>
          </cell>
          <cell r="AX105">
            <v>50</v>
          </cell>
          <cell r="AY105">
            <v>193</v>
          </cell>
          <cell r="AZ105">
            <v>41</v>
          </cell>
        </row>
        <row r="116">
          <cell r="BK116" t="str">
            <v>65/50</v>
          </cell>
          <cell r="BL116" t="str">
            <v>90/50</v>
          </cell>
          <cell r="BM116" t="str">
            <v>110/50</v>
          </cell>
          <cell r="BO116" t="str">
            <v>65/50</v>
          </cell>
          <cell r="BP116" t="str">
            <v>90/50</v>
          </cell>
          <cell r="BQ116" t="str">
            <v>110/50</v>
          </cell>
        </row>
        <row r="117">
          <cell r="BJ117">
            <v>25</v>
          </cell>
          <cell r="BK117">
            <v>26</v>
          </cell>
          <cell r="BL117">
            <v>30</v>
          </cell>
          <cell r="BM117">
            <v>34</v>
          </cell>
          <cell r="BN117">
            <v>25</v>
          </cell>
          <cell r="BO117">
            <v>23</v>
          </cell>
          <cell r="BP117">
            <v>28</v>
          </cell>
          <cell r="BQ117">
            <v>31</v>
          </cell>
        </row>
        <row r="118">
          <cell r="BJ118">
            <v>32</v>
          </cell>
          <cell r="BK118">
            <v>28</v>
          </cell>
          <cell r="BL118">
            <v>33</v>
          </cell>
          <cell r="BM118">
            <v>37</v>
          </cell>
          <cell r="BN118">
            <v>32</v>
          </cell>
          <cell r="BO118">
            <v>25</v>
          </cell>
          <cell r="BP118">
            <v>30</v>
          </cell>
          <cell r="BQ118">
            <v>34</v>
          </cell>
        </row>
        <row r="119">
          <cell r="BJ119">
            <v>40</v>
          </cell>
          <cell r="BK119">
            <v>30</v>
          </cell>
          <cell r="BL119">
            <v>35</v>
          </cell>
          <cell r="BM119">
            <v>40</v>
          </cell>
          <cell r="BN119">
            <v>40</v>
          </cell>
          <cell r="BO119">
            <v>27</v>
          </cell>
          <cell r="BP119">
            <v>32</v>
          </cell>
          <cell r="BQ119">
            <v>36</v>
          </cell>
        </row>
        <row r="120">
          <cell r="BJ120">
            <v>50</v>
          </cell>
          <cell r="BK120">
            <v>34</v>
          </cell>
          <cell r="BL120">
            <v>40</v>
          </cell>
          <cell r="BM120">
            <v>46</v>
          </cell>
          <cell r="BN120">
            <v>50</v>
          </cell>
          <cell r="BO120">
            <v>30</v>
          </cell>
          <cell r="BP120">
            <v>35</v>
          </cell>
          <cell r="BQ120">
            <v>40</v>
          </cell>
        </row>
        <row r="121">
          <cell r="BJ121">
            <v>65</v>
          </cell>
          <cell r="BK121">
            <v>40</v>
          </cell>
          <cell r="BL121">
            <v>47</v>
          </cell>
          <cell r="BM121">
            <v>52</v>
          </cell>
          <cell r="BN121">
            <v>65</v>
          </cell>
          <cell r="BO121">
            <v>35</v>
          </cell>
          <cell r="BP121">
            <v>42</v>
          </cell>
          <cell r="BQ121">
            <v>46</v>
          </cell>
        </row>
        <row r="122">
          <cell r="BJ122">
            <v>80</v>
          </cell>
          <cell r="BK122">
            <v>44</v>
          </cell>
          <cell r="BL122">
            <v>52</v>
          </cell>
          <cell r="BM122">
            <v>57</v>
          </cell>
          <cell r="BN122">
            <v>80</v>
          </cell>
          <cell r="BO122">
            <v>39</v>
          </cell>
          <cell r="BP122">
            <v>45</v>
          </cell>
          <cell r="BQ122">
            <v>51</v>
          </cell>
        </row>
        <row r="123">
          <cell r="BJ123">
            <v>100</v>
          </cell>
          <cell r="BK123">
            <v>49</v>
          </cell>
          <cell r="BL123">
            <v>58</v>
          </cell>
          <cell r="BM123">
            <v>64</v>
          </cell>
          <cell r="BN123">
            <v>100</v>
          </cell>
          <cell r="BO123">
            <v>42</v>
          </cell>
          <cell r="BP123">
            <v>50</v>
          </cell>
          <cell r="BQ123">
            <v>57</v>
          </cell>
        </row>
        <row r="124">
          <cell r="BJ124">
            <v>125</v>
          </cell>
          <cell r="BK124">
            <v>56</v>
          </cell>
          <cell r="BL124">
            <v>65</v>
          </cell>
          <cell r="BM124">
            <v>72</v>
          </cell>
          <cell r="BN124">
            <v>125</v>
          </cell>
          <cell r="BO124">
            <v>48</v>
          </cell>
          <cell r="BP124">
            <v>57</v>
          </cell>
          <cell r="BQ124">
            <v>63</v>
          </cell>
        </row>
        <row r="125">
          <cell r="BJ125">
            <v>150</v>
          </cell>
          <cell r="BK125">
            <v>64</v>
          </cell>
          <cell r="BL125">
            <v>74</v>
          </cell>
          <cell r="BM125">
            <v>81</v>
          </cell>
          <cell r="BN125">
            <v>150</v>
          </cell>
          <cell r="BO125">
            <v>54</v>
          </cell>
          <cell r="BP125">
            <v>63</v>
          </cell>
          <cell r="BQ125">
            <v>71</v>
          </cell>
        </row>
        <row r="126">
          <cell r="Q126" t="str">
            <v>подающий</v>
          </cell>
          <cell r="R126" t="str">
            <v>обратный</v>
          </cell>
          <cell r="S126" t="str">
            <v>подающий</v>
          </cell>
          <cell r="T126" t="str">
            <v>обратный</v>
          </cell>
          <cell r="U126" t="str">
            <v>подающий</v>
          </cell>
          <cell r="V126" t="str">
            <v>обратный</v>
          </cell>
          <cell r="X126" t="str">
            <v>подающий</v>
          </cell>
          <cell r="Y126" t="str">
            <v>обратный</v>
          </cell>
          <cell r="Z126" t="str">
            <v>подающий</v>
          </cell>
          <cell r="AA126" t="str">
            <v>обратный</v>
          </cell>
          <cell r="AB126" t="str">
            <v>подающий</v>
          </cell>
          <cell r="AC126" t="str">
            <v>обратный</v>
          </cell>
          <cell r="BJ126">
            <v>200</v>
          </cell>
          <cell r="BK126">
            <v>80</v>
          </cell>
          <cell r="BL126">
            <v>92</v>
          </cell>
          <cell r="BM126">
            <v>101</v>
          </cell>
          <cell r="BN126">
            <v>200</v>
          </cell>
          <cell r="BO126">
            <v>66</v>
          </cell>
          <cell r="BP126">
            <v>80</v>
          </cell>
          <cell r="BQ126">
            <v>86</v>
          </cell>
        </row>
        <row r="127">
          <cell r="P127" t="str">
            <v>Температура теплоносителя,0С</v>
          </cell>
          <cell r="Q127" t="str">
            <v>подающий6560/30</v>
          </cell>
          <cell r="R127" t="str">
            <v>обратный5060/30</v>
          </cell>
          <cell r="S127" t="str">
            <v>подающий9095/70</v>
          </cell>
          <cell r="T127" t="str">
            <v>обратный5095/70</v>
          </cell>
          <cell r="U127" t="str">
            <v>подающий11095/70</v>
          </cell>
          <cell r="V127" t="str">
            <v>обратный5095/70</v>
          </cell>
          <cell r="X127" t="str">
            <v>подающий6560/30</v>
          </cell>
          <cell r="Y127" t="str">
            <v>обратный5060/30</v>
          </cell>
          <cell r="Z127" t="str">
            <v>подающий9095/70</v>
          </cell>
          <cell r="AA127" t="str">
            <v>обратный5095/70</v>
          </cell>
          <cell r="AB127" t="str">
            <v>подающий11095/70</v>
          </cell>
          <cell r="AC127" t="str">
            <v>обратный5095/70</v>
          </cell>
          <cell r="BJ127">
            <v>250</v>
          </cell>
          <cell r="BK127">
            <v>95</v>
          </cell>
          <cell r="BL127">
            <v>108</v>
          </cell>
          <cell r="BM127">
            <v>119</v>
          </cell>
          <cell r="BN127">
            <v>250</v>
          </cell>
          <cell r="BO127">
            <v>79</v>
          </cell>
          <cell r="BP127">
            <v>91</v>
          </cell>
          <cell r="BQ127">
            <v>101</v>
          </cell>
        </row>
        <row r="128">
          <cell r="Q128">
            <v>65</v>
          </cell>
          <cell r="R128">
            <v>50</v>
          </cell>
          <cell r="S128">
            <v>90</v>
          </cell>
          <cell r="T128">
            <v>50</v>
          </cell>
          <cell r="U128">
            <v>110</v>
          </cell>
          <cell r="V128">
            <v>50</v>
          </cell>
          <cell r="X128">
            <v>65</v>
          </cell>
          <cell r="Y128">
            <v>50</v>
          </cell>
          <cell r="Z128">
            <v>90</v>
          </cell>
          <cell r="AA128">
            <v>50</v>
          </cell>
          <cell r="AB128">
            <v>110</v>
          </cell>
          <cell r="AC128">
            <v>50</v>
          </cell>
          <cell r="BJ128">
            <v>300</v>
          </cell>
          <cell r="BK128">
            <v>108</v>
          </cell>
          <cell r="BL128">
            <v>124</v>
          </cell>
          <cell r="BM128">
            <v>135</v>
          </cell>
          <cell r="BN128">
            <v>300</v>
          </cell>
          <cell r="BO128">
            <v>90</v>
          </cell>
          <cell r="BP128">
            <v>104</v>
          </cell>
          <cell r="BQ128">
            <v>114</v>
          </cell>
        </row>
        <row r="129">
          <cell r="P129">
            <v>25</v>
          </cell>
          <cell r="Q129">
            <v>15</v>
          </cell>
          <cell r="R129">
            <v>10</v>
          </cell>
          <cell r="S129">
            <v>22</v>
          </cell>
          <cell r="T129">
            <v>9</v>
          </cell>
          <cell r="U129">
            <v>27</v>
          </cell>
          <cell r="V129">
            <v>9</v>
          </cell>
          <cell r="W129">
            <v>25</v>
          </cell>
          <cell r="X129">
            <v>14</v>
          </cell>
          <cell r="Y129">
            <v>9</v>
          </cell>
          <cell r="Z129">
            <v>20</v>
          </cell>
          <cell r="AA129">
            <v>9</v>
          </cell>
          <cell r="AB129">
            <v>24</v>
          </cell>
          <cell r="AC129">
            <v>8</v>
          </cell>
          <cell r="BJ129">
            <v>350</v>
          </cell>
          <cell r="BK129">
            <v>120</v>
          </cell>
          <cell r="BL129">
            <v>139</v>
          </cell>
          <cell r="BM129">
            <v>152</v>
          </cell>
          <cell r="BN129">
            <v>350</v>
          </cell>
          <cell r="BO129">
            <v>101</v>
          </cell>
          <cell r="BP129">
            <v>116</v>
          </cell>
          <cell r="BQ129">
            <v>127</v>
          </cell>
        </row>
        <row r="130">
          <cell r="P130">
            <v>32</v>
          </cell>
          <cell r="Q130">
            <v>16</v>
          </cell>
          <cell r="R130">
            <v>11</v>
          </cell>
          <cell r="S130">
            <v>23</v>
          </cell>
          <cell r="T130">
            <v>10</v>
          </cell>
          <cell r="U130">
            <v>28</v>
          </cell>
          <cell r="V130">
            <v>9</v>
          </cell>
          <cell r="W130">
            <v>32</v>
          </cell>
          <cell r="X130">
            <v>15</v>
          </cell>
          <cell r="Y130">
            <v>10</v>
          </cell>
          <cell r="Z130">
            <v>21</v>
          </cell>
          <cell r="AA130">
            <v>9</v>
          </cell>
          <cell r="AB130">
            <v>26</v>
          </cell>
          <cell r="AC130">
            <v>9</v>
          </cell>
          <cell r="BJ130">
            <v>400</v>
          </cell>
          <cell r="BK130">
            <v>134</v>
          </cell>
          <cell r="BL130">
            <v>152</v>
          </cell>
          <cell r="BM130">
            <v>167</v>
          </cell>
          <cell r="BN130">
            <v>400</v>
          </cell>
          <cell r="BO130">
            <v>112</v>
          </cell>
          <cell r="BP130">
            <v>127</v>
          </cell>
          <cell r="BQ130">
            <v>140</v>
          </cell>
        </row>
        <row r="131">
          <cell r="P131">
            <v>40</v>
          </cell>
          <cell r="Q131">
            <v>18</v>
          </cell>
          <cell r="R131">
            <v>12</v>
          </cell>
          <cell r="S131">
            <v>25</v>
          </cell>
          <cell r="T131">
            <v>11</v>
          </cell>
          <cell r="U131">
            <v>31</v>
          </cell>
          <cell r="V131">
            <v>10</v>
          </cell>
          <cell r="W131">
            <v>40</v>
          </cell>
          <cell r="X131">
            <v>15</v>
          </cell>
          <cell r="Y131">
            <v>11</v>
          </cell>
          <cell r="Z131">
            <v>22</v>
          </cell>
          <cell r="AA131">
            <v>10</v>
          </cell>
          <cell r="AB131">
            <v>28</v>
          </cell>
          <cell r="AC131">
            <v>9</v>
          </cell>
          <cell r="BJ131">
            <v>450</v>
          </cell>
          <cell r="BK131">
            <v>148</v>
          </cell>
          <cell r="BL131">
            <v>169</v>
          </cell>
          <cell r="BM131">
            <v>183</v>
          </cell>
          <cell r="BN131">
            <v>450</v>
          </cell>
          <cell r="BO131">
            <v>122</v>
          </cell>
          <cell r="BP131">
            <v>139</v>
          </cell>
          <cell r="BQ131">
            <v>152</v>
          </cell>
        </row>
        <row r="132">
          <cell r="P132">
            <v>50</v>
          </cell>
          <cell r="Q132">
            <v>19</v>
          </cell>
          <cell r="R132">
            <v>13</v>
          </cell>
          <cell r="S132">
            <v>28</v>
          </cell>
          <cell r="T132">
            <v>12</v>
          </cell>
          <cell r="U132">
            <v>34</v>
          </cell>
          <cell r="V132">
            <v>11</v>
          </cell>
          <cell r="W132">
            <v>50</v>
          </cell>
          <cell r="X132">
            <v>17</v>
          </cell>
          <cell r="Y132">
            <v>12</v>
          </cell>
          <cell r="Z132">
            <v>24</v>
          </cell>
          <cell r="AA132">
            <v>11</v>
          </cell>
          <cell r="AB132">
            <v>30</v>
          </cell>
          <cell r="AC132">
            <v>10</v>
          </cell>
          <cell r="BJ132">
            <v>500</v>
          </cell>
          <cell r="BK132">
            <v>163</v>
          </cell>
          <cell r="BL132">
            <v>184</v>
          </cell>
          <cell r="BM132">
            <v>200</v>
          </cell>
          <cell r="BN132">
            <v>500</v>
          </cell>
          <cell r="BO132">
            <v>134</v>
          </cell>
          <cell r="BP132">
            <v>151</v>
          </cell>
          <cell r="BQ132">
            <v>167</v>
          </cell>
        </row>
        <row r="133">
          <cell r="P133">
            <v>65</v>
          </cell>
          <cell r="Q133">
            <v>23</v>
          </cell>
          <cell r="R133">
            <v>16</v>
          </cell>
          <cell r="S133">
            <v>33</v>
          </cell>
          <cell r="T133">
            <v>14</v>
          </cell>
          <cell r="U133">
            <v>40</v>
          </cell>
          <cell r="V133">
            <v>12</v>
          </cell>
          <cell r="W133">
            <v>65</v>
          </cell>
          <cell r="X133">
            <v>20</v>
          </cell>
          <cell r="Y133">
            <v>14</v>
          </cell>
          <cell r="Z133">
            <v>29</v>
          </cell>
          <cell r="AA133">
            <v>13</v>
          </cell>
          <cell r="AB133">
            <v>34</v>
          </cell>
          <cell r="AC133">
            <v>11</v>
          </cell>
          <cell r="BJ133">
            <v>600</v>
          </cell>
          <cell r="BK133">
            <v>188</v>
          </cell>
          <cell r="BL133">
            <v>214</v>
          </cell>
          <cell r="BM133">
            <v>231</v>
          </cell>
          <cell r="BN133">
            <v>600</v>
          </cell>
          <cell r="BO133">
            <v>154</v>
          </cell>
          <cell r="BP133">
            <v>176</v>
          </cell>
          <cell r="BQ133">
            <v>192</v>
          </cell>
        </row>
        <row r="134">
          <cell r="P134">
            <v>80</v>
          </cell>
          <cell r="Q134">
            <v>25</v>
          </cell>
          <cell r="R134">
            <v>17</v>
          </cell>
          <cell r="S134">
            <v>35</v>
          </cell>
          <cell r="T134">
            <v>15</v>
          </cell>
          <cell r="U134">
            <v>44</v>
          </cell>
          <cell r="V134">
            <v>13</v>
          </cell>
          <cell r="W134">
            <v>80</v>
          </cell>
          <cell r="X134">
            <v>22</v>
          </cell>
          <cell r="Y134">
            <v>15</v>
          </cell>
          <cell r="Z134">
            <v>31</v>
          </cell>
          <cell r="AA134">
            <v>14</v>
          </cell>
          <cell r="AB134">
            <v>38</v>
          </cell>
          <cell r="AC134">
            <v>12</v>
          </cell>
          <cell r="BJ134">
            <v>700</v>
          </cell>
          <cell r="BK134">
            <v>212</v>
          </cell>
          <cell r="BL134">
            <v>249</v>
          </cell>
          <cell r="BM134">
            <v>260</v>
          </cell>
          <cell r="BN134">
            <v>700</v>
          </cell>
          <cell r="BO134">
            <v>173</v>
          </cell>
          <cell r="BP134">
            <v>197</v>
          </cell>
          <cell r="BQ134">
            <v>214</v>
          </cell>
        </row>
        <row r="135">
          <cell r="P135">
            <v>100</v>
          </cell>
          <cell r="Q135">
            <v>28</v>
          </cell>
          <cell r="R135">
            <v>19</v>
          </cell>
          <cell r="S135">
            <v>40</v>
          </cell>
          <cell r="T135">
            <v>16</v>
          </cell>
          <cell r="U135">
            <v>49</v>
          </cell>
          <cell r="V135">
            <v>15</v>
          </cell>
          <cell r="W135">
            <v>100</v>
          </cell>
          <cell r="X135">
            <v>24</v>
          </cell>
          <cell r="Y135">
            <v>16</v>
          </cell>
          <cell r="Z135">
            <v>35</v>
          </cell>
          <cell r="AA135">
            <v>15</v>
          </cell>
          <cell r="AB135">
            <v>41</v>
          </cell>
          <cell r="AC135">
            <v>13</v>
          </cell>
          <cell r="BJ135">
            <v>800</v>
          </cell>
          <cell r="BK135">
            <v>239</v>
          </cell>
          <cell r="BL135">
            <v>268</v>
          </cell>
          <cell r="BM135">
            <v>293</v>
          </cell>
          <cell r="BN135">
            <v>800</v>
          </cell>
          <cell r="BO135">
            <v>194</v>
          </cell>
          <cell r="BP135">
            <v>221</v>
          </cell>
          <cell r="BQ135">
            <v>240</v>
          </cell>
        </row>
        <row r="136">
          <cell r="P136">
            <v>125</v>
          </cell>
          <cell r="Q136">
            <v>29</v>
          </cell>
          <cell r="R136">
            <v>20</v>
          </cell>
          <cell r="S136">
            <v>42</v>
          </cell>
          <cell r="T136">
            <v>17</v>
          </cell>
          <cell r="U136">
            <v>52</v>
          </cell>
          <cell r="V136">
            <v>15</v>
          </cell>
          <cell r="W136">
            <v>125</v>
          </cell>
          <cell r="X136">
            <v>27</v>
          </cell>
          <cell r="Y136">
            <v>18</v>
          </cell>
          <cell r="Z136">
            <v>36</v>
          </cell>
          <cell r="AA136">
            <v>15</v>
          </cell>
          <cell r="AB136">
            <v>43</v>
          </cell>
          <cell r="AC136">
            <v>14</v>
          </cell>
          <cell r="BJ136">
            <v>900</v>
          </cell>
          <cell r="BK136">
            <v>267</v>
          </cell>
          <cell r="BL136">
            <v>300</v>
          </cell>
          <cell r="BM136">
            <v>327</v>
          </cell>
          <cell r="BN136">
            <v>900</v>
          </cell>
          <cell r="BO136">
            <v>215</v>
          </cell>
          <cell r="BP136">
            <v>244</v>
          </cell>
          <cell r="BQ136">
            <v>265</v>
          </cell>
        </row>
        <row r="137">
          <cell r="P137">
            <v>150</v>
          </cell>
          <cell r="Q137">
            <v>33</v>
          </cell>
          <cell r="R137">
            <v>22</v>
          </cell>
          <cell r="S137">
            <v>46</v>
          </cell>
          <cell r="T137">
            <v>19</v>
          </cell>
          <cell r="U137">
            <v>56</v>
          </cell>
          <cell r="V137">
            <v>16</v>
          </cell>
          <cell r="W137">
            <v>150</v>
          </cell>
          <cell r="X137">
            <v>28</v>
          </cell>
          <cell r="Y137">
            <v>19</v>
          </cell>
          <cell r="Z137">
            <v>38</v>
          </cell>
          <cell r="AA137">
            <v>16</v>
          </cell>
          <cell r="AB137">
            <v>47</v>
          </cell>
          <cell r="AC137">
            <v>15</v>
          </cell>
          <cell r="BJ137">
            <v>1000</v>
          </cell>
          <cell r="BK137">
            <v>293</v>
          </cell>
          <cell r="BL137">
            <v>336</v>
          </cell>
          <cell r="BM137">
            <v>356</v>
          </cell>
          <cell r="BN137">
            <v>1000</v>
          </cell>
          <cell r="BO137">
            <v>237</v>
          </cell>
          <cell r="BP137">
            <v>268</v>
          </cell>
          <cell r="BQ137">
            <v>291</v>
          </cell>
        </row>
        <row r="138">
          <cell r="P138">
            <v>200</v>
          </cell>
          <cell r="Q138">
            <v>41</v>
          </cell>
          <cell r="R138">
            <v>27</v>
          </cell>
          <cell r="S138">
            <v>57</v>
          </cell>
          <cell r="T138">
            <v>22</v>
          </cell>
          <cell r="U138">
            <v>71</v>
          </cell>
          <cell r="V138">
            <v>20</v>
          </cell>
          <cell r="W138">
            <v>200</v>
          </cell>
          <cell r="X138">
            <v>34</v>
          </cell>
          <cell r="Y138">
            <v>23</v>
          </cell>
          <cell r="Z138">
            <v>46</v>
          </cell>
          <cell r="AA138">
            <v>19</v>
          </cell>
          <cell r="AB138">
            <v>58</v>
          </cell>
          <cell r="AC138">
            <v>18</v>
          </cell>
          <cell r="BJ138">
            <v>1200</v>
          </cell>
          <cell r="BK138">
            <v>345</v>
          </cell>
          <cell r="BL138">
            <v>390</v>
          </cell>
          <cell r="BM138">
            <v>422</v>
          </cell>
          <cell r="BN138">
            <v>1200</v>
          </cell>
          <cell r="BO138">
            <v>280</v>
          </cell>
          <cell r="BP138">
            <v>316</v>
          </cell>
          <cell r="BQ138">
            <v>342</v>
          </cell>
        </row>
        <row r="139">
          <cell r="P139">
            <v>250</v>
          </cell>
          <cell r="Q139">
            <v>46</v>
          </cell>
          <cell r="R139">
            <v>30</v>
          </cell>
          <cell r="S139">
            <v>65</v>
          </cell>
          <cell r="T139">
            <v>25</v>
          </cell>
          <cell r="U139">
            <v>80</v>
          </cell>
          <cell r="V139">
            <v>22</v>
          </cell>
          <cell r="W139">
            <v>250</v>
          </cell>
          <cell r="X139">
            <v>39</v>
          </cell>
          <cell r="Y139">
            <v>26</v>
          </cell>
          <cell r="Z139">
            <v>55</v>
          </cell>
          <cell r="AA139">
            <v>22</v>
          </cell>
          <cell r="AB139">
            <v>66</v>
          </cell>
          <cell r="AC139">
            <v>20</v>
          </cell>
          <cell r="BJ139">
            <v>1400</v>
          </cell>
          <cell r="BK139">
            <v>402</v>
          </cell>
          <cell r="BL139">
            <v>450</v>
          </cell>
          <cell r="BM139">
            <v>488</v>
          </cell>
          <cell r="BN139">
            <v>1400</v>
          </cell>
          <cell r="BO139">
            <v>323</v>
          </cell>
          <cell r="BP139">
            <v>366</v>
          </cell>
          <cell r="BQ139">
            <v>396</v>
          </cell>
        </row>
        <row r="140">
          <cell r="P140">
            <v>300</v>
          </cell>
          <cell r="Q140">
            <v>53</v>
          </cell>
          <cell r="R140">
            <v>34</v>
          </cell>
          <cell r="S140">
            <v>75</v>
          </cell>
          <cell r="T140">
            <v>28</v>
          </cell>
          <cell r="U140">
            <v>89</v>
          </cell>
          <cell r="V140">
            <v>24</v>
          </cell>
          <cell r="W140">
            <v>300</v>
          </cell>
          <cell r="X140">
            <v>43</v>
          </cell>
          <cell r="Y140">
            <v>28</v>
          </cell>
          <cell r="Z140">
            <v>60</v>
          </cell>
          <cell r="AA140">
            <v>24</v>
          </cell>
          <cell r="AB140">
            <v>72</v>
          </cell>
          <cell r="AC140">
            <v>22</v>
          </cell>
        </row>
        <row r="141">
          <cell r="P141">
            <v>350</v>
          </cell>
          <cell r="Q141">
            <v>58</v>
          </cell>
          <cell r="R141">
            <v>38</v>
          </cell>
          <cell r="S141">
            <v>80</v>
          </cell>
          <cell r="T141">
            <v>29</v>
          </cell>
          <cell r="U141">
            <v>101</v>
          </cell>
          <cell r="V141">
            <v>25</v>
          </cell>
          <cell r="W141">
            <v>350</v>
          </cell>
          <cell r="X141">
            <v>47</v>
          </cell>
          <cell r="Y141">
            <v>32</v>
          </cell>
          <cell r="Z141">
            <v>65</v>
          </cell>
          <cell r="AA141">
            <v>26</v>
          </cell>
          <cell r="AB141">
            <v>81</v>
          </cell>
          <cell r="AC141">
            <v>22</v>
          </cell>
        </row>
        <row r="142">
          <cell r="P142">
            <v>400</v>
          </cell>
          <cell r="Q142">
            <v>65</v>
          </cell>
          <cell r="R142">
            <v>40</v>
          </cell>
          <cell r="S142">
            <v>94</v>
          </cell>
          <cell r="T142">
            <v>32</v>
          </cell>
          <cell r="U142">
            <v>106</v>
          </cell>
          <cell r="V142">
            <v>26</v>
          </cell>
          <cell r="W142">
            <v>400</v>
          </cell>
          <cell r="X142">
            <v>50</v>
          </cell>
          <cell r="Y142">
            <v>33</v>
          </cell>
          <cell r="Z142">
            <v>71</v>
          </cell>
          <cell r="AA142">
            <v>28</v>
          </cell>
          <cell r="AB142">
            <v>87</v>
          </cell>
          <cell r="AC142">
            <v>24</v>
          </cell>
        </row>
        <row r="143">
          <cell r="P143">
            <v>450</v>
          </cell>
          <cell r="Q143">
            <v>66</v>
          </cell>
          <cell r="R143">
            <v>42</v>
          </cell>
          <cell r="S143">
            <v>96</v>
          </cell>
          <cell r="T143">
            <v>34</v>
          </cell>
          <cell r="U143">
            <v>116</v>
          </cell>
          <cell r="V143">
            <v>28</v>
          </cell>
          <cell r="W143">
            <v>450</v>
          </cell>
          <cell r="X143">
            <v>58</v>
          </cell>
          <cell r="Y143">
            <v>37</v>
          </cell>
          <cell r="Z143">
            <v>80</v>
          </cell>
          <cell r="AA143">
            <v>31</v>
          </cell>
          <cell r="AB143">
            <v>92</v>
          </cell>
          <cell r="AC143">
            <v>25</v>
          </cell>
        </row>
        <row r="144">
          <cell r="P144">
            <v>500</v>
          </cell>
          <cell r="Q144">
            <v>76</v>
          </cell>
          <cell r="R144">
            <v>46</v>
          </cell>
          <cell r="S144">
            <v>108</v>
          </cell>
          <cell r="T144">
            <v>37</v>
          </cell>
          <cell r="U144">
            <v>144</v>
          </cell>
          <cell r="V144">
            <v>28</v>
          </cell>
          <cell r="W144">
            <v>500</v>
          </cell>
          <cell r="X144">
            <v>58</v>
          </cell>
          <cell r="Y144">
            <v>38</v>
          </cell>
          <cell r="Z144">
            <v>84</v>
          </cell>
          <cell r="AA144">
            <v>33</v>
          </cell>
          <cell r="AB144">
            <v>101</v>
          </cell>
          <cell r="AC144">
            <v>28</v>
          </cell>
        </row>
        <row r="145">
          <cell r="P145">
            <v>600</v>
          </cell>
          <cell r="Q145">
            <v>84</v>
          </cell>
          <cell r="R145">
            <v>50</v>
          </cell>
          <cell r="S145">
            <v>120</v>
          </cell>
          <cell r="T145">
            <v>39</v>
          </cell>
          <cell r="U145">
            <v>147</v>
          </cell>
          <cell r="V145">
            <v>30</v>
          </cell>
          <cell r="W145">
            <v>600</v>
          </cell>
          <cell r="X145">
            <v>68</v>
          </cell>
          <cell r="Y145">
            <v>43</v>
          </cell>
          <cell r="Z145">
            <v>94</v>
          </cell>
          <cell r="AA145">
            <v>35</v>
          </cell>
          <cell r="AB145">
            <v>114</v>
          </cell>
          <cell r="AC145">
            <v>29</v>
          </cell>
        </row>
        <row r="146">
          <cell r="P146">
            <v>700</v>
          </cell>
          <cell r="Q146">
            <v>92</v>
          </cell>
          <cell r="R146">
            <v>54</v>
          </cell>
          <cell r="S146">
            <v>140</v>
          </cell>
          <cell r="T146">
            <v>40</v>
          </cell>
          <cell r="U146">
            <v>159</v>
          </cell>
          <cell r="V146">
            <v>33</v>
          </cell>
          <cell r="W146">
            <v>700</v>
          </cell>
          <cell r="X146">
            <v>77</v>
          </cell>
          <cell r="Y146">
            <v>47</v>
          </cell>
          <cell r="Z146">
            <v>108</v>
          </cell>
          <cell r="AA146">
            <v>37</v>
          </cell>
          <cell r="AB146">
            <v>130</v>
          </cell>
          <cell r="AC146">
            <v>32</v>
          </cell>
        </row>
        <row r="147">
          <cell r="P147">
            <v>800</v>
          </cell>
          <cell r="Q147">
            <v>112</v>
          </cell>
          <cell r="R147">
            <v>62</v>
          </cell>
          <cell r="S147">
            <v>156</v>
          </cell>
          <cell r="T147">
            <v>41</v>
          </cell>
          <cell r="U147">
            <v>183</v>
          </cell>
          <cell r="V147">
            <v>36</v>
          </cell>
          <cell r="W147">
            <v>800</v>
          </cell>
          <cell r="X147">
            <v>86</v>
          </cell>
          <cell r="Y147">
            <v>52</v>
          </cell>
          <cell r="Z147">
            <v>120</v>
          </cell>
          <cell r="AA147">
            <v>39</v>
          </cell>
          <cell r="AB147">
            <v>140</v>
          </cell>
          <cell r="AC147">
            <v>34</v>
          </cell>
        </row>
        <row r="148">
          <cell r="P148">
            <v>900</v>
          </cell>
          <cell r="Q148">
            <v>119</v>
          </cell>
          <cell r="R148">
            <v>65</v>
          </cell>
          <cell r="S148">
            <v>163</v>
          </cell>
          <cell r="T148">
            <v>49</v>
          </cell>
          <cell r="U148">
            <v>201</v>
          </cell>
          <cell r="V148">
            <v>38</v>
          </cell>
          <cell r="W148">
            <v>900</v>
          </cell>
          <cell r="X148">
            <v>91</v>
          </cell>
          <cell r="Y148">
            <v>57</v>
          </cell>
          <cell r="Z148">
            <v>130</v>
          </cell>
          <cell r="AA148">
            <v>46</v>
          </cell>
          <cell r="AB148">
            <v>160</v>
          </cell>
          <cell r="AC148">
            <v>37</v>
          </cell>
        </row>
        <row r="149">
          <cell r="P149">
            <v>1000</v>
          </cell>
          <cell r="Q149">
            <v>131</v>
          </cell>
          <cell r="R149">
            <v>67</v>
          </cell>
          <cell r="S149">
            <v>171</v>
          </cell>
          <cell r="T149">
            <v>51</v>
          </cell>
          <cell r="U149">
            <v>214</v>
          </cell>
          <cell r="V149">
            <v>42</v>
          </cell>
          <cell r="W149">
            <v>1000</v>
          </cell>
          <cell r="X149">
            <v>101</v>
          </cell>
          <cell r="Y149">
            <v>61</v>
          </cell>
          <cell r="Z149">
            <v>136</v>
          </cell>
          <cell r="AA149">
            <v>49</v>
          </cell>
          <cell r="AB149">
            <v>165</v>
          </cell>
          <cell r="AC149">
            <v>40</v>
          </cell>
        </row>
        <row r="150">
          <cell r="P150">
            <v>1200</v>
          </cell>
          <cell r="Q150">
            <v>159</v>
          </cell>
          <cell r="R150">
            <v>74</v>
          </cell>
          <cell r="S150">
            <v>221</v>
          </cell>
          <cell r="T150">
            <v>57</v>
          </cell>
          <cell r="U150">
            <v>258</v>
          </cell>
          <cell r="V150">
            <v>46</v>
          </cell>
          <cell r="W150">
            <v>1200</v>
          </cell>
          <cell r="X150">
            <v>124</v>
          </cell>
          <cell r="Y150">
            <v>68</v>
          </cell>
          <cell r="Z150">
            <v>159</v>
          </cell>
          <cell r="AA150">
            <v>55</v>
          </cell>
          <cell r="AB150">
            <v>197</v>
          </cell>
          <cell r="AC150">
            <v>45</v>
          </cell>
        </row>
        <row r="151">
          <cell r="P151">
            <v>1400</v>
          </cell>
          <cell r="Q151">
            <v>175</v>
          </cell>
          <cell r="R151">
            <v>77</v>
          </cell>
          <cell r="S151">
            <v>244</v>
          </cell>
          <cell r="T151">
            <v>59</v>
          </cell>
          <cell r="U151">
            <v>277</v>
          </cell>
          <cell r="V151">
            <v>50</v>
          </cell>
          <cell r="W151">
            <v>1400</v>
          </cell>
          <cell r="X151">
            <v>131</v>
          </cell>
          <cell r="Y151">
            <v>71</v>
          </cell>
          <cell r="Z151">
            <v>181</v>
          </cell>
          <cell r="AA151">
            <v>58</v>
          </cell>
          <cell r="AB151">
            <v>217</v>
          </cell>
          <cell r="AC151">
            <v>48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AC3" t="str">
            <v>котельной №1, для участка: от ж.д.ул.Ширшова №2 до участка №1; Надземная; 1998год ввода; отопление; подающий; 95/70°С</v>
          </cell>
          <cell r="BP3">
            <v>1.4999999999999999E-2</v>
          </cell>
          <cell r="BQ3">
            <v>1.2999999999999999E-2</v>
          </cell>
          <cell r="BR3">
            <v>1.2999999999999999E-2</v>
          </cell>
          <cell r="BS3">
            <v>8.9999999999999993E-3</v>
          </cell>
          <cell r="BT3">
            <v>3.0000000000000001E-3</v>
          </cell>
          <cell r="BU3">
            <v>2E-3</v>
          </cell>
          <cell r="BV3">
            <v>2E-3</v>
          </cell>
          <cell r="BW3">
            <v>3.0000000000000001E-3</v>
          </cell>
          <cell r="BX3">
            <v>3.0000000000000001E-3</v>
          </cell>
          <cell r="BY3">
            <v>0.01</v>
          </cell>
          <cell r="BZ3">
            <v>1.2E-2</v>
          </cell>
          <cell r="CA3">
            <v>1.4E-2</v>
          </cell>
          <cell r="CB3">
            <v>9.8999999999999991E-2</v>
          </cell>
          <cell r="CD3">
            <v>8.0000000000000002E-3</v>
          </cell>
          <cell r="CE3">
            <v>1E-3</v>
          </cell>
          <cell r="CF3">
            <v>1E-3</v>
          </cell>
          <cell r="EM3">
            <v>0.74199999999999999</v>
          </cell>
          <cell r="EN3">
            <v>0.64600000000000002</v>
          </cell>
          <cell r="EO3">
            <v>0.57899999999999996</v>
          </cell>
          <cell r="EP3">
            <v>0.34599999999999997</v>
          </cell>
          <cell r="EQ3">
            <v>1.4999999999999999E-2</v>
          </cell>
          <cell r="ER3">
            <v>0</v>
          </cell>
          <cell r="ES3">
            <v>0</v>
          </cell>
          <cell r="ET3">
            <v>0</v>
          </cell>
          <cell r="EU3">
            <v>1.4999999999999999E-2</v>
          </cell>
          <cell r="EV3">
            <v>0.35899999999999999</v>
          </cell>
          <cell r="EW3">
            <v>0.54100000000000004</v>
          </cell>
          <cell r="EX3">
            <v>0.69299999999999995</v>
          </cell>
          <cell r="EY3">
            <v>3.9359999999999999</v>
          </cell>
        </row>
        <row r="4">
          <cell r="AC4" t="str">
            <v>котельной №1, для участка: от ж.д.ул.Ширшова №2 до участка №1; Надземная; 1998год ввода; отопление; обратный; 95/70°С</v>
          </cell>
          <cell r="BP4">
            <v>1.4999999999999999E-2</v>
          </cell>
          <cell r="BQ4">
            <v>1.2999999999999999E-2</v>
          </cell>
          <cell r="BR4">
            <v>1.2999999999999999E-2</v>
          </cell>
          <cell r="BS4">
            <v>8.9999999999999993E-3</v>
          </cell>
          <cell r="BT4">
            <v>3.0000000000000001E-3</v>
          </cell>
          <cell r="BU4">
            <v>2E-3</v>
          </cell>
          <cell r="BV4">
            <v>2E-3</v>
          </cell>
          <cell r="BW4">
            <v>3.0000000000000001E-3</v>
          </cell>
          <cell r="BX4">
            <v>3.0000000000000001E-3</v>
          </cell>
          <cell r="BY4">
            <v>0.01</v>
          </cell>
          <cell r="BZ4">
            <v>1.2E-2</v>
          </cell>
          <cell r="CA4">
            <v>1.4E-2</v>
          </cell>
          <cell r="CB4">
            <v>9.8999999999999991E-2</v>
          </cell>
          <cell r="CD4">
            <v>8.0000000000000002E-3</v>
          </cell>
          <cell r="CE4">
            <v>1E-3</v>
          </cell>
          <cell r="CF4">
            <v>1E-3</v>
          </cell>
          <cell r="EM4">
            <v>0.63200000000000001</v>
          </cell>
          <cell r="EN4">
            <v>0.55000000000000004</v>
          </cell>
          <cell r="EO4">
            <v>0.49399999999999999</v>
          </cell>
          <cell r="EP4">
            <v>0.29399999999999998</v>
          </cell>
          <cell r="EQ4">
            <v>1.2999999999999999E-2</v>
          </cell>
          <cell r="ER4">
            <v>0</v>
          </cell>
          <cell r="ES4">
            <v>0</v>
          </cell>
          <cell r="ET4">
            <v>0</v>
          </cell>
          <cell r="EU4">
            <v>1.2999999999999999E-2</v>
          </cell>
          <cell r="EV4">
            <v>0.30599999999999999</v>
          </cell>
          <cell r="EW4">
            <v>0.46100000000000002</v>
          </cell>
          <cell r="EX4">
            <v>0.59</v>
          </cell>
          <cell r="EY4">
            <v>3.3529999999999993</v>
          </cell>
        </row>
        <row r="5">
          <cell r="AC5" t="str">
            <v>котельной №1, для участка: от ж.д.ул.Ширшова №2 до участка №1; Надземная; 1998год ввода; ГВС; подающий; 60/30°С</v>
          </cell>
          <cell r="BP5">
            <v>6.0000000000000001E-3</v>
          </cell>
          <cell r="BQ5">
            <v>5.0000000000000001E-3</v>
          </cell>
          <cell r="BR5">
            <v>5.0000000000000001E-3</v>
          </cell>
          <cell r="BS5">
            <v>4.0000000000000001E-3</v>
          </cell>
          <cell r="BT5">
            <v>1E-3</v>
          </cell>
          <cell r="BU5">
            <v>1E-3</v>
          </cell>
          <cell r="BV5">
            <v>1E-3</v>
          </cell>
          <cell r="BW5">
            <v>1E-3</v>
          </cell>
          <cell r="BX5">
            <v>1E-3</v>
          </cell>
          <cell r="BY5">
            <v>4.0000000000000001E-3</v>
          </cell>
          <cell r="BZ5">
            <v>5.0000000000000001E-3</v>
          </cell>
          <cell r="CA5">
            <v>6.0000000000000001E-3</v>
          </cell>
          <cell r="CB5">
            <v>0.04</v>
          </cell>
          <cell r="CD5">
            <v>3.0000000000000001E-3</v>
          </cell>
          <cell r="CE5">
            <v>1E-3</v>
          </cell>
          <cell r="CF5">
            <v>1E-3</v>
          </cell>
          <cell r="EM5">
            <v>0.51500000000000001</v>
          </cell>
          <cell r="EN5">
            <v>0.45800000000000002</v>
          </cell>
          <cell r="EO5">
            <v>0.45600000000000002</v>
          </cell>
          <cell r="EP5">
            <v>0.36399999999999999</v>
          </cell>
          <cell r="EQ5">
            <v>0.317</v>
          </cell>
          <cell r="ER5">
            <v>0.17799999999999999</v>
          </cell>
          <cell r="ES5">
            <v>0.221</v>
          </cell>
          <cell r="ET5">
            <v>0.28399999999999997</v>
          </cell>
          <cell r="EU5">
            <v>0.313</v>
          </cell>
          <cell r="EV5">
            <v>0.377</v>
          </cell>
          <cell r="EW5">
            <v>0.434</v>
          </cell>
          <cell r="EX5">
            <v>0.499</v>
          </cell>
          <cell r="EY5">
            <v>4.4160000000000004</v>
          </cell>
        </row>
        <row r="6">
          <cell r="AC6" t="str">
            <v>котельной №1, для участка: от ж.д.ул.Ширшова №2 до участка №1; Надземная; 1998год ввода; ГВС; обратный; 60/30°С</v>
          </cell>
          <cell r="BP6">
            <v>2E-3</v>
          </cell>
          <cell r="BQ6">
            <v>2E-3</v>
          </cell>
          <cell r="BR6">
            <v>2E-3</v>
          </cell>
          <cell r="BS6">
            <v>2E-3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2E-3</v>
          </cell>
          <cell r="BZ6">
            <v>2E-3</v>
          </cell>
          <cell r="CA6">
            <v>2E-3</v>
          </cell>
          <cell r="CB6">
            <v>1.4E-2</v>
          </cell>
          <cell r="CD6">
            <v>1E-3</v>
          </cell>
          <cell r="CE6">
            <v>0</v>
          </cell>
          <cell r="CF6">
            <v>0</v>
          </cell>
          <cell r="EM6">
            <v>0.38800000000000001</v>
          </cell>
          <cell r="EN6">
            <v>0.34499999999999997</v>
          </cell>
          <cell r="EO6">
            <v>0.34399999999999997</v>
          </cell>
          <cell r="EP6">
            <v>0.27400000000000002</v>
          </cell>
          <cell r="EQ6">
            <v>0.23899999999999999</v>
          </cell>
          <cell r="ER6">
            <v>0.13400000000000001</v>
          </cell>
          <cell r="ES6">
            <v>0.16600000000000001</v>
          </cell>
          <cell r="ET6">
            <v>0.214</v>
          </cell>
          <cell r="EU6">
            <v>0.23599999999999999</v>
          </cell>
          <cell r="EV6">
            <v>0.28399999999999997</v>
          </cell>
          <cell r="EW6">
            <v>0.32700000000000001</v>
          </cell>
          <cell r="EX6">
            <v>0.376</v>
          </cell>
          <cell r="EY6">
            <v>3.3269999999999995</v>
          </cell>
        </row>
        <row r="7">
          <cell r="AC7" t="str">
            <v>котельной №1, для участка: от участка №1 до участка№2; Надземная; 1998год ввода; отопление; подающий; 95/70°С</v>
          </cell>
          <cell r="BP7">
            <v>0.10100000000000001</v>
          </cell>
          <cell r="BQ7">
            <v>8.8999999999999996E-2</v>
          </cell>
          <cell r="BR7">
            <v>8.5999999999999993E-2</v>
          </cell>
          <cell r="BS7">
            <v>6.3E-2</v>
          </cell>
          <cell r="BT7">
            <v>0.02</v>
          </cell>
          <cell r="BU7">
            <v>1.2E-2</v>
          </cell>
          <cell r="BV7">
            <v>1.4999999999999999E-2</v>
          </cell>
          <cell r="BW7">
            <v>1.7999999999999999E-2</v>
          </cell>
          <cell r="BX7">
            <v>0.02</v>
          </cell>
          <cell r="BY7">
            <v>6.5000000000000002E-2</v>
          </cell>
          <cell r="BZ7">
            <v>8.1000000000000003E-2</v>
          </cell>
          <cell r="CA7">
            <v>9.6000000000000002E-2</v>
          </cell>
          <cell r="CB7">
            <v>0.66600000000000004</v>
          </cell>
          <cell r="CD7">
            <v>5.7000000000000002E-2</v>
          </cell>
          <cell r="CE7">
            <v>8.9999999999999993E-3</v>
          </cell>
          <cell r="CF7">
            <v>8.9999999999999993E-3</v>
          </cell>
          <cell r="EM7">
            <v>2.5009999999999999</v>
          </cell>
          <cell r="EN7">
            <v>2.1760000000000002</v>
          </cell>
          <cell r="EO7">
            <v>1.952</v>
          </cell>
          <cell r="EP7">
            <v>1.1639999999999999</v>
          </cell>
          <cell r="EQ7">
            <v>0.05</v>
          </cell>
          <cell r="ER7">
            <v>0</v>
          </cell>
          <cell r="ES7">
            <v>0</v>
          </cell>
          <cell r="ET7">
            <v>0</v>
          </cell>
          <cell r="EU7">
            <v>5.0999999999999997E-2</v>
          </cell>
          <cell r="EV7">
            <v>1.2090000000000001</v>
          </cell>
          <cell r="EW7">
            <v>1.8240000000000001</v>
          </cell>
          <cell r="EX7">
            <v>2.3340000000000001</v>
          </cell>
          <cell r="EY7">
            <v>13.260999999999999</v>
          </cell>
        </row>
        <row r="8">
          <cell r="AC8" t="str">
            <v>котельной №1, для участка: от участка №1 до участка№2; Надземная; 1998год ввода; отопление; обратный; 95/70°С</v>
          </cell>
          <cell r="BP8">
            <v>0.10100000000000001</v>
          </cell>
          <cell r="BQ8">
            <v>8.8999999999999996E-2</v>
          </cell>
          <cell r="BR8">
            <v>8.5999999999999993E-2</v>
          </cell>
          <cell r="BS8">
            <v>6.3E-2</v>
          </cell>
          <cell r="BT8">
            <v>0.02</v>
          </cell>
          <cell r="BU8">
            <v>1.2E-2</v>
          </cell>
          <cell r="BV8">
            <v>1.4999999999999999E-2</v>
          </cell>
          <cell r="BW8">
            <v>1.7999999999999999E-2</v>
          </cell>
          <cell r="BX8">
            <v>0.02</v>
          </cell>
          <cell r="BY8">
            <v>6.5000000000000002E-2</v>
          </cell>
          <cell r="BZ8">
            <v>8.1000000000000003E-2</v>
          </cell>
          <cell r="CA8">
            <v>9.6000000000000002E-2</v>
          </cell>
          <cell r="CB8">
            <v>0.66600000000000004</v>
          </cell>
          <cell r="CD8">
            <v>5.7000000000000002E-2</v>
          </cell>
          <cell r="CE8">
            <v>8.9999999999999993E-3</v>
          </cell>
          <cell r="CF8">
            <v>8.9999999999999993E-3</v>
          </cell>
          <cell r="EM8">
            <v>2.1560000000000001</v>
          </cell>
          <cell r="EN8">
            <v>1.877</v>
          </cell>
          <cell r="EO8">
            <v>1.6830000000000001</v>
          </cell>
          <cell r="EP8">
            <v>1.004</v>
          </cell>
          <cell r="EQ8">
            <v>4.2999999999999997E-2</v>
          </cell>
          <cell r="ER8">
            <v>0</v>
          </cell>
          <cell r="ES8">
            <v>0</v>
          </cell>
          <cell r="ET8">
            <v>0</v>
          </cell>
          <cell r="EU8">
            <v>4.3999999999999997E-2</v>
          </cell>
          <cell r="EV8">
            <v>1.042</v>
          </cell>
          <cell r="EW8">
            <v>1.573</v>
          </cell>
          <cell r="EX8">
            <v>2.0129999999999999</v>
          </cell>
          <cell r="EY8">
            <v>11.435</v>
          </cell>
        </row>
        <row r="9">
          <cell r="AC9" t="str">
            <v>котельной №1, для участка: от участка №1 до участка№2; Надземная; 1998год ввода; отопление; подающий; 95/70°С</v>
          </cell>
          <cell r="BP9">
            <v>4.2999999999999997E-2</v>
          </cell>
          <cell r="BQ9">
            <v>3.7999999999999999E-2</v>
          </cell>
          <cell r="BR9">
            <v>3.6999999999999998E-2</v>
          </cell>
          <cell r="BS9">
            <v>2.7E-2</v>
          </cell>
          <cell r="BT9">
            <v>8.9999999999999993E-3</v>
          </cell>
          <cell r="BU9">
            <v>5.0000000000000001E-3</v>
          </cell>
          <cell r="BV9">
            <v>7.0000000000000001E-3</v>
          </cell>
          <cell r="BW9">
            <v>8.0000000000000002E-3</v>
          </cell>
          <cell r="BX9">
            <v>8.9999999999999993E-3</v>
          </cell>
          <cell r="BY9">
            <v>2.8000000000000001E-2</v>
          </cell>
          <cell r="BZ9">
            <v>3.5000000000000003E-2</v>
          </cell>
          <cell r="CA9">
            <v>4.1000000000000002E-2</v>
          </cell>
          <cell r="CB9">
            <v>0.28700000000000003</v>
          </cell>
          <cell r="CD9">
            <v>2.4E-2</v>
          </cell>
          <cell r="CE9">
            <v>4.0000000000000001E-3</v>
          </cell>
          <cell r="CF9">
            <v>4.0000000000000001E-3</v>
          </cell>
          <cell r="EM9">
            <v>2.1440000000000001</v>
          </cell>
          <cell r="EN9">
            <v>1.8660000000000001</v>
          </cell>
          <cell r="EO9">
            <v>1.673</v>
          </cell>
          <cell r="EP9">
            <v>0.998</v>
          </cell>
          <cell r="EQ9">
            <v>4.2999999999999997E-2</v>
          </cell>
          <cell r="ER9">
            <v>0</v>
          </cell>
          <cell r="ES9">
            <v>0</v>
          </cell>
          <cell r="ET9">
            <v>0</v>
          </cell>
          <cell r="EU9">
            <v>4.3999999999999997E-2</v>
          </cell>
          <cell r="EV9">
            <v>1.036</v>
          </cell>
          <cell r="EW9">
            <v>1.5640000000000001</v>
          </cell>
          <cell r="EX9">
            <v>2.0009999999999999</v>
          </cell>
          <cell r="EY9">
            <v>11.369</v>
          </cell>
        </row>
        <row r="10">
          <cell r="AC10" t="str">
            <v>котельной №1, для участка: от участка №1 до участка№2; Надземная; 1998год ввода; отопление; обратный; 95/70°С</v>
          </cell>
          <cell r="BP10">
            <v>4.2999999999999997E-2</v>
          </cell>
          <cell r="BQ10">
            <v>3.7999999999999999E-2</v>
          </cell>
          <cell r="BR10">
            <v>3.6999999999999998E-2</v>
          </cell>
          <cell r="BS10">
            <v>2.7E-2</v>
          </cell>
          <cell r="BT10">
            <v>8.9999999999999993E-3</v>
          </cell>
          <cell r="BU10">
            <v>5.0000000000000001E-3</v>
          </cell>
          <cell r="BV10">
            <v>7.0000000000000001E-3</v>
          </cell>
          <cell r="BW10">
            <v>8.0000000000000002E-3</v>
          </cell>
          <cell r="BX10">
            <v>8.9999999999999993E-3</v>
          </cell>
          <cell r="BY10">
            <v>2.8000000000000001E-2</v>
          </cell>
          <cell r="BZ10">
            <v>3.5000000000000003E-2</v>
          </cell>
          <cell r="CA10">
            <v>4.1000000000000002E-2</v>
          </cell>
          <cell r="CB10">
            <v>0.28700000000000003</v>
          </cell>
          <cell r="CD10">
            <v>2.4E-2</v>
          </cell>
          <cell r="CE10">
            <v>4.0000000000000001E-3</v>
          </cell>
          <cell r="CF10">
            <v>4.0000000000000001E-3</v>
          </cell>
          <cell r="EM10">
            <v>1.8280000000000001</v>
          </cell>
          <cell r="EN10">
            <v>1.591</v>
          </cell>
          <cell r="EO10">
            <v>1.427</v>
          </cell>
          <cell r="EP10">
            <v>0.85099999999999998</v>
          </cell>
          <cell r="EQ10">
            <v>3.5999999999999997E-2</v>
          </cell>
          <cell r="ER10">
            <v>0</v>
          </cell>
          <cell r="ES10">
            <v>0</v>
          </cell>
          <cell r="ET10">
            <v>0</v>
          </cell>
          <cell r="EU10">
            <v>3.7999999999999999E-2</v>
          </cell>
          <cell r="EV10">
            <v>0.88400000000000001</v>
          </cell>
          <cell r="EW10">
            <v>1.3340000000000001</v>
          </cell>
          <cell r="EX10">
            <v>1.706</v>
          </cell>
          <cell r="EY10">
            <v>9.6950000000000003</v>
          </cell>
        </row>
        <row r="11">
          <cell r="AC11" t="str">
            <v>котельной №1, для участка: от участка №1 до участка№2; Надземная; 1998год ввода; ГВС; подающий; 60/30°С</v>
          </cell>
          <cell r="BP11">
            <v>6.4000000000000001E-2</v>
          </cell>
          <cell r="BQ11">
            <v>5.7000000000000002E-2</v>
          </cell>
          <cell r="BR11">
            <v>5.5E-2</v>
          </cell>
          <cell r="BS11">
            <v>0.04</v>
          </cell>
          <cell r="BT11">
            <v>1.2999999999999999E-2</v>
          </cell>
          <cell r="BU11">
            <v>7.0000000000000001E-3</v>
          </cell>
          <cell r="BV11">
            <v>0.01</v>
          </cell>
          <cell r="BW11">
            <v>1.2E-2</v>
          </cell>
          <cell r="BX11">
            <v>1.2999999999999999E-2</v>
          </cell>
          <cell r="BY11">
            <v>4.2000000000000003E-2</v>
          </cell>
          <cell r="BZ11">
            <v>5.1999999999999998E-2</v>
          </cell>
          <cell r="CA11">
            <v>6.0999999999999999E-2</v>
          </cell>
          <cell r="CB11">
            <v>0.42599999999999999</v>
          </cell>
          <cell r="CD11">
            <v>3.5999999999999997E-2</v>
          </cell>
          <cell r="CE11">
            <v>6.0000000000000001E-3</v>
          </cell>
          <cell r="CF11">
            <v>6.0000000000000001E-3</v>
          </cell>
          <cell r="EM11">
            <v>1.895</v>
          </cell>
          <cell r="EN11">
            <v>1.6830000000000001</v>
          </cell>
          <cell r="EO11">
            <v>1.6779999999999999</v>
          </cell>
          <cell r="EP11">
            <v>1.34</v>
          </cell>
          <cell r="EQ11">
            <v>1.167</v>
          </cell>
          <cell r="ER11">
            <v>0.65500000000000003</v>
          </cell>
          <cell r="ES11">
            <v>0.81299999999999994</v>
          </cell>
          <cell r="ET11">
            <v>1.0449999999999999</v>
          </cell>
          <cell r="EU11">
            <v>1.151</v>
          </cell>
          <cell r="EV11">
            <v>1.387</v>
          </cell>
          <cell r="EW11">
            <v>1.595</v>
          </cell>
          <cell r="EX11">
            <v>1.8340000000000001</v>
          </cell>
          <cell r="EY11">
            <v>16.243000000000002</v>
          </cell>
        </row>
        <row r="12">
          <cell r="AC12" t="str">
            <v>котельной №1, для участка: от участка №1 до участка№2; Надземная; 1998год ввода; ГВС; обратный; 60/30°С</v>
          </cell>
          <cell r="BP12">
            <v>4.1000000000000002E-2</v>
          </cell>
          <cell r="BQ12">
            <v>3.5999999999999997E-2</v>
          </cell>
          <cell r="BR12">
            <v>3.5000000000000003E-2</v>
          </cell>
          <cell r="BS12">
            <v>2.5999999999999999E-2</v>
          </cell>
          <cell r="BT12">
            <v>8.0000000000000002E-3</v>
          </cell>
          <cell r="BU12">
            <v>5.0000000000000001E-3</v>
          </cell>
          <cell r="BV12">
            <v>6.0000000000000001E-3</v>
          </cell>
          <cell r="BW12">
            <v>7.0000000000000001E-3</v>
          </cell>
          <cell r="BX12">
            <v>8.0000000000000002E-3</v>
          </cell>
          <cell r="BY12">
            <v>2.7E-2</v>
          </cell>
          <cell r="BZ12">
            <v>3.3000000000000002E-2</v>
          </cell>
          <cell r="CA12">
            <v>3.9E-2</v>
          </cell>
          <cell r="CB12">
            <v>0.27100000000000002</v>
          </cell>
          <cell r="CD12">
            <v>2.3E-2</v>
          </cell>
          <cell r="CE12">
            <v>4.0000000000000001E-3</v>
          </cell>
          <cell r="CF12">
            <v>4.0000000000000001E-3</v>
          </cell>
          <cell r="EM12">
            <v>1.6479999999999999</v>
          </cell>
          <cell r="EN12">
            <v>1.464</v>
          </cell>
          <cell r="EO12">
            <v>1.4590000000000001</v>
          </cell>
          <cell r="EP12">
            <v>1.1659999999999999</v>
          </cell>
          <cell r="EQ12">
            <v>1.0149999999999999</v>
          </cell>
          <cell r="ER12">
            <v>0.56999999999999995</v>
          </cell>
          <cell r="ES12">
            <v>0.70699999999999996</v>
          </cell>
          <cell r="ET12">
            <v>0.90900000000000003</v>
          </cell>
          <cell r="EU12">
            <v>1.0009999999999999</v>
          </cell>
          <cell r="EV12">
            <v>1.206</v>
          </cell>
          <cell r="EW12">
            <v>1.3879999999999999</v>
          </cell>
          <cell r="EX12">
            <v>1.595</v>
          </cell>
          <cell r="EY12">
            <v>14.128</v>
          </cell>
        </row>
        <row r="13">
          <cell r="AC13" t="str">
            <v>котельной №1, для участка: от участка №1 до участка№2; Надземная; 1998год ввода; ГВС; подающий; 60/30°С</v>
          </cell>
          <cell r="BP13">
            <v>1.7000000000000001E-2</v>
          </cell>
          <cell r="BQ13">
            <v>1.4999999999999999E-2</v>
          </cell>
          <cell r="BR13">
            <v>1.4999999999999999E-2</v>
          </cell>
          <cell r="BS13">
            <v>1.0999999999999999E-2</v>
          </cell>
          <cell r="BT13">
            <v>3.0000000000000001E-3</v>
          </cell>
          <cell r="BU13">
            <v>2E-3</v>
          </cell>
          <cell r="BV13">
            <v>3.0000000000000001E-3</v>
          </cell>
          <cell r="BW13">
            <v>3.0000000000000001E-3</v>
          </cell>
          <cell r="BX13">
            <v>3.0000000000000001E-3</v>
          </cell>
          <cell r="BY13">
            <v>1.0999999999999999E-2</v>
          </cell>
          <cell r="BZ13">
            <v>1.4E-2</v>
          </cell>
          <cell r="CA13">
            <v>1.6E-2</v>
          </cell>
          <cell r="CB13">
            <v>0.113</v>
          </cell>
          <cell r="CD13">
            <v>0.01</v>
          </cell>
          <cell r="CE13">
            <v>1E-3</v>
          </cell>
          <cell r="CF13">
            <v>1E-3</v>
          </cell>
          <cell r="EM13">
            <v>1.49</v>
          </cell>
          <cell r="EN13">
            <v>1.323</v>
          </cell>
          <cell r="EO13">
            <v>1.319</v>
          </cell>
          <cell r="EP13">
            <v>1.0529999999999999</v>
          </cell>
          <cell r="EQ13">
            <v>0.91800000000000004</v>
          </cell>
          <cell r="ER13">
            <v>0.51500000000000001</v>
          </cell>
          <cell r="ES13">
            <v>0.63900000000000001</v>
          </cell>
          <cell r="ET13">
            <v>0.82199999999999995</v>
          </cell>
          <cell r="EU13">
            <v>0.90500000000000003</v>
          </cell>
          <cell r="EV13">
            <v>1.0900000000000001</v>
          </cell>
          <cell r="EW13">
            <v>1.254</v>
          </cell>
          <cell r="EX13">
            <v>1.4419999999999999</v>
          </cell>
          <cell r="EY13">
            <v>12.769999999999998</v>
          </cell>
        </row>
        <row r="14">
          <cell r="AC14" t="str">
            <v>котельной №1, для участка: от участка №1 до участка№2; Надземная; 1998год ввода; ГВС; обратный; 60/30°С</v>
          </cell>
          <cell r="BP14">
            <v>7.0000000000000001E-3</v>
          </cell>
          <cell r="BQ14">
            <v>6.0000000000000001E-3</v>
          </cell>
          <cell r="BR14">
            <v>6.0000000000000001E-3</v>
          </cell>
          <cell r="BS14">
            <v>4.0000000000000001E-3</v>
          </cell>
          <cell r="BT14">
            <v>1E-3</v>
          </cell>
          <cell r="BU14">
            <v>1E-3</v>
          </cell>
          <cell r="BV14">
            <v>1E-3</v>
          </cell>
          <cell r="BW14">
            <v>1E-3</v>
          </cell>
          <cell r="BX14">
            <v>1E-3</v>
          </cell>
          <cell r="BY14">
            <v>4.0000000000000001E-3</v>
          </cell>
          <cell r="BZ14">
            <v>6.0000000000000001E-3</v>
          </cell>
          <cell r="CA14">
            <v>7.0000000000000001E-3</v>
          </cell>
          <cell r="CB14">
            <v>4.5000000000000005E-2</v>
          </cell>
          <cell r="CD14">
            <v>4.0000000000000001E-3</v>
          </cell>
          <cell r="CE14">
            <v>1E-3</v>
          </cell>
          <cell r="CF14">
            <v>1E-3</v>
          </cell>
          <cell r="EM14">
            <v>1.1200000000000001</v>
          </cell>
          <cell r="EN14">
            <v>0.995</v>
          </cell>
          <cell r="EO14">
            <v>0.99199999999999999</v>
          </cell>
          <cell r="EP14">
            <v>0.79200000000000004</v>
          </cell>
          <cell r="EQ14">
            <v>0.69</v>
          </cell>
          <cell r="ER14">
            <v>0.38700000000000001</v>
          </cell>
          <cell r="ES14">
            <v>0.48099999999999998</v>
          </cell>
          <cell r="ET14">
            <v>0.61799999999999999</v>
          </cell>
          <cell r="EU14">
            <v>0.68</v>
          </cell>
          <cell r="EV14">
            <v>0.82</v>
          </cell>
          <cell r="EW14">
            <v>0.94299999999999995</v>
          </cell>
          <cell r="EX14">
            <v>1.0840000000000001</v>
          </cell>
          <cell r="EY14">
            <v>9.6020000000000003</v>
          </cell>
        </row>
        <row r="15">
          <cell r="AC15" t="str">
            <v>котельной №1, для участка: от участка №2 до участка№3; Надземная; 1998год ввода; отопление; подающий; 95/70°С</v>
          </cell>
          <cell r="BP15">
            <v>8.2000000000000003E-2</v>
          </cell>
          <cell r="BQ15">
            <v>7.2999999999999995E-2</v>
          </cell>
          <cell r="BR15">
            <v>7.0000000000000007E-2</v>
          </cell>
          <cell r="BS15">
            <v>5.0999999999999997E-2</v>
          </cell>
          <cell r="BT15">
            <v>1.7000000000000001E-2</v>
          </cell>
          <cell r="BU15">
            <v>8.9999999999999993E-3</v>
          </cell>
          <cell r="BV15">
            <v>1.2E-2</v>
          </cell>
          <cell r="BW15">
            <v>1.4999999999999999E-2</v>
          </cell>
          <cell r="BX15">
            <v>1.6E-2</v>
          </cell>
          <cell r="BY15">
            <v>5.2999999999999999E-2</v>
          </cell>
          <cell r="BZ15">
            <v>6.6000000000000003E-2</v>
          </cell>
          <cell r="CA15">
            <v>7.8E-2</v>
          </cell>
          <cell r="CB15">
            <v>0.54200000000000004</v>
          </cell>
          <cell r="CD15">
            <v>4.5999999999999999E-2</v>
          </cell>
          <cell r="CE15">
            <v>7.0000000000000001E-3</v>
          </cell>
          <cell r="CF15">
            <v>7.0000000000000001E-3</v>
          </cell>
          <cell r="EM15">
            <v>1.04</v>
          </cell>
          <cell r="EN15">
            <v>0.90500000000000003</v>
          </cell>
          <cell r="EO15">
            <v>0.81200000000000006</v>
          </cell>
          <cell r="EP15">
            <v>0.48399999999999999</v>
          </cell>
          <cell r="EQ15">
            <v>2.1000000000000001E-2</v>
          </cell>
          <cell r="ER15">
            <v>0</v>
          </cell>
          <cell r="ES15">
            <v>0</v>
          </cell>
          <cell r="ET15">
            <v>0</v>
          </cell>
          <cell r="EU15">
            <v>2.1000000000000001E-2</v>
          </cell>
          <cell r="EV15">
            <v>0.503</v>
          </cell>
          <cell r="EW15">
            <v>0.75900000000000001</v>
          </cell>
          <cell r="EX15">
            <v>0.97099999999999997</v>
          </cell>
          <cell r="EY15">
            <v>5.516</v>
          </cell>
        </row>
        <row r="16">
          <cell r="AC16" t="str">
            <v>котельной №1, для участка: от участка №2 до участка№3; Надземная; 1998год ввода; отопление; обратный; 95/70°С</v>
          </cell>
          <cell r="BP16">
            <v>8.2000000000000003E-2</v>
          </cell>
          <cell r="BQ16">
            <v>7.2999999999999995E-2</v>
          </cell>
          <cell r="BR16">
            <v>7.0000000000000007E-2</v>
          </cell>
          <cell r="BS16">
            <v>5.0999999999999997E-2</v>
          </cell>
          <cell r="BT16">
            <v>1.7000000000000001E-2</v>
          </cell>
          <cell r="BU16">
            <v>8.9999999999999993E-3</v>
          </cell>
          <cell r="BV16">
            <v>1.2E-2</v>
          </cell>
          <cell r="BW16">
            <v>1.4999999999999999E-2</v>
          </cell>
          <cell r="BX16">
            <v>1.6E-2</v>
          </cell>
          <cell r="BY16">
            <v>5.2999999999999999E-2</v>
          </cell>
          <cell r="BZ16">
            <v>6.6000000000000003E-2</v>
          </cell>
          <cell r="CA16">
            <v>7.8E-2</v>
          </cell>
          <cell r="CB16">
            <v>0.54200000000000004</v>
          </cell>
          <cell r="CD16">
            <v>4.5999999999999999E-2</v>
          </cell>
          <cell r="CE16">
            <v>7.0000000000000001E-3</v>
          </cell>
          <cell r="CF16">
            <v>7.0000000000000001E-3</v>
          </cell>
          <cell r="EM16">
            <v>0.9</v>
          </cell>
          <cell r="EN16">
            <v>0.78300000000000003</v>
          </cell>
          <cell r="EO16">
            <v>0.70299999999999996</v>
          </cell>
          <cell r="EP16">
            <v>0.41899999999999998</v>
          </cell>
          <cell r="EQ16">
            <v>1.7999999999999999E-2</v>
          </cell>
          <cell r="ER16">
            <v>0</v>
          </cell>
          <cell r="ES16">
            <v>0</v>
          </cell>
          <cell r="ET16">
            <v>0</v>
          </cell>
          <cell r="EU16">
            <v>1.7999999999999999E-2</v>
          </cell>
          <cell r="EV16">
            <v>0.435</v>
          </cell>
          <cell r="EW16">
            <v>0.65700000000000003</v>
          </cell>
          <cell r="EX16">
            <v>0.84</v>
          </cell>
          <cell r="EY16">
            <v>4.7729999999999997</v>
          </cell>
        </row>
        <row r="17">
          <cell r="AC17" t="str">
            <v>котельной №1, для участка: от участка №2 до участка№3; Надземная; 1998год ввода; ГВС; подающий; 60/30°С</v>
          </cell>
          <cell r="BP17">
            <v>4.5999999999999999E-2</v>
          </cell>
          <cell r="BQ17">
            <v>4.1000000000000002E-2</v>
          </cell>
          <cell r="BR17">
            <v>3.9E-2</v>
          </cell>
          <cell r="BS17">
            <v>2.9000000000000001E-2</v>
          </cell>
          <cell r="BT17">
            <v>8.9999999999999993E-3</v>
          </cell>
          <cell r="BU17">
            <v>5.0000000000000001E-3</v>
          </cell>
          <cell r="BV17">
            <v>7.0000000000000001E-3</v>
          </cell>
          <cell r="BW17">
            <v>8.0000000000000002E-3</v>
          </cell>
          <cell r="BX17">
            <v>8.9999999999999993E-3</v>
          </cell>
          <cell r="BY17">
            <v>0.03</v>
          </cell>
          <cell r="BZ17">
            <v>3.6999999999999998E-2</v>
          </cell>
          <cell r="CA17">
            <v>4.3999999999999997E-2</v>
          </cell>
          <cell r="CB17">
            <v>0.30399999999999999</v>
          </cell>
          <cell r="CD17">
            <v>2.5999999999999999E-2</v>
          </cell>
          <cell r="CE17">
            <v>4.0000000000000001E-3</v>
          </cell>
          <cell r="CF17">
            <v>4.0000000000000001E-3</v>
          </cell>
          <cell r="EM17">
            <v>0.751</v>
          </cell>
          <cell r="EN17">
            <v>0.66700000000000004</v>
          </cell>
          <cell r="EO17">
            <v>0.66500000000000004</v>
          </cell>
          <cell r="EP17">
            <v>0.53100000000000003</v>
          </cell>
          <cell r="EQ17">
            <v>0.46200000000000002</v>
          </cell>
          <cell r="ER17">
            <v>0.26</v>
          </cell>
          <cell r="ES17">
            <v>0.32200000000000001</v>
          </cell>
          <cell r="ET17">
            <v>0.41399999999999998</v>
          </cell>
          <cell r="EU17">
            <v>0.45600000000000002</v>
          </cell>
          <cell r="EV17">
            <v>0.54900000000000004</v>
          </cell>
          <cell r="EW17">
            <v>0.63200000000000001</v>
          </cell>
          <cell r="EX17">
            <v>0.72599999999999998</v>
          </cell>
          <cell r="EY17">
            <v>6.4350000000000005</v>
          </cell>
        </row>
        <row r="18">
          <cell r="AC18" t="str">
            <v>котельной №1, для участка: от участка №2 до участка№3; Надземная; 1998год ввода; ГВС; обратный; 60/30°С</v>
          </cell>
          <cell r="BP18">
            <v>2.1000000000000001E-2</v>
          </cell>
          <cell r="BQ18">
            <v>1.7999999999999999E-2</v>
          </cell>
          <cell r="BR18">
            <v>1.7999999999999999E-2</v>
          </cell>
          <cell r="BS18">
            <v>1.2999999999999999E-2</v>
          </cell>
          <cell r="BT18">
            <v>4.0000000000000001E-3</v>
          </cell>
          <cell r="BU18">
            <v>2E-3</v>
          </cell>
          <cell r="BV18">
            <v>3.0000000000000001E-3</v>
          </cell>
          <cell r="BW18">
            <v>4.0000000000000001E-3</v>
          </cell>
          <cell r="BX18">
            <v>4.0000000000000001E-3</v>
          </cell>
          <cell r="BY18">
            <v>1.2999999999999999E-2</v>
          </cell>
          <cell r="BZ18">
            <v>1.7000000000000001E-2</v>
          </cell>
          <cell r="CA18">
            <v>0.02</v>
          </cell>
          <cell r="CB18">
            <v>0.13700000000000001</v>
          </cell>
          <cell r="CD18">
            <v>1.2E-2</v>
          </cell>
          <cell r="CE18">
            <v>2E-3</v>
          </cell>
          <cell r="CF18">
            <v>2E-3</v>
          </cell>
          <cell r="EM18">
            <v>0.56299999999999994</v>
          </cell>
          <cell r="EN18">
            <v>0.5</v>
          </cell>
          <cell r="EO18">
            <v>0.498</v>
          </cell>
          <cell r="EP18">
            <v>0.39800000000000002</v>
          </cell>
          <cell r="EQ18">
            <v>0.34699999999999998</v>
          </cell>
          <cell r="ER18">
            <v>0.19500000000000001</v>
          </cell>
          <cell r="ES18">
            <v>0.24099999999999999</v>
          </cell>
          <cell r="ET18">
            <v>0.31</v>
          </cell>
          <cell r="EU18">
            <v>0.34200000000000003</v>
          </cell>
          <cell r="EV18">
            <v>0.41199999999999998</v>
          </cell>
          <cell r="EW18">
            <v>0.47399999999999998</v>
          </cell>
          <cell r="EX18">
            <v>0.54400000000000004</v>
          </cell>
          <cell r="EY18">
            <v>4.8239999999999998</v>
          </cell>
        </row>
        <row r="19">
          <cell r="AC19" t="str">
            <v>котельной №1, для участка: от участка№3 до зданиякотельной №1; Надземная; 1998год ввода; отопление; подающий; 95/70°С</v>
          </cell>
          <cell r="BP19">
            <v>0.26</v>
          </cell>
          <cell r="BQ19">
            <v>0.23</v>
          </cell>
          <cell r="BR19">
            <v>0.222</v>
          </cell>
          <cell r="BS19">
            <v>0.16300000000000001</v>
          </cell>
          <cell r="BT19">
            <v>5.2999999999999999E-2</v>
          </cell>
          <cell r="BU19">
            <v>0.03</v>
          </cell>
          <cell r="BV19">
            <v>3.9E-2</v>
          </cell>
          <cell r="BW19">
            <v>4.7E-2</v>
          </cell>
          <cell r="BX19">
            <v>5.0999999999999997E-2</v>
          </cell>
          <cell r="BY19">
            <v>0.16900000000000001</v>
          </cell>
          <cell r="BZ19">
            <v>0.21</v>
          </cell>
          <cell r="CA19">
            <v>0.248</v>
          </cell>
          <cell r="CB19">
            <v>1.722</v>
          </cell>
          <cell r="CD19">
            <v>0.14599999999999999</v>
          </cell>
          <cell r="CE19">
            <v>2.3E-2</v>
          </cell>
          <cell r="CF19">
            <v>2.3E-2</v>
          </cell>
          <cell r="EM19">
            <v>2.403</v>
          </cell>
          <cell r="EN19">
            <v>2.0910000000000002</v>
          </cell>
          <cell r="EO19">
            <v>1.875</v>
          </cell>
          <cell r="EP19">
            <v>1.119</v>
          </cell>
          <cell r="EQ19">
            <v>4.8000000000000001E-2</v>
          </cell>
          <cell r="ER19">
            <v>0</v>
          </cell>
          <cell r="ES19">
            <v>0</v>
          </cell>
          <cell r="ET19">
            <v>0</v>
          </cell>
          <cell r="EU19">
            <v>4.9000000000000002E-2</v>
          </cell>
          <cell r="EV19">
            <v>1.161</v>
          </cell>
          <cell r="EW19">
            <v>1.7529999999999999</v>
          </cell>
          <cell r="EX19">
            <v>2.2429999999999999</v>
          </cell>
          <cell r="EY19">
            <v>12.742000000000001</v>
          </cell>
        </row>
        <row r="20">
          <cell r="AC20" t="str">
            <v>котельной №1, для участка: от участка№3 до зданиякотельной №1; Надземная; 1998год ввода; отопление; обратный; 95/70°С</v>
          </cell>
          <cell r="BP20">
            <v>0.16700000000000001</v>
          </cell>
          <cell r="BQ20">
            <v>0.14699999999999999</v>
          </cell>
          <cell r="BR20">
            <v>0.14199999999999999</v>
          </cell>
          <cell r="BS20">
            <v>0.104</v>
          </cell>
          <cell r="BT20">
            <v>3.4000000000000002E-2</v>
          </cell>
          <cell r="BU20">
            <v>1.9E-2</v>
          </cell>
          <cell r="BV20">
            <v>2.5000000000000001E-2</v>
          </cell>
          <cell r="BW20">
            <v>0.03</v>
          </cell>
          <cell r="BX20">
            <v>3.3000000000000002E-2</v>
          </cell>
          <cell r="BY20">
            <v>0.108</v>
          </cell>
          <cell r="BZ20">
            <v>0.13400000000000001</v>
          </cell>
          <cell r="CA20">
            <v>0.159</v>
          </cell>
          <cell r="CB20">
            <v>1.1020000000000001</v>
          </cell>
          <cell r="CD20">
            <v>9.4E-2</v>
          </cell>
          <cell r="CE20">
            <v>1.4E-2</v>
          </cell>
          <cell r="CF20">
            <v>1.4E-2</v>
          </cell>
          <cell r="EM20">
            <v>1.8240000000000001</v>
          </cell>
          <cell r="EN20">
            <v>1.587</v>
          </cell>
          <cell r="EO20">
            <v>1.4239999999999999</v>
          </cell>
          <cell r="EP20">
            <v>0.84899999999999998</v>
          </cell>
          <cell r="EQ20">
            <v>3.5999999999999997E-2</v>
          </cell>
          <cell r="ER20">
            <v>0</v>
          </cell>
          <cell r="ES20">
            <v>0</v>
          </cell>
          <cell r="ET20">
            <v>0</v>
          </cell>
          <cell r="EU20">
            <v>3.6999999999999998E-2</v>
          </cell>
          <cell r="EV20">
            <v>0.88200000000000001</v>
          </cell>
          <cell r="EW20">
            <v>1.331</v>
          </cell>
          <cell r="EX20">
            <v>1.7030000000000001</v>
          </cell>
          <cell r="EY20">
            <v>9.6729999999999983</v>
          </cell>
        </row>
        <row r="21">
          <cell r="AC21" t="str">
            <v>котельной №1, для участка: от участка№3 до зданиякотельной №1; Надземная; 1998год ввода; ГВС; подающий; 60/30°С</v>
          </cell>
          <cell r="BP21">
            <v>0.16700000000000001</v>
          </cell>
          <cell r="BQ21">
            <v>0.14699999999999999</v>
          </cell>
          <cell r="BR21">
            <v>0.14199999999999999</v>
          </cell>
          <cell r="BS21">
            <v>0.104</v>
          </cell>
          <cell r="BT21">
            <v>3.4000000000000002E-2</v>
          </cell>
          <cell r="BU21">
            <v>1.9E-2</v>
          </cell>
          <cell r="BV21">
            <v>2.5000000000000001E-2</v>
          </cell>
          <cell r="BW21">
            <v>0.03</v>
          </cell>
          <cell r="BX21">
            <v>3.3000000000000002E-2</v>
          </cell>
          <cell r="BY21">
            <v>0.108</v>
          </cell>
          <cell r="BZ21">
            <v>0.13400000000000001</v>
          </cell>
          <cell r="CA21">
            <v>0.159</v>
          </cell>
          <cell r="CB21">
            <v>1.1020000000000001</v>
          </cell>
          <cell r="CD21">
            <v>9.4E-2</v>
          </cell>
          <cell r="CE21">
            <v>1.4E-2</v>
          </cell>
          <cell r="CF21">
            <v>1.4E-2</v>
          </cell>
          <cell r="EM21">
            <v>1.867</v>
          </cell>
          <cell r="EN21">
            <v>1.6579999999999999</v>
          </cell>
          <cell r="EO21">
            <v>1.653</v>
          </cell>
          <cell r="EP21">
            <v>1.32</v>
          </cell>
          <cell r="EQ21">
            <v>1.1499999999999999</v>
          </cell>
          <cell r="ER21">
            <v>0.64600000000000002</v>
          </cell>
          <cell r="ES21">
            <v>0.80100000000000005</v>
          </cell>
          <cell r="ET21">
            <v>1.03</v>
          </cell>
          <cell r="EU21">
            <v>1.1339999999999999</v>
          </cell>
          <cell r="EV21">
            <v>1.3660000000000001</v>
          </cell>
          <cell r="EW21">
            <v>1.571</v>
          </cell>
          <cell r="EX21">
            <v>1.8069999999999999</v>
          </cell>
          <cell r="EY21">
            <v>16.003</v>
          </cell>
        </row>
        <row r="22">
          <cell r="AC22" t="str">
            <v>котельной №1, для участка: от участка№3 до зданиякотельной №1; Надземная; 1998год ввода; ГВС; обратный; 60/30°С</v>
          </cell>
          <cell r="BP22">
            <v>9.4E-2</v>
          </cell>
          <cell r="BQ22">
            <v>8.3000000000000004E-2</v>
          </cell>
          <cell r="BR22">
            <v>0.08</v>
          </cell>
          <cell r="BS22">
            <v>5.8999999999999997E-2</v>
          </cell>
          <cell r="BT22">
            <v>1.9E-2</v>
          </cell>
          <cell r="BU22">
            <v>1.0999999999999999E-2</v>
          </cell>
          <cell r="BV22">
            <v>1.4E-2</v>
          </cell>
          <cell r="BW22">
            <v>1.7000000000000001E-2</v>
          </cell>
          <cell r="BX22">
            <v>1.7999999999999999E-2</v>
          </cell>
          <cell r="BY22">
            <v>6.0999999999999999E-2</v>
          </cell>
          <cell r="BZ22">
            <v>7.5999999999999998E-2</v>
          </cell>
          <cell r="CA22">
            <v>8.8999999999999996E-2</v>
          </cell>
          <cell r="CB22">
            <v>0.621</v>
          </cell>
          <cell r="CD22">
            <v>5.2999999999999999E-2</v>
          </cell>
          <cell r="CE22">
            <v>8.0000000000000002E-3</v>
          </cell>
          <cell r="CF22">
            <v>8.0000000000000002E-3</v>
          </cell>
          <cell r="EM22">
            <v>1.42</v>
          </cell>
          <cell r="EN22">
            <v>1.2609999999999999</v>
          </cell>
          <cell r="EO22">
            <v>1.2569999999999999</v>
          </cell>
          <cell r="EP22">
            <v>1.004</v>
          </cell>
          <cell r="EQ22">
            <v>0.875</v>
          </cell>
          <cell r="ER22">
            <v>0.49099999999999999</v>
          </cell>
          <cell r="ES22">
            <v>0.60899999999999999</v>
          </cell>
          <cell r="ET22">
            <v>0.78300000000000003</v>
          </cell>
          <cell r="EU22">
            <v>0.86199999999999999</v>
          </cell>
          <cell r="EV22">
            <v>1.0389999999999999</v>
          </cell>
          <cell r="EW22">
            <v>1.1950000000000001</v>
          </cell>
          <cell r="EX22">
            <v>1.3740000000000001</v>
          </cell>
          <cell r="EY22">
            <v>12.17</v>
          </cell>
        </row>
        <row r="23">
          <cell r="AC23" t="str">
            <v>котельной №1, для участка: от здания общежития по ул.Шмршова №2 б до ж.д ул.Шмршова №2 е; Надземная; 2006год ввода; отопление; подающий; 95/70°С</v>
          </cell>
          <cell r="BP23">
            <v>0.11899999999999999</v>
          </cell>
          <cell r="BQ23">
            <v>0.105</v>
          </cell>
          <cell r="BR23">
            <v>0.10199999999999999</v>
          </cell>
          <cell r="BS23">
            <v>7.4999999999999997E-2</v>
          </cell>
          <cell r="BT23">
            <v>2.4E-2</v>
          </cell>
          <cell r="BU23">
            <v>1.4E-2</v>
          </cell>
          <cell r="BV23">
            <v>1.7999999999999999E-2</v>
          </cell>
          <cell r="BW23">
            <v>2.1000000000000001E-2</v>
          </cell>
          <cell r="BX23">
            <v>2.4E-2</v>
          </cell>
          <cell r="BY23">
            <v>7.6999999999999999E-2</v>
          </cell>
          <cell r="BZ23">
            <v>9.6000000000000002E-2</v>
          </cell>
          <cell r="CA23">
            <v>0.114</v>
          </cell>
          <cell r="CB23">
            <v>0.78899999999999992</v>
          </cell>
          <cell r="CD23">
            <v>6.7000000000000004E-2</v>
          </cell>
          <cell r="CE23">
            <v>0.01</v>
          </cell>
          <cell r="CF23">
            <v>0.01</v>
          </cell>
          <cell r="EM23">
            <v>2.8519999999999999</v>
          </cell>
          <cell r="EN23">
            <v>2.4820000000000002</v>
          </cell>
          <cell r="EO23">
            <v>2.226</v>
          </cell>
          <cell r="EP23">
            <v>1.3280000000000001</v>
          </cell>
          <cell r="EQ23">
            <v>5.7000000000000002E-2</v>
          </cell>
          <cell r="ER23">
            <v>0</v>
          </cell>
          <cell r="ES23">
            <v>0</v>
          </cell>
          <cell r="ET23">
            <v>0</v>
          </cell>
          <cell r="EU23">
            <v>5.8999999999999997E-2</v>
          </cell>
          <cell r="EV23">
            <v>1.379</v>
          </cell>
          <cell r="EW23">
            <v>2.081</v>
          </cell>
          <cell r="EX23">
            <v>2.6629999999999998</v>
          </cell>
          <cell r="EY23">
            <v>15.126999999999999</v>
          </cell>
        </row>
        <row r="24">
          <cell r="AC24" t="str">
            <v>котельной №1, для участка: от здания общежития по ул.Шмршова №2 б до ж.д ул.Шмршова №2 е; Надземная; 2006год ввода; отопление; обратный; 95/70°С</v>
          </cell>
          <cell r="BP24">
            <v>0.11899999999999999</v>
          </cell>
          <cell r="BQ24">
            <v>0.105</v>
          </cell>
          <cell r="BR24">
            <v>0.10199999999999999</v>
          </cell>
          <cell r="BS24">
            <v>7.4999999999999997E-2</v>
          </cell>
          <cell r="BT24">
            <v>2.4E-2</v>
          </cell>
          <cell r="BU24">
            <v>1.4E-2</v>
          </cell>
          <cell r="BV24">
            <v>1.7999999999999999E-2</v>
          </cell>
          <cell r="BW24">
            <v>2.1000000000000001E-2</v>
          </cell>
          <cell r="BX24">
            <v>2.4E-2</v>
          </cell>
          <cell r="BY24">
            <v>7.6999999999999999E-2</v>
          </cell>
          <cell r="BZ24">
            <v>9.6000000000000002E-2</v>
          </cell>
          <cell r="CA24">
            <v>0.114</v>
          </cell>
          <cell r="CB24">
            <v>0.78899999999999992</v>
          </cell>
          <cell r="CD24">
            <v>6.7000000000000004E-2</v>
          </cell>
          <cell r="CE24">
            <v>0.01</v>
          </cell>
          <cell r="CF24">
            <v>0.01</v>
          </cell>
          <cell r="EM24">
            <v>2.444</v>
          </cell>
          <cell r="EN24">
            <v>2.1269999999999998</v>
          </cell>
          <cell r="EO24">
            <v>1.907</v>
          </cell>
          <cell r="EP24">
            <v>1.1379999999999999</v>
          </cell>
          <cell r="EQ24">
            <v>4.9000000000000002E-2</v>
          </cell>
          <cell r="ER24">
            <v>0</v>
          </cell>
          <cell r="ES24">
            <v>0</v>
          </cell>
          <cell r="ET24">
            <v>0</v>
          </cell>
          <cell r="EU24">
            <v>0.05</v>
          </cell>
          <cell r="EV24">
            <v>1.181</v>
          </cell>
          <cell r="EW24">
            <v>1.7829999999999999</v>
          </cell>
          <cell r="EX24">
            <v>2.2810000000000001</v>
          </cell>
          <cell r="EY24">
            <v>12.96</v>
          </cell>
        </row>
        <row r="25">
          <cell r="AC25" t="str">
            <v>котельной №1, для участка: от здания общежития по ул.Шмршова №2 б до ж.д ул.Шмршова №2 е; Надземная; 2006год ввода; отопление; подающий; 95/70°С</v>
          </cell>
          <cell r="BP25">
            <v>4.3999999999999997E-2</v>
          </cell>
          <cell r="BQ25">
            <v>3.9E-2</v>
          </cell>
          <cell r="BR25">
            <v>3.7999999999999999E-2</v>
          </cell>
          <cell r="BS25">
            <v>2.8000000000000001E-2</v>
          </cell>
          <cell r="BT25">
            <v>8.9999999999999993E-3</v>
          </cell>
          <cell r="BU25">
            <v>5.0000000000000001E-3</v>
          </cell>
          <cell r="BV25">
            <v>7.0000000000000001E-3</v>
          </cell>
          <cell r="BW25">
            <v>8.0000000000000002E-3</v>
          </cell>
          <cell r="BX25">
            <v>8.9999999999999993E-3</v>
          </cell>
          <cell r="BY25">
            <v>2.9000000000000001E-2</v>
          </cell>
          <cell r="BZ25">
            <v>3.5999999999999997E-2</v>
          </cell>
          <cell r="CA25">
            <v>4.2000000000000003E-2</v>
          </cell>
          <cell r="CB25">
            <v>0.29399999999999998</v>
          </cell>
          <cell r="CD25">
            <v>2.5000000000000001E-2</v>
          </cell>
          <cell r="CE25">
            <v>4.0000000000000001E-3</v>
          </cell>
          <cell r="CF25">
            <v>4.0000000000000001E-3</v>
          </cell>
          <cell r="EM25">
            <v>1.4530000000000001</v>
          </cell>
          <cell r="EN25">
            <v>1.264</v>
          </cell>
          <cell r="EO25">
            <v>1.1339999999999999</v>
          </cell>
          <cell r="EP25">
            <v>0.67600000000000005</v>
          </cell>
          <cell r="EQ25">
            <v>2.9000000000000001E-2</v>
          </cell>
          <cell r="ER25">
            <v>0</v>
          </cell>
          <cell r="ES25">
            <v>0</v>
          </cell>
          <cell r="ET25">
            <v>0</v>
          </cell>
          <cell r="EU25">
            <v>0.03</v>
          </cell>
          <cell r="EV25">
            <v>0.70199999999999996</v>
          </cell>
          <cell r="EW25">
            <v>1.06</v>
          </cell>
          <cell r="EX25">
            <v>1.3560000000000001</v>
          </cell>
          <cell r="EY25">
            <v>7.7040000000000006</v>
          </cell>
        </row>
        <row r="26">
          <cell r="AC26" t="str">
            <v>котельной №1, для участка: от здания общежития по ул.Шмршова №2 б до ж.д ул.Шмршова №2 е; Надземная; 2006год ввода; отопление; обратный; 95/70°С</v>
          </cell>
          <cell r="BP26">
            <v>4.3999999999999997E-2</v>
          </cell>
          <cell r="BQ26">
            <v>3.9E-2</v>
          </cell>
          <cell r="BR26">
            <v>3.7999999999999999E-2</v>
          </cell>
          <cell r="BS26">
            <v>2.8000000000000001E-2</v>
          </cell>
          <cell r="BT26">
            <v>8.9999999999999993E-3</v>
          </cell>
          <cell r="BU26">
            <v>5.0000000000000001E-3</v>
          </cell>
          <cell r="BV26">
            <v>7.0000000000000001E-3</v>
          </cell>
          <cell r="BW26">
            <v>8.0000000000000002E-3</v>
          </cell>
          <cell r="BX26">
            <v>8.9999999999999993E-3</v>
          </cell>
          <cell r="BY26">
            <v>2.9000000000000001E-2</v>
          </cell>
          <cell r="BZ26">
            <v>3.5999999999999997E-2</v>
          </cell>
          <cell r="CA26">
            <v>4.2000000000000003E-2</v>
          </cell>
          <cell r="CB26">
            <v>0.29399999999999998</v>
          </cell>
          <cell r="CD26">
            <v>2.5000000000000001E-2</v>
          </cell>
          <cell r="CE26">
            <v>4.0000000000000001E-3</v>
          </cell>
          <cell r="CF26">
            <v>4.0000000000000001E-3</v>
          </cell>
          <cell r="EM26">
            <v>1.248</v>
          </cell>
          <cell r="EN26">
            <v>1.0860000000000001</v>
          </cell>
          <cell r="EO26">
            <v>0.97399999999999998</v>
          </cell>
          <cell r="EP26">
            <v>0.58099999999999996</v>
          </cell>
          <cell r="EQ26">
            <v>2.5000000000000001E-2</v>
          </cell>
          <cell r="ER26">
            <v>0</v>
          </cell>
          <cell r="ES26">
            <v>0</v>
          </cell>
          <cell r="ET26">
            <v>0</v>
          </cell>
          <cell r="EU26">
            <v>2.5999999999999999E-2</v>
          </cell>
          <cell r="EV26">
            <v>0.60299999999999998</v>
          </cell>
          <cell r="EW26">
            <v>0.91100000000000003</v>
          </cell>
          <cell r="EX26">
            <v>1.165</v>
          </cell>
          <cell r="EY26">
            <v>6.6189999999999989</v>
          </cell>
        </row>
        <row r="27">
          <cell r="AC27" t="str">
            <v>котельной №1, для участка: от здания общежития по ул.Шмршова №2 б до ж.д ул.Шмршова №2 е; Надземная; 2006год ввода; отопление; подающий; 95/70°С</v>
          </cell>
          <cell r="BP27">
            <v>0.02</v>
          </cell>
          <cell r="BQ27">
            <v>1.7999999999999999E-2</v>
          </cell>
          <cell r="BR27">
            <v>1.7000000000000001E-2</v>
          </cell>
          <cell r="BS27">
            <v>1.2999999999999999E-2</v>
          </cell>
          <cell r="BT27">
            <v>4.0000000000000001E-3</v>
          </cell>
          <cell r="BU27">
            <v>2E-3</v>
          </cell>
          <cell r="BV27">
            <v>3.0000000000000001E-3</v>
          </cell>
          <cell r="BW27">
            <v>4.0000000000000001E-3</v>
          </cell>
          <cell r="BX27">
            <v>4.0000000000000001E-3</v>
          </cell>
          <cell r="BY27">
            <v>1.2999999999999999E-2</v>
          </cell>
          <cell r="BZ27">
            <v>1.7000000000000001E-2</v>
          </cell>
          <cell r="CA27">
            <v>1.9E-2</v>
          </cell>
          <cell r="CB27">
            <v>0.13400000000000001</v>
          </cell>
          <cell r="CD27">
            <v>1.2E-2</v>
          </cell>
          <cell r="CE27">
            <v>2E-3</v>
          </cell>
          <cell r="CF27">
            <v>2E-3</v>
          </cell>
          <cell r="EM27">
            <v>1.194</v>
          </cell>
          <cell r="EN27">
            <v>1.0389999999999999</v>
          </cell>
          <cell r="EO27">
            <v>0.93200000000000005</v>
          </cell>
          <cell r="EP27">
            <v>0.55600000000000005</v>
          </cell>
          <cell r="EQ27">
            <v>2.4E-2</v>
          </cell>
          <cell r="ER27">
            <v>0</v>
          </cell>
          <cell r="ES27">
            <v>0</v>
          </cell>
          <cell r="ET27">
            <v>0</v>
          </cell>
          <cell r="EU27">
            <v>2.5000000000000001E-2</v>
          </cell>
          <cell r="EV27">
            <v>0.57699999999999996</v>
          </cell>
          <cell r="EW27">
            <v>0.871</v>
          </cell>
          <cell r="EX27">
            <v>1.1140000000000001</v>
          </cell>
          <cell r="EY27">
            <v>6.3319999999999999</v>
          </cell>
        </row>
        <row r="28">
          <cell r="AC28" t="str">
            <v>котельной №1, для участка: от здания общежития по ул.Шмршова №2 б до ж.д ул.Шмршова №2 е; Надземная; 2006год ввода; отопление; обратный; 95/70°С</v>
          </cell>
          <cell r="BP28">
            <v>0.02</v>
          </cell>
          <cell r="BQ28">
            <v>1.7999999999999999E-2</v>
          </cell>
          <cell r="BR28">
            <v>1.7000000000000001E-2</v>
          </cell>
          <cell r="BS28">
            <v>1.2999999999999999E-2</v>
          </cell>
          <cell r="BT28">
            <v>4.0000000000000001E-3</v>
          </cell>
          <cell r="BU28">
            <v>2E-3</v>
          </cell>
          <cell r="BV28">
            <v>3.0000000000000001E-3</v>
          </cell>
          <cell r="BW28">
            <v>4.0000000000000001E-3</v>
          </cell>
          <cell r="BX28">
            <v>4.0000000000000001E-3</v>
          </cell>
          <cell r="BY28">
            <v>1.2999999999999999E-2</v>
          </cell>
          <cell r="BZ28">
            <v>1.7000000000000001E-2</v>
          </cell>
          <cell r="CA28">
            <v>1.9E-2</v>
          </cell>
          <cell r="CB28">
            <v>0.13400000000000001</v>
          </cell>
          <cell r="CD28">
            <v>1.2E-2</v>
          </cell>
          <cell r="CE28">
            <v>2E-3</v>
          </cell>
          <cell r="CF28">
            <v>2E-3</v>
          </cell>
          <cell r="EM28">
            <v>1.03</v>
          </cell>
          <cell r="EN28">
            <v>0.89700000000000002</v>
          </cell>
          <cell r="EO28">
            <v>0.80400000000000005</v>
          </cell>
          <cell r="EP28">
            <v>0.48</v>
          </cell>
          <cell r="EQ28">
            <v>0.02</v>
          </cell>
          <cell r="ER28">
            <v>0</v>
          </cell>
          <cell r="ES28">
            <v>0</v>
          </cell>
          <cell r="ET28">
            <v>0</v>
          </cell>
          <cell r="EU28">
            <v>2.1000000000000001E-2</v>
          </cell>
          <cell r="EV28">
            <v>0.498</v>
          </cell>
          <cell r="EW28">
            <v>0.752</v>
          </cell>
          <cell r="EX28">
            <v>0.96199999999999997</v>
          </cell>
          <cell r="EY28">
            <v>5.4639999999999995</v>
          </cell>
        </row>
        <row r="29">
          <cell r="AC29" t="str">
            <v>котельной №1, для участка: от здания общежития по ул.Шмршова №2 б до ж.д ул.Шмршова №2 е; Надземная; 2006год ввода; ГВС; подающий; 60/30°С</v>
          </cell>
          <cell r="BP29">
            <v>4.9000000000000002E-2</v>
          </cell>
          <cell r="BQ29">
            <v>4.2999999999999997E-2</v>
          </cell>
          <cell r="BR29">
            <v>4.2000000000000003E-2</v>
          </cell>
          <cell r="BS29">
            <v>3.1E-2</v>
          </cell>
          <cell r="BT29">
            <v>0.01</v>
          </cell>
          <cell r="BU29">
            <v>6.0000000000000001E-3</v>
          </cell>
          <cell r="BV29">
            <v>7.0000000000000001E-3</v>
          </cell>
          <cell r="BW29">
            <v>8.9999999999999993E-3</v>
          </cell>
          <cell r="BX29">
            <v>0.01</v>
          </cell>
          <cell r="BY29">
            <v>3.2000000000000001E-2</v>
          </cell>
          <cell r="BZ29">
            <v>3.9E-2</v>
          </cell>
          <cell r="CA29">
            <v>4.7E-2</v>
          </cell>
          <cell r="CB29">
            <v>0.32500000000000001</v>
          </cell>
          <cell r="CD29">
            <v>2.7E-2</v>
          </cell>
          <cell r="CE29">
            <v>4.0000000000000001E-3</v>
          </cell>
          <cell r="CF29">
            <v>4.0000000000000001E-3</v>
          </cell>
          <cell r="EM29">
            <v>2.073</v>
          </cell>
          <cell r="EN29">
            <v>1.841</v>
          </cell>
          <cell r="EO29">
            <v>1.835</v>
          </cell>
          <cell r="EP29">
            <v>1.466</v>
          </cell>
          <cell r="EQ29">
            <v>1.2769999999999999</v>
          </cell>
          <cell r="ER29">
            <v>0.71699999999999997</v>
          </cell>
          <cell r="ES29">
            <v>0.88900000000000001</v>
          </cell>
          <cell r="ET29">
            <v>1.143</v>
          </cell>
          <cell r="EU29">
            <v>1.2589999999999999</v>
          </cell>
          <cell r="EV29">
            <v>1.5169999999999999</v>
          </cell>
          <cell r="EW29">
            <v>1.7450000000000001</v>
          </cell>
          <cell r="EX29">
            <v>2.0059999999999998</v>
          </cell>
          <cell r="EY29">
            <v>17.768000000000001</v>
          </cell>
        </row>
        <row r="30">
          <cell r="AC30" t="str">
            <v>котельной №1, для участка: от здания общежития по ул.Шмршова №2 б до ж.д ул.Шмршова №2 е; Надземная; 2006год ввода; ГВС; обратный; 60/30°С</v>
          </cell>
          <cell r="BP30">
            <v>1.9E-2</v>
          </cell>
          <cell r="BQ30">
            <v>1.7000000000000001E-2</v>
          </cell>
          <cell r="BR30">
            <v>1.6E-2</v>
          </cell>
          <cell r="BS30">
            <v>1.2E-2</v>
          </cell>
          <cell r="BT30">
            <v>4.0000000000000001E-3</v>
          </cell>
          <cell r="BU30">
            <v>2E-3</v>
          </cell>
          <cell r="BV30">
            <v>3.0000000000000001E-3</v>
          </cell>
          <cell r="BW30">
            <v>3.0000000000000001E-3</v>
          </cell>
          <cell r="BX30">
            <v>4.0000000000000001E-3</v>
          </cell>
          <cell r="BY30">
            <v>1.2E-2</v>
          </cell>
          <cell r="BZ30">
            <v>1.4999999999999999E-2</v>
          </cell>
          <cell r="CA30">
            <v>1.7999999999999999E-2</v>
          </cell>
          <cell r="CB30">
            <v>0.125</v>
          </cell>
          <cell r="CD30">
            <v>1.0999999999999999E-2</v>
          </cell>
          <cell r="CE30">
            <v>2E-3</v>
          </cell>
          <cell r="CF30">
            <v>2E-3</v>
          </cell>
          <cell r="EM30">
            <v>1.556</v>
          </cell>
          <cell r="EN30">
            <v>1.3819999999999999</v>
          </cell>
          <cell r="EO30">
            <v>1.3779999999999999</v>
          </cell>
          <cell r="EP30">
            <v>1.1000000000000001</v>
          </cell>
          <cell r="EQ30">
            <v>0.95899999999999996</v>
          </cell>
          <cell r="ER30">
            <v>0.53800000000000003</v>
          </cell>
          <cell r="ES30">
            <v>0.66800000000000004</v>
          </cell>
          <cell r="ET30">
            <v>0.85799999999999998</v>
          </cell>
          <cell r="EU30">
            <v>0.94499999999999995</v>
          </cell>
          <cell r="EV30">
            <v>1.139</v>
          </cell>
          <cell r="EW30">
            <v>1.31</v>
          </cell>
          <cell r="EX30">
            <v>1.506</v>
          </cell>
          <cell r="EY30">
            <v>13.339</v>
          </cell>
        </row>
        <row r="31">
          <cell r="AC31" t="str">
            <v>котельной №1, для участка: от здания общежития по ул.Шмршова №2 б до ж.д ул.Шмршова №2 е; Надземная; 2006год ввода; ГВС; подающий; 60/30°С</v>
          </cell>
          <cell r="BP31">
            <v>1.0999999999999999E-2</v>
          </cell>
          <cell r="BQ31">
            <v>0.01</v>
          </cell>
          <cell r="BR31">
            <v>8.9999999999999993E-3</v>
          </cell>
          <cell r="BS31">
            <v>7.0000000000000001E-3</v>
          </cell>
          <cell r="BT31">
            <v>2E-3</v>
          </cell>
          <cell r="BU31">
            <v>1E-3</v>
          </cell>
          <cell r="BV31">
            <v>2E-3</v>
          </cell>
          <cell r="BW31">
            <v>2E-3</v>
          </cell>
          <cell r="BX31">
            <v>2E-3</v>
          </cell>
          <cell r="BY31">
            <v>7.0000000000000001E-3</v>
          </cell>
          <cell r="BZ31">
            <v>8.9999999999999993E-3</v>
          </cell>
          <cell r="CA31">
            <v>1.0999999999999999E-2</v>
          </cell>
          <cell r="CB31">
            <v>7.3000000000000009E-2</v>
          </cell>
          <cell r="CD31">
            <v>6.0000000000000001E-3</v>
          </cell>
          <cell r="CE31">
            <v>1E-3</v>
          </cell>
          <cell r="CF31">
            <v>1E-3</v>
          </cell>
          <cell r="EM31">
            <v>0.96299999999999997</v>
          </cell>
          <cell r="EN31">
            <v>0.85499999999999998</v>
          </cell>
          <cell r="EO31">
            <v>0.85299999999999998</v>
          </cell>
          <cell r="EP31">
            <v>0.68100000000000005</v>
          </cell>
          <cell r="EQ31">
            <v>0.59299999999999997</v>
          </cell>
          <cell r="ER31">
            <v>0.33300000000000002</v>
          </cell>
          <cell r="ES31">
            <v>0.41299999999999998</v>
          </cell>
          <cell r="ET31">
            <v>0.53100000000000003</v>
          </cell>
          <cell r="EU31">
            <v>0.58499999999999996</v>
          </cell>
          <cell r="EV31">
            <v>0.70499999999999996</v>
          </cell>
          <cell r="EW31">
            <v>0.81100000000000005</v>
          </cell>
          <cell r="EX31">
            <v>0.93200000000000005</v>
          </cell>
          <cell r="EY31">
            <v>8.2550000000000008</v>
          </cell>
        </row>
        <row r="32">
          <cell r="AC32" t="str">
            <v>котельной №1, для участка: от здания общежития по ул.Шмршова №2 б до ж.д ул.Шмршова №2 е; Надземная; 2006год ввода; ГВС; обратный; 60/30°С</v>
          </cell>
          <cell r="BP32">
            <v>7.0000000000000001E-3</v>
          </cell>
          <cell r="BQ32">
            <v>6.0000000000000001E-3</v>
          </cell>
          <cell r="BR32">
            <v>6.0000000000000001E-3</v>
          </cell>
          <cell r="BS32">
            <v>4.0000000000000001E-3</v>
          </cell>
          <cell r="BT32">
            <v>1E-3</v>
          </cell>
          <cell r="BU32">
            <v>1E-3</v>
          </cell>
          <cell r="BV32">
            <v>1E-3</v>
          </cell>
          <cell r="BW32">
            <v>1E-3</v>
          </cell>
          <cell r="BX32">
            <v>1E-3</v>
          </cell>
          <cell r="BY32">
            <v>5.0000000000000001E-3</v>
          </cell>
          <cell r="BZ32">
            <v>6.0000000000000001E-3</v>
          </cell>
          <cell r="CA32">
            <v>7.0000000000000001E-3</v>
          </cell>
          <cell r="CB32">
            <v>4.6000000000000006E-2</v>
          </cell>
          <cell r="CD32">
            <v>4.0000000000000001E-3</v>
          </cell>
          <cell r="CE32">
            <v>1E-3</v>
          </cell>
          <cell r="CF32">
            <v>1E-3</v>
          </cell>
          <cell r="EM32">
            <v>0.76600000000000001</v>
          </cell>
          <cell r="EN32">
            <v>0.68100000000000005</v>
          </cell>
          <cell r="EO32">
            <v>0.67800000000000005</v>
          </cell>
          <cell r="EP32">
            <v>0.54200000000000004</v>
          </cell>
          <cell r="EQ32">
            <v>0.47199999999999998</v>
          </cell>
          <cell r="ER32">
            <v>0.26500000000000001</v>
          </cell>
          <cell r="ES32">
            <v>0.32900000000000001</v>
          </cell>
          <cell r="ET32">
            <v>0.42299999999999999</v>
          </cell>
          <cell r="EU32">
            <v>0.46500000000000002</v>
          </cell>
          <cell r="EV32">
            <v>0.56100000000000005</v>
          </cell>
          <cell r="EW32">
            <v>0.64500000000000002</v>
          </cell>
          <cell r="EX32">
            <v>0.74199999999999999</v>
          </cell>
          <cell r="EY32">
            <v>6.569</v>
          </cell>
        </row>
        <row r="33">
          <cell r="AC33" t="str">
            <v>котельной №1, для участка: от ж.д.по ул.Ширшова №4,6 до участка №4; Надземная; 1992год ввода; отопление; подающий; 95/70°С</v>
          </cell>
          <cell r="BP33">
            <v>7.1999999999999995E-2</v>
          </cell>
          <cell r="BQ33">
            <v>6.4000000000000001E-2</v>
          </cell>
          <cell r="BR33">
            <v>6.2E-2</v>
          </cell>
          <cell r="BS33">
            <v>4.4999999999999998E-2</v>
          </cell>
          <cell r="BT33">
            <v>1.4999999999999999E-2</v>
          </cell>
          <cell r="BU33">
            <v>8.0000000000000002E-3</v>
          </cell>
          <cell r="BV33">
            <v>1.0999999999999999E-2</v>
          </cell>
          <cell r="BW33">
            <v>1.2999999999999999E-2</v>
          </cell>
          <cell r="BX33">
            <v>1.4E-2</v>
          </cell>
          <cell r="BY33">
            <v>4.7E-2</v>
          </cell>
          <cell r="BZ33">
            <v>5.8000000000000003E-2</v>
          </cell>
          <cell r="CA33">
            <v>6.9000000000000006E-2</v>
          </cell>
          <cell r="CB33">
            <v>0.47800000000000004</v>
          </cell>
          <cell r="CD33">
            <v>4.1000000000000002E-2</v>
          </cell>
          <cell r="CE33">
            <v>6.0000000000000001E-3</v>
          </cell>
          <cell r="CF33">
            <v>6.0000000000000001E-3</v>
          </cell>
          <cell r="EM33">
            <v>2.6379999999999999</v>
          </cell>
          <cell r="EN33">
            <v>2.2959999999999998</v>
          </cell>
          <cell r="EO33">
            <v>2.0590000000000002</v>
          </cell>
          <cell r="EP33">
            <v>1.2290000000000001</v>
          </cell>
          <cell r="EQ33">
            <v>5.1999999999999998E-2</v>
          </cell>
          <cell r="ER33">
            <v>0</v>
          </cell>
          <cell r="ES33">
            <v>0</v>
          </cell>
          <cell r="ET33">
            <v>0</v>
          </cell>
          <cell r="EU33">
            <v>5.3999999999999999E-2</v>
          </cell>
          <cell r="EV33">
            <v>1.2749999999999999</v>
          </cell>
          <cell r="EW33">
            <v>1.925</v>
          </cell>
          <cell r="EX33">
            <v>2.4630000000000001</v>
          </cell>
          <cell r="EY33">
            <v>13.991</v>
          </cell>
        </row>
        <row r="34">
          <cell r="AC34" t="str">
            <v>котельной №1, для участка: от ж.д.по ул.Ширшова №4,6 до участка №4; Надземная; 1992год ввода; отопление; обратный; 95/70°С</v>
          </cell>
          <cell r="BP34">
            <v>7.1999999999999995E-2</v>
          </cell>
          <cell r="BQ34">
            <v>6.4000000000000001E-2</v>
          </cell>
          <cell r="BR34">
            <v>6.2E-2</v>
          </cell>
          <cell r="BS34">
            <v>4.4999999999999998E-2</v>
          </cell>
          <cell r="BT34">
            <v>1.4999999999999999E-2</v>
          </cell>
          <cell r="BU34">
            <v>8.0000000000000002E-3</v>
          </cell>
          <cell r="BV34">
            <v>1.0999999999999999E-2</v>
          </cell>
          <cell r="BW34">
            <v>1.2999999999999999E-2</v>
          </cell>
          <cell r="BX34">
            <v>1.4E-2</v>
          </cell>
          <cell r="BY34">
            <v>4.7E-2</v>
          </cell>
          <cell r="BZ34">
            <v>5.8000000000000003E-2</v>
          </cell>
          <cell r="CA34">
            <v>6.9000000000000006E-2</v>
          </cell>
          <cell r="CB34">
            <v>0.47800000000000004</v>
          </cell>
          <cell r="CD34">
            <v>4.1000000000000002E-2</v>
          </cell>
          <cell r="CE34">
            <v>6.0000000000000001E-3</v>
          </cell>
          <cell r="CF34">
            <v>6.0000000000000001E-3</v>
          </cell>
          <cell r="EM34">
            <v>2.2240000000000002</v>
          </cell>
          <cell r="EN34">
            <v>1.9350000000000001</v>
          </cell>
          <cell r="EO34">
            <v>1.736</v>
          </cell>
          <cell r="EP34">
            <v>1.036</v>
          </cell>
          <cell r="EQ34">
            <v>4.3999999999999997E-2</v>
          </cell>
          <cell r="ER34">
            <v>0</v>
          </cell>
          <cell r="ES34">
            <v>0</v>
          </cell>
          <cell r="ET34">
            <v>0</v>
          </cell>
          <cell r="EU34">
            <v>4.5999999999999999E-2</v>
          </cell>
          <cell r="EV34">
            <v>1.075</v>
          </cell>
          <cell r="EW34">
            <v>1.623</v>
          </cell>
          <cell r="EX34">
            <v>2.0760000000000001</v>
          </cell>
          <cell r="EY34">
            <v>11.795</v>
          </cell>
        </row>
        <row r="35">
          <cell r="AC35" t="str">
            <v>котельной №1, для участка: от ж.д.по ул.Ширшова №4,6 до участка №4; Надземная; 1992год ввода; отопление; подающий; 95/70°С</v>
          </cell>
          <cell r="BP35">
            <v>1.2E-2</v>
          </cell>
          <cell r="BQ35">
            <v>0.01</v>
          </cell>
          <cell r="BR35">
            <v>0.01</v>
          </cell>
          <cell r="BS35">
            <v>7.0000000000000001E-3</v>
          </cell>
          <cell r="BT35">
            <v>2E-3</v>
          </cell>
          <cell r="BU35">
            <v>1E-3</v>
          </cell>
          <cell r="BV35">
            <v>2E-3</v>
          </cell>
          <cell r="BW35">
            <v>2E-3</v>
          </cell>
          <cell r="BX35">
            <v>2E-3</v>
          </cell>
          <cell r="BY35">
            <v>7.0000000000000001E-3</v>
          </cell>
          <cell r="BZ35">
            <v>8.9999999999999993E-3</v>
          </cell>
          <cell r="CA35">
            <v>1.0999999999999999E-2</v>
          </cell>
          <cell r="CB35">
            <v>7.4999999999999997E-2</v>
          </cell>
          <cell r="CD35">
            <v>6.0000000000000001E-3</v>
          </cell>
          <cell r="CE35">
            <v>1E-3</v>
          </cell>
          <cell r="CF35">
            <v>1E-3</v>
          </cell>
          <cell r="EM35">
            <v>0.57299999999999995</v>
          </cell>
          <cell r="EN35">
            <v>0.498</v>
          </cell>
          <cell r="EO35">
            <v>0.44700000000000001</v>
          </cell>
          <cell r="EP35">
            <v>0.26700000000000002</v>
          </cell>
          <cell r="EQ35">
            <v>1.0999999999999999E-2</v>
          </cell>
          <cell r="ER35">
            <v>0</v>
          </cell>
          <cell r="ES35">
            <v>0</v>
          </cell>
          <cell r="ET35">
            <v>0</v>
          </cell>
          <cell r="EU35">
            <v>1.2E-2</v>
          </cell>
          <cell r="EV35">
            <v>0.27700000000000002</v>
          </cell>
          <cell r="EW35">
            <v>0.41799999999999998</v>
          </cell>
          <cell r="EX35">
            <v>0.53500000000000003</v>
          </cell>
          <cell r="EY35">
            <v>3.0380000000000003</v>
          </cell>
        </row>
        <row r="36">
          <cell r="AC36" t="str">
            <v>котельной №1, для участка: от ж.д.по ул.Ширшова №4,6 до участка №4; Надземная; 1992год ввода; отопление; обратный; 95/70°С</v>
          </cell>
          <cell r="BP36">
            <v>1.2E-2</v>
          </cell>
          <cell r="BQ36">
            <v>0.01</v>
          </cell>
          <cell r="BR36">
            <v>0.01</v>
          </cell>
          <cell r="BS36">
            <v>7.0000000000000001E-3</v>
          </cell>
          <cell r="BT36">
            <v>2E-3</v>
          </cell>
          <cell r="BU36">
            <v>1E-3</v>
          </cell>
          <cell r="BV36">
            <v>2E-3</v>
          </cell>
          <cell r="BW36">
            <v>2E-3</v>
          </cell>
          <cell r="BX36">
            <v>2E-3</v>
          </cell>
          <cell r="BY36">
            <v>7.0000000000000001E-3</v>
          </cell>
          <cell r="BZ36">
            <v>8.9999999999999993E-3</v>
          </cell>
          <cell r="CA36">
            <v>1.0999999999999999E-2</v>
          </cell>
          <cell r="CB36">
            <v>7.4999999999999997E-2</v>
          </cell>
          <cell r="CD36">
            <v>6.0000000000000001E-3</v>
          </cell>
          <cell r="CE36">
            <v>1E-3</v>
          </cell>
          <cell r="CF36">
            <v>1E-3</v>
          </cell>
          <cell r="EM36">
            <v>0.47</v>
          </cell>
          <cell r="EN36">
            <v>0.40899999999999997</v>
          </cell>
          <cell r="EO36">
            <v>0.36699999999999999</v>
          </cell>
          <cell r="EP36">
            <v>0.219</v>
          </cell>
          <cell r="EQ36">
            <v>8.9999999999999993E-3</v>
          </cell>
          <cell r="ER36">
            <v>0</v>
          </cell>
          <cell r="ES36">
            <v>0</v>
          </cell>
          <cell r="ET36">
            <v>0</v>
          </cell>
          <cell r="EU36">
            <v>0.01</v>
          </cell>
          <cell r="EV36">
            <v>0.22700000000000001</v>
          </cell>
          <cell r="EW36">
            <v>0.34300000000000003</v>
          </cell>
          <cell r="EX36">
            <v>0.439</v>
          </cell>
          <cell r="EY36">
            <v>2.4930000000000003</v>
          </cell>
        </row>
        <row r="37">
          <cell r="AC37" t="str">
            <v/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D37">
            <v>0</v>
          </cell>
          <cell r="CE37">
            <v>0</v>
          </cell>
          <cell r="CF37">
            <v>0</v>
          </cell>
          <cell r="EM37" t="e">
            <v>#N/A</v>
          </cell>
          <cell r="EN37" t="e">
            <v>#N/A</v>
          </cell>
          <cell r="EO37" t="e">
            <v>#N/A</v>
          </cell>
          <cell r="EP37" t="e">
            <v>#N/A</v>
          </cell>
          <cell r="EQ37" t="e">
            <v>#N/A</v>
          </cell>
          <cell r="ER37" t="e">
            <v>#N/A</v>
          </cell>
          <cell r="ES37" t="e">
            <v>#N/A</v>
          </cell>
          <cell r="ET37" t="e">
            <v>#N/A</v>
          </cell>
          <cell r="EU37" t="e">
            <v>#N/A</v>
          </cell>
          <cell r="EV37" t="e">
            <v>#N/A</v>
          </cell>
          <cell r="EW37" t="e">
            <v>#N/A</v>
          </cell>
          <cell r="EX37" t="e">
            <v>#N/A</v>
          </cell>
          <cell r="EY37">
            <v>0</v>
          </cell>
        </row>
        <row r="38">
          <cell r="AC38" t="str">
            <v/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D38">
            <v>0</v>
          </cell>
          <cell r="CE38">
            <v>0</v>
          </cell>
          <cell r="CF38">
            <v>0</v>
          </cell>
          <cell r="EM38" t="e">
            <v>#N/A</v>
          </cell>
          <cell r="EN38" t="e">
            <v>#N/A</v>
          </cell>
          <cell r="EO38" t="e">
            <v>#N/A</v>
          </cell>
          <cell r="EP38" t="e">
            <v>#N/A</v>
          </cell>
          <cell r="EQ38" t="e">
            <v>#N/A</v>
          </cell>
          <cell r="ER38" t="e">
            <v>#N/A</v>
          </cell>
          <cell r="ES38" t="e">
            <v>#N/A</v>
          </cell>
          <cell r="ET38" t="e">
            <v>#N/A</v>
          </cell>
          <cell r="EU38" t="e">
            <v>#N/A</v>
          </cell>
          <cell r="EV38" t="e">
            <v>#N/A</v>
          </cell>
          <cell r="EW38" t="e">
            <v>#N/A</v>
          </cell>
          <cell r="EX38" t="e">
            <v>#N/A</v>
          </cell>
          <cell r="EY38">
            <v>0</v>
          </cell>
        </row>
        <row r="39">
          <cell r="AC39" t="str">
            <v>котельной №1, для участка: от участка №4 до участка №5; Надземная; 1992год ввода; отопление; подающий; 95/70°С</v>
          </cell>
          <cell r="BP39">
            <v>0.13100000000000001</v>
          </cell>
          <cell r="BQ39">
            <v>0.115</v>
          </cell>
          <cell r="BR39">
            <v>0.112</v>
          </cell>
          <cell r="BS39">
            <v>8.2000000000000003E-2</v>
          </cell>
          <cell r="BT39">
            <v>2.5999999999999999E-2</v>
          </cell>
          <cell r="BU39">
            <v>1.4999999999999999E-2</v>
          </cell>
          <cell r="BV39">
            <v>0.02</v>
          </cell>
          <cell r="BW39">
            <v>2.3E-2</v>
          </cell>
          <cell r="BX39">
            <v>2.5999999999999999E-2</v>
          </cell>
          <cell r="BY39">
            <v>8.5000000000000006E-2</v>
          </cell>
          <cell r="BZ39">
            <v>0.105</v>
          </cell>
          <cell r="CA39">
            <v>0.124</v>
          </cell>
          <cell r="CB39">
            <v>0.86399999999999999</v>
          </cell>
          <cell r="CD39">
            <v>7.2999999999999995E-2</v>
          </cell>
          <cell r="CE39">
            <v>1.0999999999999999E-2</v>
          </cell>
          <cell r="CF39">
            <v>1.0999999999999999E-2</v>
          </cell>
          <cell r="EM39">
            <v>3.3719999999999999</v>
          </cell>
          <cell r="EN39">
            <v>2.9340000000000002</v>
          </cell>
          <cell r="EO39">
            <v>2.6309999999999998</v>
          </cell>
          <cell r="EP39">
            <v>1.57</v>
          </cell>
          <cell r="EQ39">
            <v>6.7000000000000004E-2</v>
          </cell>
          <cell r="ER39">
            <v>0</v>
          </cell>
          <cell r="ES39">
            <v>0</v>
          </cell>
          <cell r="ET39">
            <v>0</v>
          </cell>
          <cell r="EU39">
            <v>6.9000000000000006E-2</v>
          </cell>
          <cell r="EV39">
            <v>1.63</v>
          </cell>
          <cell r="EW39">
            <v>2.46</v>
          </cell>
          <cell r="EX39">
            <v>3.1469999999999998</v>
          </cell>
          <cell r="EY39">
            <v>17.88</v>
          </cell>
        </row>
        <row r="40">
          <cell r="AC40" t="str">
            <v>котельной №1, для участка: от участка №4 до участка №5; Надземная; 1992год ввода; отопление; обратный; 95/70°С</v>
          </cell>
          <cell r="BP40">
            <v>0.13100000000000001</v>
          </cell>
          <cell r="BQ40">
            <v>0.115</v>
          </cell>
          <cell r="BR40">
            <v>0.112</v>
          </cell>
          <cell r="BS40">
            <v>8.2000000000000003E-2</v>
          </cell>
          <cell r="BT40">
            <v>2.5999999999999999E-2</v>
          </cell>
          <cell r="BU40">
            <v>1.4999999999999999E-2</v>
          </cell>
          <cell r="BV40">
            <v>0.02</v>
          </cell>
          <cell r="BW40">
            <v>2.3E-2</v>
          </cell>
          <cell r="BX40">
            <v>2.5999999999999999E-2</v>
          </cell>
          <cell r="BY40">
            <v>8.5000000000000006E-2</v>
          </cell>
          <cell r="BZ40">
            <v>0.105</v>
          </cell>
          <cell r="CA40">
            <v>0.124</v>
          </cell>
          <cell r="CB40">
            <v>0.86399999999999999</v>
          </cell>
          <cell r="CD40">
            <v>7.2999999999999995E-2</v>
          </cell>
          <cell r="CE40">
            <v>1.0999999999999999E-2</v>
          </cell>
          <cell r="CF40">
            <v>1.0999999999999999E-2</v>
          </cell>
          <cell r="EM40">
            <v>2.8050000000000002</v>
          </cell>
          <cell r="EN40">
            <v>2.44</v>
          </cell>
          <cell r="EO40">
            <v>2.1890000000000001</v>
          </cell>
          <cell r="EP40">
            <v>1.306</v>
          </cell>
          <cell r="EQ40">
            <v>5.6000000000000001E-2</v>
          </cell>
          <cell r="ER40">
            <v>0</v>
          </cell>
          <cell r="ES40">
            <v>0</v>
          </cell>
          <cell r="ET40">
            <v>0</v>
          </cell>
          <cell r="EU40">
            <v>5.8000000000000003E-2</v>
          </cell>
          <cell r="EV40">
            <v>1.3560000000000001</v>
          </cell>
          <cell r="EW40">
            <v>2.0459999999999998</v>
          </cell>
          <cell r="EX40">
            <v>2.6179999999999999</v>
          </cell>
          <cell r="EY40">
            <v>14.873999999999999</v>
          </cell>
        </row>
        <row r="41">
          <cell r="AC41" t="str">
            <v/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D41">
            <v>0</v>
          </cell>
          <cell r="CE41">
            <v>0</v>
          </cell>
          <cell r="CF41">
            <v>0</v>
          </cell>
          <cell r="EM41" t="e">
            <v>#N/A</v>
          </cell>
          <cell r="EN41" t="e">
            <v>#N/A</v>
          </cell>
          <cell r="EO41" t="e">
            <v>#N/A</v>
          </cell>
          <cell r="EP41" t="e">
            <v>#N/A</v>
          </cell>
          <cell r="EQ41" t="e">
            <v>#N/A</v>
          </cell>
          <cell r="ER41" t="e">
            <v>#N/A</v>
          </cell>
          <cell r="ES41" t="e">
            <v>#N/A</v>
          </cell>
          <cell r="ET41" t="e">
            <v>#N/A</v>
          </cell>
          <cell r="EU41" t="e">
            <v>#N/A</v>
          </cell>
          <cell r="EV41" t="e">
            <v>#N/A</v>
          </cell>
          <cell r="EW41" t="e">
            <v>#N/A</v>
          </cell>
          <cell r="EX41" t="e">
            <v>#N/A</v>
          </cell>
          <cell r="EY41">
            <v>0</v>
          </cell>
        </row>
        <row r="42">
          <cell r="AC42" t="str">
            <v/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D42">
            <v>0</v>
          </cell>
          <cell r="CE42">
            <v>0</v>
          </cell>
          <cell r="CF42">
            <v>0</v>
          </cell>
          <cell r="EM42" t="e">
            <v>#N/A</v>
          </cell>
          <cell r="EN42" t="e">
            <v>#N/A</v>
          </cell>
          <cell r="EO42" t="e">
            <v>#N/A</v>
          </cell>
          <cell r="EP42" t="e">
            <v>#N/A</v>
          </cell>
          <cell r="EQ42" t="e">
            <v>#N/A</v>
          </cell>
          <cell r="ER42" t="e">
            <v>#N/A</v>
          </cell>
          <cell r="ES42" t="e">
            <v>#N/A</v>
          </cell>
          <cell r="ET42" t="e">
            <v>#N/A</v>
          </cell>
          <cell r="EU42" t="e">
            <v>#N/A</v>
          </cell>
          <cell r="EV42" t="e">
            <v>#N/A</v>
          </cell>
          <cell r="EW42" t="e">
            <v>#N/A</v>
          </cell>
          <cell r="EX42" t="e">
            <v>#N/A</v>
          </cell>
          <cell r="EY42">
            <v>0</v>
          </cell>
        </row>
        <row r="43">
          <cell r="AC43" t="str">
            <v>котельной №1, для участка: от участка №4 до участка №5; Надземная; 2011год ввода; ГВС; обратный; 60/30°С</v>
          </cell>
          <cell r="BP43">
            <v>4.0000000000000001E-3</v>
          </cell>
          <cell r="BQ43">
            <v>3.0000000000000001E-3</v>
          </cell>
          <cell r="BR43">
            <v>3.0000000000000001E-3</v>
          </cell>
          <cell r="BS43">
            <v>2E-3</v>
          </cell>
          <cell r="BT43">
            <v>1E-3</v>
          </cell>
          <cell r="BU43">
            <v>0</v>
          </cell>
          <cell r="BV43">
            <v>1E-3</v>
          </cell>
          <cell r="BW43">
            <v>1E-3</v>
          </cell>
          <cell r="BX43">
            <v>1E-3</v>
          </cell>
          <cell r="BY43">
            <v>2E-3</v>
          </cell>
          <cell r="BZ43">
            <v>3.0000000000000001E-3</v>
          </cell>
          <cell r="CA43">
            <v>3.0000000000000001E-3</v>
          </cell>
          <cell r="CB43">
            <v>2.4E-2</v>
          </cell>
          <cell r="CD43">
            <v>2E-3</v>
          </cell>
          <cell r="CE43">
            <v>0</v>
          </cell>
          <cell r="CF43">
            <v>0</v>
          </cell>
          <cell r="EM43">
            <v>0.29399999999999998</v>
          </cell>
          <cell r="EN43">
            <v>0.26100000000000001</v>
          </cell>
          <cell r="EO43">
            <v>0.26</v>
          </cell>
          <cell r="EP43">
            <v>0.20799999999999999</v>
          </cell>
          <cell r="EQ43">
            <v>0.18099999999999999</v>
          </cell>
          <cell r="ER43">
            <v>0.10199999999999999</v>
          </cell>
          <cell r="ES43">
            <v>0.126</v>
          </cell>
          <cell r="ET43">
            <v>0.16200000000000001</v>
          </cell>
          <cell r="EU43">
            <v>0.17899999999999999</v>
          </cell>
          <cell r="EV43">
            <v>0.215</v>
          </cell>
          <cell r="EW43">
            <v>0.247</v>
          </cell>
          <cell r="EX43">
            <v>0.28499999999999998</v>
          </cell>
          <cell r="EY43">
            <v>2.52</v>
          </cell>
        </row>
        <row r="44">
          <cell r="AC44" t="str">
            <v>котельной №1, для участка: от участка №4 до участка №5; Надземная; 2011год ввода; ГВС; подающий; 60/30°С</v>
          </cell>
          <cell r="BP44">
            <v>7.0000000000000001E-3</v>
          </cell>
          <cell r="BQ44">
            <v>6.0000000000000001E-3</v>
          </cell>
          <cell r="BR44">
            <v>6.0000000000000001E-3</v>
          </cell>
          <cell r="BS44">
            <v>4.0000000000000001E-3</v>
          </cell>
          <cell r="BT44">
            <v>1E-3</v>
          </cell>
          <cell r="BU44">
            <v>1E-3</v>
          </cell>
          <cell r="BV44">
            <v>1E-3</v>
          </cell>
          <cell r="BW44">
            <v>1E-3</v>
          </cell>
          <cell r="BX44">
            <v>1E-3</v>
          </cell>
          <cell r="BY44">
            <v>5.0000000000000001E-3</v>
          </cell>
          <cell r="BZ44">
            <v>6.0000000000000001E-3</v>
          </cell>
          <cell r="CA44">
            <v>7.0000000000000001E-3</v>
          </cell>
          <cell r="CB44">
            <v>4.6000000000000006E-2</v>
          </cell>
          <cell r="CD44">
            <v>4.0000000000000001E-3</v>
          </cell>
          <cell r="CE44">
            <v>1E-3</v>
          </cell>
          <cell r="CF44">
            <v>1E-3</v>
          </cell>
          <cell r="EM44">
            <v>0.36499999999999999</v>
          </cell>
          <cell r="EN44">
            <v>0.32400000000000001</v>
          </cell>
          <cell r="EO44">
            <v>0.32300000000000001</v>
          </cell>
          <cell r="EP44">
            <v>0.25800000000000001</v>
          </cell>
          <cell r="EQ44">
            <v>0.22500000000000001</v>
          </cell>
          <cell r="ER44">
            <v>0.126</v>
          </cell>
          <cell r="ES44">
            <v>0.156</v>
          </cell>
          <cell r="ET44">
            <v>0.20100000000000001</v>
          </cell>
          <cell r="EU44">
            <v>0.221</v>
          </cell>
          <cell r="EV44">
            <v>0.26700000000000002</v>
          </cell>
          <cell r="EW44">
            <v>0.307</v>
          </cell>
          <cell r="EX44">
            <v>0.35299999999999998</v>
          </cell>
          <cell r="EY44">
            <v>3.1259999999999994</v>
          </cell>
        </row>
        <row r="45">
          <cell r="AC45" t="str">
            <v>котельной №1, для участка: от ж.д.перУльяновский №86,88 до магистральной сети; Надземная; 1992год ввода; отопление; подающий; 95/70°С</v>
          </cell>
          <cell r="BP45">
            <v>0.01</v>
          </cell>
          <cell r="BQ45">
            <v>8.9999999999999993E-3</v>
          </cell>
          <cell r="BR45">
            <v>8.0000000000000002E-3</v>
          </cell>
          <cell r="BS45">
            <v>6.0000000000000001E-3</v>
          </cell>
          <cell r="BT45">
            <v>2E-3</v>
          </cell>
          <cell r="BU45">
            <v>1E-3</v>
          </cell>
          <cell r="BV45">
            <v>1E-3</v>
          </cell>
          <cell r="BW45">
            <v>2E-3</v>
          </cell>
          <cell r="BX45">
            <v>2E-3</v>
          </cell>
          <cell r="BY45">
            <v>6.0000000000000001E-3</v>
          </cell>
          <cell r="BZ45">
            <v>8.0000000000000002E-3</v>
          </cell>
          <cell r="CA45">
            <v>8.9999999999999993E-3</v>
          </cell>
          <cell r="CB45">
            <v>6.4000000000000001E-2</v>
          </cell>
          <cell r="CD45">
            <v>6.0000000000000001E-3</v>
          </cell>
          <cell r="CE45">
            <v>1E-3</v>
          </cell>
          <cell r="CF45">
            <v>1E-3</v>
          </cell>
          <cell r="EM45">
            <v>0.495</v>
          </cell>
          <cell r="EN45">
            <v>0.43</v>
          </cell>
          <cell r="EO45">
            <v>0.38600000000000001</v>
          </cell>
          <cell r="EP45">
            <v>0.23</v>
          </cell>
          <cell r="EQ45">
            <v>0.01</v>
          </cell>
          <cell r="ER45">
            <v>0</v>
          </cell>
          <cell r="ES45">
            <v>0</v>
          </cell>
          <cell r="ET45">
            <v>0</v>
          </cell>
          <cell r="EU45">
            <v>0.01</v>
          </cell>
          <cell r="EV45">
            <v>0.23899999999999999</v>
          </cell>
          <cell r="EW45">
            <v>0.36099999999999999</v>
          </cell>
          <cell r="EX45">
            <v>0.46200000000000002</v>
          </cell>
          <cell r="EY45">
            <v>2.6229999999999998</v>
          </cell>
        </row>
        <row r="46">
          <cell r="AC46" t="str">
            <v>котельной №1, для участка: от ж.д.перУльяновский №86,88 до магистральной сети; Надземная; 1992год ввода; отопление; обратный; 95/70°С</v>
          </cell>
          <cell r="BP46">
            <v>0.01</v>
          </cell>
          <cell r="BQ46">
            <v>8.9999999999999993E-3</v>
          </cell>
          <cell r="BR46">
            <v>8.0000000000000002E-3</v>
          </cell>
          <cell r="BS46">
            <v>6.0000000000000001E-3</v>
          </cell>
          <cell r="BT46">
            <v>2E-3</v>
          </cell>
          <cell r="BU46">
            <v>1E-3</v>
          </cell>
          <cell r="BV46">
            <v>1E-3</v>
          </cell>
          <cell r="BW46">
            <v>2E-3</v>
          </cell>
          <cell r="BX46">
            <v>2E-3</v>
          </cell>
          <cell r="BY46">
            <v>6.0000000000000001E-3</v>
          </cell>
          <cell r="BZ46">
            <v>8.0000000000000002E-3</v>
          </cell>
          <cell r="CA46">
            <v>8.9999999999999993E-3</v>
          </cell>
          <cell r="CB46">
            <v>6.4000000000000001E-2</v>
          </cell>
          <cell r="CD46">
            <v>6.0000000000000001E-3</v>
          </cell>
          <cell r="CE46">
            <v>1E-3</v>
          </cell>
          <cell r="CF46">
            <v>1E-3</v>
          </cell>
          <cell r="EM46">
            <v>0.40699999999999997</v>
          </cell>
          <cell r="EN46">
            <v>0.35399999999999998</v>
          </cell>
          <cell r="EO46">
            <v>0.317</v>
          </cell>
          <cell r="EP46">
            <v>0.189</v>
          </cell>
          <cell r="EQ46">
            <v>8.0000000000000002E-3</v>
          </cell>
          <cell r="ER46">
            <v>0</v>
          </cell>
          <cell r="ES46">
            <v>0</v>
          </cell>
          <cell r="ET46">
            <v>0</v>
          </cell>
          <cell r="EU46">
            <v>8.0000000000000002E-3</v>
          </cell>
          <cell r="EV46">
            <v>0.19700000000000001</v>
          </cell>
          <cell r="EW46">
            <v>0.29699999999999999</v>
          </cell>
          <cell r="EX46">
            <v>0.38</v>
          </cell>
          <cell r="EY46">
            <v>2.157</v>
          </cell>
        </row>
        <row r="47">
          <cell r="AC47" t="str">
            <v>котельной №1, для участка: от ж.д.перУльяновский №86,88 до магистральной сети; Надземная; 1992год ввода; отопление; подающий; 95/70°С</v>
          </cell>
          <cell r="BP47">
            <v>3.4000000000000002E-2</v>
          </cell>
          <cell r="BQ47">
            <v>0.03</v>
          </cell>
          <cell r="BR47">
            <v>2.9000000000000001E-2</v>
          </cell>
          <cell r="BS47">
            <v>2.1999999999999999E-2</v>
          </cell>
          <cell r="BT47">
            <v>7.0000000000000001E-3</v>
          </cell>
          <cell r="BU47">
            <v>4.0000000000000001E-3</v>
          </cell>
          <cell r="BV47">
            <v>5.0000000000000001E-3</v>
          </cell>
          <cell r="BW47">
            <v>6.0000000000000001E-3</v>
          </cell>
          <cell r="BX47">
            <v>7.0000000000000001E-3</v>
          </cell>
          <cell r="BY47">
            <v>2.1999999999999999E-2</v>
          </cell>
          <cell r="BZ47">
            <v>2.8000000000000001E-2</v>
          </cell>
          <cell r="CA47">
            <v>3.3000000000000002E-2</v>
          </cell>
          <cell r="CB47">
            <v>0.22700000000000001</v>
          </cell>
          <cell r="CD47">
            <v>1.9E-2</v>
          </cell>
          <cell r="CE47">
            <v>3.0000000000000001E-3</v>
          </cell>
          <cell r="CF47">
            <v>3.0000000000000001E-3</v>
          </cell>
          <cell r="EM47">
            <v>2.008</v>
          </cell>
          <cell r="EN47">
            <v>1.7470000000000001</v>
          </cell>
          <cell r="EO47">
            <v>1.5669999999999999</v>
          </cell>
          <cell r="EP47">
            <v>0.93500000000000005</v>
          </cell>
          <cell r="EQ47">
            <v>0.04</v>
          </cell>
          <cell r="ER47">
            <v>0</v>
          </cell>
          <cell r="ES47">
            <v>0</v>
          </cell>
          <cell r="ET47">
            <v>0</v>
          </cell>
          <cell r="EU47">
            <v>4.1000000000000002E-2</v>
          </cell>
          <cell r="EV47">
            <v>0.97099999999999997</v>
          </cell>
          <cell r="EW47">
            <v>1.4650000000000001</v>
          </cell>
          <cell r="EX47">
            <v>1.8740000000000001</v>
          </cell>
          <cell r="EY47">
            <v>10.648000000000001</v>
          </cell>
        </row>
        <row r="48">
          <cell r="AC48" t="str">
            <v>котельной №1, для участка: от ж.д.перУльяновский №86,88 до магистральной сети; Надземная; 1992год ввода; отопление; обратный; 95/70°С</v>
          </cell>
          <cell r="BP48">
            <v>3.4000000000000002E-2</v>
          </cell>
          <cell r="BQ48">
            <v>0.03</v>
          </cell>
          <cell r="BR48">
            <v>2.9000000000000001E-2</v>
          </cell>
          <cell r="BS48">
            <v>2.1999999999999999E-2</v>
          </cell>
          <cell r="BT48">
            <v>7.0000000000000001E-3</v>
          </cell>
          <cell r="BU48">
            <v>4.0000000000000001E-3</v>
          </cell>
          <cell r="BV48">
            <v>5.0000000000000001E-3</v>
          </cell>
          <cell r="BW48">
            <v>6.0000000000000001E-3</v>
          </cell>
          <cell r="BX48">
            <v>7.0000000000000001E-3</v>
          </cell>
          <cell r="BY48">
            <v>2.1999999999999999E-2</v>
          </cell>
          <cell r="BZ48">
            <v>2.8000000000000001E-2</v>
          </cell>
          <cell r="CA48">
            <v>3.3000000000000002E-2</v>
          </cell>
          <cell r="CB48">
            <v>0.22700000000000001</v>
          </cell>
          <cell r="CD48">
            <v>1.9E-2</v>
          </cell>
          <cell r="CE48">
            <v>3.0000000000000001E-3</v>
          </cell>
          <cell r="CF48">
            <v>3.0000000000000001E-3</v>
          </cell>
          <cell r="EM48">
            <v>1.631</v>
          </cell>
          <cell r="EN48">
            <v>1.42</v>
          </cell>
          <cell r="EO48">
            <v>1.2729999999999999</v>
          </cell>
          <cell r="EP48">
            <v>0.76</v>
          </cell>
          <cell r="EQ48">
            <v>3.2000000000000001E-2</v>
          </cell>
          <cell r="ER48">
            <v>0</v>
          </cell>
          <cell r="ES48">
            <v>0</v>
          </cell>
          <cell r="ET48">
            <v>0</v>
          </cell>
          <cell r="EU48">
            <v>3.3000000000000002E-2</v>
          </cell>
          <cell r="EV48">
            <v>0.78900000000000003</v>
          </cell>
          <cell r="EW48">
            <v>1.19</v>
          </cell>
          <cell r="EX48">
            <v>1.5229999999999999</v>
          </cell>
          <cell r="EY48">
            <v>8.6509999999999998</v>
          </cell>
        </row>
        <row r="49">
          <cell r="AC49" t="str">
            <v>котельной №1, для участка: от ж.д.перУльяновский №86,88 до магистральной сети; Надземная; 1992год ввода; ГВС; подающий; 60/30°С</v>
          </cell>
          <cell r="BP49">
            <v>2E-3</v>
          </cell>
          <cell r="BQ49">
            <v>1E-3</v>
          </cell>
          <cell r="BR49">
            <v>1E-3</v>
          </cell>
          <cell r="BS49">
            <v>1E-3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1E-3</v>
          </cell>
          <cell r="BZ49">
            <v>1E-3</v>
          </cell>
          <cell r="CA49">
            <v>1E-3</v>
          </cell>
          <cell r="CB49">
            <v>8.0000000000000002E-3</v>
          </cell>
          <cell r="CD49">
            <v>1E-3</v>
          </cell>
          <cell r="CE49">
            <v>0</v>
          </cell>
          <cell r="CF49">
            <v>0</v>
          </cell>
          <cell r="EM49">
            <v>0.156</v>
          </cell>
          <cell r="EN49">
            <v>0.13800000000000001</v>
          </cell>
          <cell r="EO49">
            <v>0.13800000000000001</v>
          </cell>
          <cell r="EP49">
            <v>0.11</v>
          </cell>
          <cell r="EQ49">
            <v>9.6000000000000002E-2</v>
          </cell>
          <cell r="ER49">
            <v>5.3999999999999999E-2</v>
          </cell>
          <cell r="ES49">
            <v>6.7000000000000004E-2</v>
          </cell>
          <cell r="ET49">
            <v>8.5999999999999993E-2</v>
          </cell>
          <cell r="EU49">
            <v>9.5000000000000001E-2</v>
          </cell>
          <cell r="EV49">
            <v>0.114</v>
          </cell>
          <cell r="EW49">
            <v>0.13100000000000001</v>
          </cell>
          <cell r="EX49">
            <v>0.151</v>
          </cell>
          <cell r="EY49">
            <v>1.3360000000000001</v>
          </cell>
        </row>
        <row r="50">
          <cell r="AC50" t="str">
            <v>котельной №1, для участка: от ж.д.перУльяновский №86,88 до магистральной сети; Надземная; 1992год ввода; ГВС; обратный; 60/30°С</v>
          </cell>
          <cell r="BP50">
            <v>1E-3</v>
          </cell>
          <cell r="BQ50">
            <v>1E-3</v>
          </cell>
          <cell r="BR50">
            <v>1E-3</v>
          </cell>
          <cell r="BS50">
            <v>1E-3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1E-3</v>
          </cell>
          <cell r="BZ50">
            <v>1E-3</v>
          </cell>
          <cell r="CA50">
            <v>1E-3</v>
          </cell>
          <cell r="CB50">
            <v>7.0000000000000001E-3</v>
          </cell>
          <cell r="CD50">
            <v>1E-3</v>
          </cell>
          <cell r="CE50">
            <v>0</v>
          </cell>
          <cell r="CF50">
            <v>0</v>
          </cell>
          <cell r="EM50">
            <v>0.127</v>
          </cell>
          <cell r="EN50">
            <v>0.113</v>
          </cell>
          <cell r="EO50">
            <v>0.113</v>
          </cell>
          <cell r="EP50">
            <v>0.09</v>
          </cell>
          <cell r="EQ50">
            <v>7.8E-2</v>
          </cell>
          <cell r="ER50">
            <v>4.3999999999999997E-2</v>
          </cell>
          <cell r="ES50">
            <v>5.5E-2</v>
          </cell>
          <cell r="ET50">
            <v>7.0000000000000007E-2</v>
          </cell>
          <cell r="EU50">
            <v>7.6999999999999999E-2</v>
          </cell>
          <cell r="EV50">
            <v>9.2999999999999999E-2</v>
          </cell>
          <cell r="EW50">
            <v>0.107</v>
          </cell>
          <cell r="EX50">
            <v>0.123</v>
          </cell>
          <cell r="EY50">
            <v>1.0899999999999999</v>
          </cell>
        </row>
        <row r="51">
          <cell r="AC51" t="str">
            <v>котельной №1, для участка: от границ участка №5 до границ участка №3; Надземная; 1992год ввода; отопление; подающий; 95/70°С</v>
          </cell>
          <cell r="BP51">
            <v>6.3E-2</v>
          </cell>
          <cell r="BQ51">
            <v>5.6000000000000001E-2</v>
          </cell>
          <cell r="BR51">
            <v>5.3999999999999999E-2</v>
          </cell>
          <cell r="BS51">
            <v>0.04</v>
          </cell>
          <cell r="BT51">
            <v>1.2999999999999999E-2</v>
          </cell>
          <cell r="BU51">
            <v>7.0000000000000001E-3</v>
          </cell>
          <cell r="BV51">
            <v>0.01</v>
          </cell>
          <cell r="BW51">
            <v>1.0999999999999999E-2</v>
          </cell>
          <cell r="BX51">
            <v>1.2999999999999999E-2</v>
          </cell>
          <cell r="BY51">
            <v>4.1000000000000002E-2</v>
          </cell>
          <cell r="BZ51">
            <v>5.0999999999999997E-2</v>
          </cell>
          <cell r="CA51">
            <v>0.06</v>
          </cell>
          <cell r="CB51">
            <v>0.41899999999999998</v>
          </cell>
          <cell r="CD51">
            <v>3.5999999999999997E-2</v>
          </cell>
          <cell r="CE51">
            <v>5.0000000000000001E-3</v>
          </cell>
          <cell r="CF51">
            <v>5.0000000000000001E-3</v>
          </cell>
          <cell r="EM51">
            <v>1.218</v>
          </cell>
          <cell r="EN51">
            <v>1.06</v>
          </cell>
          <cell r="EO51">
            <v>0.95099999999999996</v>
          </cell>
          <cell r="EP51">
            <v>0.56699999999999995</v>
          </cell>
          <cell r="EQ51">
            <v>2.4E-2</v>
          </cell>
          <cell r="ER51">
            <v>0</v>
          </cell>
          <cell r="ES51">
            <v>0</v>
          </cell>
          <cell r="ET51">
            <v>0</v>
          </cell>
          <cell r="EU51">
            <v>2.5000000000000001E-2</v>
          </cell>
          <cell r="EV51">
            <v>0.58899999999999997</v>
          </cell>
          <cell r="EW51">
            <v>0.88900000000000001</v>
          </cell>
          <cell r="EX51">
            <v>1.137</v>
          </cell>
          <cell r="EY51">
            <v>6.4600000000000009</v>
          </cell>
        </row>
        <row r="52">
          <cell r="AC52" t="str">
            <v>котельной №1, для участка: от границ участка №5 до границ участка №3; Надземная; 1992год ввода; отопление; обратный; 95/70°С</v>
          </cell>
          <cell r="BP52">
            <v>6.3E-2</v>
          </cell>
          <cell r="BQ52">
            <v>5.6000000000000001E-2</v>
          </cell>
          <cell r="BR52">
            <v>5.3999999999999999E-2</v>
          </cell>
          <cell r="BS52">
            <v>0.04</v>
          </cell>
          <cell r="BT52">
            <v>1.2999999999999999E-2</v>
          </cell>
          <cell r="BU52">
            <v>7.0000000000000001E-3</v>
          </cell>
          <cell r="BV52">
            <v>0.01</v>
          </cell>
          <cell r="BW52">
            <v>1.0999999999999999E-2</v>
          </cell>
          <cell r="BX52">
            <v>1.2999999999999999E-2</v>
          </cell>
          <cell r="BY52">
            <v>4.1000000000000002E-2</v>
          </cell>
          <cell r="BZ52">
            <v>5.0999999999999997E-2</v>
          </cell>
          <cell r="CA52">
            <v>0.06</v>
          </cell>
          <cell r="CB52">
            <v>0.41899999999999998</v>
          </cell>
          <cell r="CD52">
            <v>3.5999999999999997E-2</v>
          </cell>
          <cell r="CE52">
            <v>5.0000000000000001E-3</v>
          </cell>
          <cell r="CF52">
            <v>5.0000000000000001E-3</v>
          </cell>
          <cell r="EM52">
            <v>1.0249999999999999</v>
          </cell>
          <cell r="EN52">
            <v>0.89200000000000002</v>
          </cell>
          <cell r="EO52">
            <v>0.8</v>
          </cell>
          <cell r="EP52">
            <v>0.47699999999999998</v>
          </cell>
          <cell r="EQ52">
            <v>0.02</v>
          </cell>
          <cell r="ER52">
            <v>0</v>
          </cell>
          <cell r="ES52">
            <v>0</v>
          </cell>
          <cell r="ET52">
            <v>0</v>
          </cell>
          <cell r="EU52">
            <v>2.1000000000000001E-2</v>
          </cell>
          <cell r="EV52">
            <v>0.496</v>
          </cell>
          <cell r="EW52">
            <v>0.748</v>
          </cell>
          <cell r="EX52">
            <v>0.95699999999999996</v>
          </cell>
          <cell r="EY52">
            <v>5.4359999999999991</v>
          </cell>
        </row>
        <row r="53">
          <cell r="AC53" t="str">
            <v>котельной №1, для участка: от границ участка №5 до границ участка №3; Надземная; 1992год ввода; ГВС; подающий; 60/30°С</v>
          </cell>
          <cell r="BP53">
            <v>2.1000000000000001E-2</v>
          </cell>
          <cell r="BQ53">
            <v>1.7999999999999999E-2</v>
          </cell>
          <cell r="BR53">
            <v>1.7999999999999999E-2</v>
          </cell>
          <cell r="BS53">
            <v>1.2999999999999999E-2</v>
          </cell>
          <cell r="BT53">
            <v>4.0000000000000001E-3</v>
          </cell>
          <cell r="BU53">
            <v>2E-3</v>
          </cell>
          <cell r="BV53">
            <v>3.0000000000000001E-3</v>
          </cell>
          <cell r="BW53">
            <v>4.0000000000000001E-3</v>
          </cell>
          <cell r="BX53">
            <v>4.0000000000000001E-3</v>
          </cell>
          <cell r="BY53">
            <v>1.4E-2</v>
          </cell>
          <cell r="BZ53">
            <v>1.7000000000000001E-2</v>
          </cell>
          <cell r="CA53">
            <v>0.02</v>
          </cell>
          <cell r="CB53">
            <v>0.13800000000000001</v>
          </cell>
          <cell r="CD53">
            <v>1.2E-2</v>
          </cell>
          <cell r="CE53">
            <v>2E-3</v>
          </cell>
          <cell r="CF53">
            <v>2E-3</v>
          </cell>
          <cell r="EM53">
            <v>0.755</v>
          </cell>
          <cell r="EN53">
            <v>0.67</v>
          </cell>
          <cell r="EO53">
            <v>0.66800000000000004</v>
          </cell>
          <cell r="EP53">
            <v>0.53400000000000003</v>
          </cell>
          <cell r="EQ53">
            <v>0.46500000000000002</v>
          </cell>
          <cell r="ER53">
            <v>0.26100000000000001</v>
          </cell>
          <cell r="ES53">
            <v>0.32400000000000001</v>
          </cell>
          <cell r="ET53">
            <v>0.41599999999999998</v>
          </cell>
          <cell r="EU53">
            <v>0.45800000000000002</v>
          </cell>
          <cell r="EV53">
            <v>0.55200000000000005</v>
          </cell>
          <cell r="EW53">
            <v>0.63500000000000001</v>
          </cell>
          <cell r="EX53">
            <v>0.73</v>
          </cell>
          <cell r="EY53">
            <v>6.468</v>
          </cell>
        </row>
        <row r="54">
          <cell r="AC54" t="str">
            <v>котельной №1, для участка: от границ участка №5 до границ участка №3; Надземная; 1992год ввода; ГВС; обратный; 60/30°С</v>
          </cell>
          <cell r="BP54">
            <v>1.2999999999999999E-2</v>
          </cell>
          <cell r="BQ54">
            <v>1.2E-2</v>
          </cell>
          <cell r="BR54">
            <v>1.0999999999999999E-2</v>
          </cell>
          <cell r="BS54">
            <v>8.0000000000000002E-3</v>
          </cell>
          <cell r="BT54">
            <v>3.0000000000000001E-3</v>
          </cell>
          <cell r="BU54">
            <v>2E-3</v>
          </cell>
          <cell r="BV54">
            <v>2E-3</v>
          </cell>
          <cell r="BW54">
            <v>2E-3</v>
          </cell>
          <cell r="BX54">
            <v>3.0000000000000001E-3</v>
          </cell>
          <cell r="BY54">
            <v>8.9999999999999993E-3</v>
          </cell>
          <cell r="BZ54">
            <v>1.0999999999999999E-2</v>
          </cell>
          <cell r="CA54">
            <v>1.2999999999999999E-2</v>
          </cell>
          <cell r="CB54">
            <v>8.900000000000001E-2</v>
          </cell>
          <cell r="CD54">
            <v>7.0000000000000001E-3</v>
          </cell>
          <cell r="CE54">
            <v>1E-3</v>
          </cell>
          <cell r="CF54">
            <v>1E-3</v>
          </cell>
          <cell r="EM54">
            <v>0.61</v>
          </cell>
          <cell r="EN54">
            <v>0.54200000000000004</v>
          </cell>
          <cell r="EO54">
            <v>0.54</v>
          </cell>
          <cell r="EP54">
            <v>0.432</v>
          </cell>
          <cell r="EQ54">
            <v>0.376</v>
          </cell>
          <cell r="ER54">
            <v>0.21099999999999999</v>
          </cell>
          <cell r="ES54">
            <v>0.26200000000000001</v>
          </cell>
          <cell r="ET54">
            <v>0.33700000000000002</v>
          </cell>
          <cell r="EU54">
            <v>0.371</v>
          </cell>
          <cell r="EV54">
            <v>0.44700000000000001</v>
          </cell>
          <cell r="EW54">
            <v>0.51400000000000001</v>
          </cell>
          <cell r="EX54">
            <v>0.59099999999999997</v>
          </cell>
          <cell r="EY54">
            <v>5.2330000000000005</v>
          </cell>
        </row>
        <row r="55">
          <cell r="AC55" t="str">
            <v>котельной №1, для участка: от границ участка №2 до ж.д.ул.Ширшова №2в; Надземная; 1992год ввода; отопление; подающий; 95/70°С</v>
          </cell>
          <cell r="BP55">
            <v>1.6E-2</v>
          </cell>
          <cell r="BQ55">
            <v>1.4E-2</v>
          </cell>
          <cell r="BR55">
            <v>1.4E-2</v>
          </cell>
          <cell r="BS55">
            <v>0.01</v>
          </cell>
          <cell r="BT55">
            <v>3.0000000000000001E-3</v>
          </cell>
          <cell r="BU55">
            <v>2E-3</v>
          </cell>
          <cell r="BV55">
            <v>2E-3</v>
          </cell>
          <cell r="BW55">
            <v>3.0000000000000001E-3</v>
          </cell>
          <cell r="BX55">
            <v>3.0000000000000001E-3</v>
          </cell>
          <cell r="BY55">
            <v>0.01</v>
          </cell>
          <cell r="BZ55">
            <v>1.2999999999999999E-2</v>
          </cell>
          <cell r="CA55">
            <v>1.4999999999999999E-2</v>
          </cell>
          <cell r="CB55">
            <v>0.105</v>
          </cell>
          <cell r="CD55">
            <v>8.9999999999999993E-3</v>
          </cell>
          <cell r="CE55">
            <v>1E-3</v>
          </cell>
          <cell r="CF55">
            <v>1E-3</v>
          </cell>
          <cell r="EM55">
            <v>0.58199999999999996</v>
          </cell>
          <cell r="EN55">
            <v>0.50600000000000001</v>
          </cell>
          <cell r="EO55">
            <v>0.45400000000000001</v>
          </cell>
          <cell r="EP55">
            <v>0.27100000000000002</v>
          </cell>
          <cell r="EQ55">
            <v>1.2E-2</v>
          </cell>
          <cell r="ER55">
            <v>0</v>
          </cell>
          <cell r="ES55">
            <v>0</v>
          </cell>
          <cell r="ET55">
            <v>0</v>
          </cell>
          <cell r="EU55">
            <v>1.2E-2</v>
          </cell>
          <cell r="EV55">
            <v>0.28100000000000003</v>
          </cell>
          <cell r="EW55">
            <v>0.42399999999999999</v>
          </cell>
          <cell r="EX55">
            <v>0.54300000000000004</v>
          </cell>
          <cell r="EY55">
            <v>3.0850000000000004</v>
          </cell>
        </row>
        <row r="56">
          <cell r="AC56" t="str">
            <v>котельной №1, для участка: от границ участка №2 до ж.д.ул.Ширшова №2в; Надземная; 1992год ввода; отопление; обратный; 95/70°С</v>
          </cell>
          <cell r="BP56">
            <v>1.6E-2</v>
          </cell>
          <cell r="BQ56">
            <v>1.4E-2</v>
          </cell>
          <cell r="BR56">
            <v>1.4E-2</v>
          </cell>
          <cell r="BS56">
            <v>0.01</v>
          </cell>
          <cell r="BT56">
            <v>3.0000000000000001E-3</v>
          </cell>
          <cell r="BU56">
            <v>2E-3</v>
          </cell>
          <cell r="BV56">
            <v>2E-3</v>
          </cell>
          <cell r="BW56">
            <v>3.0000000000000001E-3</v>
          </cell>
          <cell r="BX56">
            <v>3.0000000000000001E-3</v>
          </cell>
          <cell r="BY56">
            <v>0.01</v>
          </cell>
          <cell r="BZ56">
            <v>1.2999999999999999E-2</v>
          </cell>
          <cell r="CA56">
            <v>1.4999999999999999E-2</v>
          </cell>
          <cell r="CB56">
            <v>0.105</v>
          </cell>
          <cell r="CD56">
            <v>8.9999999999999993E-3</v>
          </cell>
          <cell r="CE56">
            <v>1E-3</v>
          </cell>
          <cell r="CF56">
            <v>1E-3</v>
          </cell>
          <cell r="EM56">
            <v>0.49099999999999999</v>
          </cell>
          <cell r="EN56">
            <v>0.42699999999999999</v>
          </cell>
          <cell r="EO56">
            <v>0.38300000000000001</v>
          </cell>
          <cell r="EP56">
            <v>0.22800000000000001</v>
          </cell>
          <cell r="EQ56">
            <v>0.01</v>
          </cell>
          <cell r="ER56">
            <v>0</v>
          </cell>
          <cell r="ES56">
            <v>0</v>
          </cell>
          <cell r="ET56">
            <v>0</v>
          </cell>
          <cell r="EU56">
            <v>0.01</v>
          </cell>
          <cell r="EV56">
            <v>0.23699999999999999</v>
          </cell>
          <cell r="EW56">
            <v>0.35799999999999998</v>
          </cell>
          <cell r="EX56">
            <v>0.45800000000000002</v>
          </cell>
          <cell r="EY56">
            <v>2.6020000000000003</v>
          </cell>
        </row>
        <row r="57">
          <cell r="AC57" t="str">
            <v>котельной №1, для участка: от границ участка №2 до ж.д.ул.Ширшова №2в; Надземная; 1992год ввода; ГВС; подающий; 60/30°С</v>
          </cell>
          <cell r="BP57">
            <v>0.01</v>
          </cell>
          <cell r="BQ57">
            <v>8.9999999999999993E-3</v>
          </cell>
          <cell r="BR57">
            <v>8.9999999999999993E-3</v>
          </cell>
          <cell r="BS57">
            <v>6.0000000000000001E-3</v>
          </cell>
          <cell r="BT57">
            <v>2E-3</v>
          </cell>
          <cell r="BU57">
            <v>1E-3</v>
          </cell>
          <cell r="BV57">
            <v>2E-3</v>
          </cell>
          <cell r="BW57">
            <v>2E-3</v>
          </cell>
          <cell r="BX57">
            <v>2E-3</v>
          </cell>
          <cell r="BY57">
            <v>7.0000000000000001E-3</v>
          </cell>
          <cell r="BZ57">
            <v>8.0000000000000002E-3</v>
          </cell>
          <cell r="CA57">
            <v>0.01</v>
          </cell>
          <cell r="CB57">
            <v>6.8000000000000005E-2</v>
          </cell>
          <cell r="CD57">
            <v>6.0000000000000001E-3</v>
          </cell>
          <cell r="CE57">
            <v>1E-3</v>
          </cell>
          <cell r="CF57">
            <v>1E-3</v>
          </cell>
          <cell r="EM57">
            <v>0.50600000000000001</v>
          </cell>
          <cell r="EN57">
            <v>0.44900000000000001</v>
          </cell>
          <cell r="EO57">
            <v>0.44800000000000001</v>
          </cell>
          <cell r="EP57">
            <v>0.35799999999999998</v>
          </cell>
          <cell r="EQ57">
            <v>0.311</v>
          </cell>
          <cell r="ER57">
            <v>0.17499999999999999</v>
          </cell>
          <cell r="ES57">
            <v>0.217</v>
          </cell>
          <cell r="ET57">
            <v>0.27900000000000003</v>
          </cell>
          <cell r="EU57">
            <v>0.307</v>
          </cell>
          <cell r="EV57">
            <v>0.37</v>
          </cell>
          <cell r="EW57">
            <v>0.42599999999999999</v>
          </cell>
          <cell r="EX57">
            <v>0.48899999999999999</v>
          </cell>
          <cell r="EY57">
            <v>4.335</v>
          </cell>
        </row>
        <row r="58">
          <cell r="AC58" t="str">
            <v>котельной №1, для участка: от границ участка №2 до ж.д.ул.Ширшова №2в; Надземная; 1992год ввода; ГВС; обратный; 60/30°С</v>
          </cell>
          <cell r="BP58">
            <v>4.0000000000000001E-3</v>
          </cell>
          <cell r="BQ58">
            <v>4.0000000000000001E-3</v>
          </cell>
          <cell r="BR58">
            <v>3.0000000000000001E-3</v>
          </cell>
          <cell r="BS58">
            <v>3.0000000000000001E-3</v>
          </cell>
          <cell r="BT58">
            <v>1E-3</v>
          </cell>
          <cell r="BU58">
            <v>0</v>
          </cell>
          <cell r="BV58">
            <v>1E-3</v>
          </cell>
          <cell r="BW58">
            <v>1E-3</v>
          </cell>
          <cell r="BX58">
            <v>1E-3</v>
          </cell>
          <cell r="BY58">
            <v>3.0000000000000001E-3</v>
          </cell>
          <cell r="BZ58">
            <v>3.0000000000000001E-3</v>
          </cell>
          <cell r="CA58">
            <v>4.0000000000000001E-3</v>
          </cell>
          <cell r="CB58">
            <v>2.8000000000000001E-2</v>
          </cell>
          <cell r="CD58">
            <v>2E-3</v>
          </cell>
          <cell r="CE58">
            <v>0</v>
          </cell>
          <cell r="CF58">
            <v>0</v>
          </cell>
          <cell r="EM58">
            <v>0.38700000000000001</v>
          </cell>
          <cell r="EN58">
            <v>0.34399999999999997</v>
          </cell>
          <cell r="EO58">
            <v>0.34300000000000003</v>
          </cell>
          <cell r="EP58">
            <v>0.27400000000000002</v>
          </cell>
          <cell r="EQ58">
            <v>0.23799999999999999</v>
          </cell>
          <cell r="ER58">
            <v>0.13400000000000001</v>
          </cell>
          <cell r="ES58">
            <v>0.16600000000000001</v>
          </cell>
          <cell r="ET58">
            <v>0.21299999999999999</v>
          </cell>
          <cell r="EU58">
            <v>0.23499999999999999</v>
          </cell>
          <cell r="EV58">
            <v>0.28299999999999997</v>
          </cell>
          <cell r="EW58">
            <v>0.32600000000000001</v>
          </cell>
          <cell r="EX58">
            <v>0.375</v>
          </cell>
          <cell r="EY58">
            <v>3.3180000000000001</v>
          </cell>
        </row>
        <row r="59">
          <cell r="AC59" t="str">
            <v>котельной №1, для участка: от ж.д.ул.Ширшова №2в до ж.д.ул.Ширшова №2г; Надземная; 1998год ввода; отопление; подающий; 95/70°С</v>
          </cell>
          <cell r="BP59">
            <v>1.2999999999999999E-2</v>
          </cell>
          <cell r="BQ59">
            <v>1.2E-2</v>
          </cell>
          <cell r="BR59">
            <v>1.0999999999999999E-2</v>
          </cell>
          <cell r="BS59">
            <v>8.0000000000000002E-3</v>
          </cell>
          <cell r="BT59">
            <v>3.0000000000000001E-3</v>
          </cell>
          <cell r="BU59">
            <v>2E-3</v>
          </cell>
          <cell r="BV59">
            <v>2E-3</v>
          </cell>
          <cell r="BW59">
            <v>2E-3</v>
          </cell>
          <cell r="BX59">
            <v>3.0000000000000001E-3</v>
          </cell>
          <cell r="BY59">
            <v>8.9999999999999993E-3</v>
          </cell>
          <cell r="BZ59">
            <v>1.0999999999999999E-2</v>
          </cell>
          <cell r="CA59">
            <v>1.2999999999999999E-2</v>
          </cell>
          <cell r="CB59">
            <v>8.900000000000001E-2</v>
          </cell>
          <cell r="CD59">
            <v>7.0000000000000001E-3</v>
          </cell>
          <cell r="CE59">
            <v>1E-3</v>
          </cell>
          <cell r="CF59">
            <v>1E-3</v>
          </cell>
          <cell r="EM59">
            <v>0.65500000000000003</v>
          </cell>
          <cell r="EN59">
            <v>0.56999999999999995</v>
          </cell>
          <cell r="EO59">
            <v>0.51100000000000001</v>
          </cell>
          <cell r="EP59">
            <v>0.30499999999999999</v>
          </cell>
          <cell r="EQ59">
            <v>1.2999999999999999E-2</v>
          </cell>
          <cell r="ER59">
            <v>0</v>
          </cell>
          <cell r="ES59">
            <v>0</v>
          </cell>
          <cell r="ET59">
            <v>0</v>
          </cell>
          <cell r="EU59">
            <v>1.2999999999999999E-2</v>
          </cell>
          <cell r="EV59">
            <v>0.317</v>
          </cell>
          <cell r="EW59">
            <v>0.47799999999999998</v>
          </cell>
          <cell r="EX59">
            <v>0.61099999999999999</v>
          </cell>
          <cell r="EY59">
            <v>3.4729999999999999</v>
          </cell>
        </row>
        <row r="60">
          <cell r="AC60" t="str">
            <v>котельной №1, для участка: от ж.д.ул.Ширшова №2в до ж.д.ул.Ширшова №2г; Надземная; 1998год ввода; отопление; обратный; 95/70°С</v>
          </cell>
          <cell r="BP60">
            <v>1.2999999999999999E-2</v>
          </cell>
          <cell r="BQ60">
            <v>1.2E-2</v>
          </cell>
          <cell r="BR60">
            <v>1.0999999999999999E-2</v>
          </cell>
          <cell r="BS60">
            <v>8.0000000000000002E-3</v>
          </cell>
          <cell r="BT60">
            <v>3.0000000000000001E-3</v>
          </cell>
          <cell r="BU60">
            <v>2E-3</v>
          </cell>
          <cell r="BV60">
            <v>2E-3</v>
          </cell>
          <cell r="BW60">
            <v>2E-3</v>
          </cell>
          <cell r="BX60">
            <v>3.0000000000000001E-3</v>
          </cell>
          <cell r="BY60">
            <v>8.9999999999999993E-3</v>
          </cell>
          <cell r="BZ60">
            <v>1.0999999999999999E-2</v>
          </cell>
          <cell r="CA60">
            <v>1.2999999999999999E-2</v>
          </cell>
          <cell r="CB60">
            <v>8.900000000000001E-2</v>
          </cell>
          <cell r="CD60">
            <v>7.0000000000000001E-3</v>
          </cell>
          <cell r="CE60">
            <v>1E-3</v>
          </cell>
          <cell r="CF60">
            <v>1E-3</v>
          </cell>
          <cell r="EM60">
            <v>0.55800000000000005</v>
          </cell>
          <cell r="EN60">
            <v>0.48599999999999999</v>
          </cell>
          <cell r="EO60">
            <v>0.436</v>
          </cell>
          <cell r="EP60">
            <v>0.26</v>
          </cell>
          <cell r="EQ60">
            <v>1.0999999999999999E-2</v>
          </cell>
          <cell r="ER60">
            <v>0</v>
          </cell>
          <cell r="ES60">
            <v>0</v>
          </cell>
          <cell r="ET60">
            <v>0</v>
          </cell>
          <cell r="EU60">
            <v>1.0999999999999999E-2</v>
          </cell>
          <cell r="EV60">
            <v>0.27</v>
          </cell>
          <cell r="EW60">
            <v>0.40699999999999997</v>
          </cell>
          <cell r="EX60">
            <v>0.52100000000000002</v>
          </cell>
          <cell r="EY60">
            <v>2.96</v>
          </cell>
        </row>
        <row r="61">
          <cell r="AC61" t="str">
            <v>котельной №1, для участка: от ж.д.ул.Ширшова №2в до ж.д.ул.Ширшова №2г; Надземная; 1998год ввода; ГВС; подающий; 60/30°С</v>
          </cell>
          <cell r="BP61">
            <v>5.0000000000000001E-3</v>
          </cell>
          <cell r="BQ61">
            <v>5.0000000000000001E-3</v>
          </cell>
          <cell r="BR61">
            <v>4.0000000000000001E-3</v>
          </cell>
          <cell r="BS61">
            <v>3.0000000000000001E-3</v>
          </cell>
          <cell r="BT61">
            <v>1E-3</v>
          </cell>
          <cell r="BU61">
            <v>1E-3</v>
          </cell>
          <cell r="BV61">
            <v>1E-3</v>
          </cell>
          <cell r="BW61">
            <v>1E-3</v>
          </cell>
          <cell r="BX61">
            <v>1E-3</v>
          </cell>
          <cell r="BY61">
            <v>3.0000000000000001E-3</v>
          </cell>
          <cell r="BZ61">
            <v>4.0000000000000001E-3</v>
          </cell>
          <cell r="CA61">
            <v>5.0000000000000001E-3</v>
          </cell>
          <cell r="CB61">
            <v>3.4000000000000002E-2</v>
          </cell>
          <cell r="CD61">
            <v>3.0000000000000001E-3</v>
          </cell>
          <cell r="CE61">
            <v>0</v>
          </cell>
          <cell r="CF61">
            <v>0</v>
          </cell>
          <cell r="EM61">
            <v>0.45500000000000002</v>
          </cell>
          <cell r="EN61">
            <v>0.40400000000000003</v>
          </cell>
          <cell r="EO61">
            <v>0.40300000000000002</v>
          </cell>
          <cell r="EP61">
            <v>0.32200000000000001</v>
          </cell>
          <cell r="EQ61">
            <v>0.28000000000000003</v>
          </cell>
          <cell r="ER61">
            <v>0.157</v>
          </cell>
          <cell r="ES61">
            <v>0.19500000000000001</v>
          </cell>
          <cell r="ET61">
            <v>0.251</v>
          </cell>
          <cell r="EU61">
            <v>0.27600000000000002</v>
          </cell>
          <cell r="EV61">
            <v>0.33300000000000002</v>
          </cell>
          <cell r="EW61">
            <v>0.38300000000000001</v>
          </cell>
          <cell r="EX61">
            <v>0.44</v>
          </cell>
          <cell r="EY61">
            <v>3.8989999999999996</v>
          </cell>
        </row>
        <row r="62">
          <cell r="AC62" t="str">
            <v>котельной №1, для участка: от ж.д.ул.Ширшова №2в до ж.д.ул.Ширшова №2г; Надземная; 1998год ввода; ГВС; обратный; 60/30°С</v>
          </cell>
          <cell r="BP62">
            <v>2E-3</v>
          </cell>
          <cell r="BQ62">
            <v>2E-3</v>
          </cell>
          <cell r="BR62">
            <v>2E-3</v>
          </cell>
          <cell r="BS62">
            <v>1E-3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1E-3</v>
          </cell>
          <cell r="BZ62">
            <v>2E-3</v>
          </cell>
          <cell r="CA62">
            <v>2E-3</v>
          </cell>
          <cell r="CB62">
            <v>1.2E-2</v>
          </cell>
          <cell r="CD62">
            <v>1E-3</v>
          </cell>
          <cell r="CE62">
            <v>0</v>
          </cell>
          <cell r="CF62">
            <v>0</v>
          </cell>
          <cell r="EM62">
            <v>0.34200000000000003</v>
          </cell>
          <cell r="EN62">
            <v>0.30399999999999999</v>
          </cell>
          <cell r="EO62">
            <v>0.30299999999999999</v>
          </cell>
          <cell r="EP62">
            <v>0.24199999999999999</v>
          </cell>
          <cell r="EQ62">
            <v>0.21099999999999999</v>
          </cell>
          <cell r="ER62">
            <v>0.11799999999999999</v>
          </cell>
          <cell r="ES62">
            <v>0.14699999999999999</v>
          </cell>
          <cell r="ET62">
            <v>0.189</v>
          </cell>
          <cell r="EU62">
            <v>0.20799999999999999</v>
          </cell>
          <cell r="EV62">
            <v>0.25</v>
          </cell>
          <cell r="EW62">
            <v>0.28799999999999998</v>
          </cell>
          <cell r="EX62">
            <v>0.33100000000000002</v>
          </cell>
          <cell r="EY62">
            <v>2.9329999999999998</v>
          </cell>
        </row>
        <row r="63">
          <cell r="AC63" t="str">
            <v>котельной №1, для участка: от здания котельной №1до ж.д.пер.Ульяновский №90; Надземная; 1992год ввода; отопление; подающий; 95/70°С</v>
          </cell>
          <cell r="BP63">
            <v>7.1999999999999995E-2</v>
          </cell>
          <cell r="BQ63">
            <v>6.3E-2</v>
          </cell>
          <cell r="BR63">
            <v>6.0999999999999999E-2</v>
          </cell>
          <cell r="BS63">
            <v>4.4999999999999998E-2</v>
          </cell>
          <cell r="BT63">
            <v>1.4999999999999999E-2</v>
          </cell>
          <cell r="BU63">
            <v>8.0000000000000002E-3</v>
          </cell>
          <cell r="BV63">
            <v>1.0999999999999999E-2</v>
          </cell>
          <cell r="BW63">
            <v>1.2999999999999999E-2</v>
          </cell>
          <cell r="BX63">
            <v>1.4E-2</v>
          </cell>
          <cell r="BY63">
            <v>4.7E-2</v>
          </cell>
          <cell r="BZ63">
            <v>5.8000000000000003E-2</v>
          </cell>
          <cell r="CA63">
            <v>6.8000000000000005E-2</v>
          </cell>
          <cell r="CB63">
            <v>0.47500000000000003</v>
          </cell>
          <cell r="CD63">
            <v>0.04</v>
          </cell>
          <cell r="CE63">
            <v>6.0000000000000001E-3</v>
          </cell>
          <cell r="CF63">
            <v>6.0000000000000001E-3</v>
          </cell>
          <cell r="EM63">
            <v>1.3779999999999999</v>
          </cell>
          <cell r="EN63">
            <v>1.1990000000000001</v>
          </cell>
          <cell r="EO63">
            <v>1.0760000000000001</v>
          </cell>
          <cell r="EP63">
            <v>0.64200000000000002</v>
          </cell>
          <cell r="EQ63">
            <v>2.7E-2</v>
          </cell>
          <cell r="ER63">
            <v>0</v>
          </cell>
          <cell r="ES63">
            <v>0</v>
          </cell>
          <cell r="ET63">
            <v>0</v>
          </cell>
          <cell r="EU63">
            <v>2.8000000000000001E-2</v>
          </cell>
          <cell r="EV63">
            <v>0.66600000000000004</v>
          </cell>
          <cell r="EW63">
            <v>1.006</v>
          </cell>
          <cell r="EX63">
            <v>1.2869999999999999</v>
          </cell>
          <cell r="EY63">
            <v>7.3090000000000002</v>
          </cell>
        </row>
        <row r="64">
          <cell r="AC64" t="str">
            <v>котельной №1, для участка: от здания котельной №1до ж.д.пер.Ульяновский №90; Надземная; 1992год ввода; отопление; обратный; 95/70°С</v>
          </cell>
          <cell r="BP64">
            <v>7.1999999999999995E-2</v>
          </cell>
          <cell r="BQ64">
            <v>6.3E-2</v>
          </cell>
          <cell r="BR64">
            <v>6.0999999999999999E-2</v>
          </cell>
          <cell r="BS64">
            <v>4.4999999999999998E-2</v>
          </cell>
          <cell r="BT64">
            <v>1.4999999999999999E-2</v>
          </cell>
          <cell r="BU64">
            <v>8.0000000000000002E-3</v>
          </cell>
          <cell r="BV64">
            <v>1.0999999999999999E-2</v>
          </cell>
          <cell r="BW64">
            <v>1.2999999999999999E-2</v>
          </cell>
          <cell r="BX64">
            <v>1.4E-2</v>
          </cell>
          <cell r="BY64">
            <v>4.7E-2</v>
          </cell>
          <cell r="BZ64">
            <v>5.8000000000000003E-2</v>
          </cell>
          <cell r="CA64">
            <v>6.8000000000000005E-2</v>
          </cell>
          <cell r="CB64">
            <v>0.47500000000000003</v>
          </cell>
          <cell r="CD64">
            <v>0.04</v>
          </cell>
          <cell r="CE64">
            <v>6.0000000000000001E-3</v>
          </cell>
          <cell r="CF64">
            <v>6.0000000000000001E-3</v>
          </cell>
          <cell r="EM64">
            <v>1.1599999999999999</v>
          </cell>
          <cell r="EN64">
            <v>1.01</v>
          </cell>
          <cell r="EO64">
            <v>0.90600000000000003</v>
          </cell>
          <cell r="EP64">
            <v>0.54</v>
          </cell>
          <cell r="EQ64">
            <v>2.3E-2</v>
          </cell>
          <cell r="ER64">
            <v>0</v>
          </cell>
          <cell r="ES64">
            <v>0</v>
          </cell>
          <cell r="ET64">
            <v>0</v>
          </cell>
          <cell r="EU64">
            <v>2.4E-2</v>
          </cell>
          <cell r="EV64">
            <v>0.56100000000000005</v>
          </cell>
          <cell r="EW64">
            <v>0.84599999999999997</v>
          </cell>
          <cell r="EX64">
            <v>1.083</v>
          </cell>
          <cell r="EY64">
            <v>6.1530000000000005</v>
          </cell>
        </row>
        <row r="65">
          <cell r="AC65" t="str">
            <v>котельной №1, для участка: от здания котельной №1до ж.д.пер.Ульяновский №90; Надземная; 1992год ввода; ГВС; подающий; 60/30°С</v>
          </cell>
          <cell r="BP65">
            <v>0.02</v>
          </cell>
          <cell r="BQ65">
            <v>1.7999999999999999E-2</v>
          </cell>
          <cell r="BR65">
            <v>1.7000000000000001E-2</v>
          </cell>
          <cell r="BS65">
            <v>1.2999999999999999E-2</v>
          </cell>
          <cell r="BT65">
            <v>4.0000000000000001E-3</v>
          </cell>
          <cell r="BU65">
            <v>2E-3</v>
          </cell>
          <cell r="BV65">
            <v>3.0000000000000001E-3</v>
          </cell>
          <cell r="BW65">
            <v>4.0000000000000001E-3</v>
          </cell>
          <cell r="BX65">
            <v>4.0000000000000001E-3</v>
          </cell>
          <cell r="BY65">
            <v>1.2999999999999999E-2</v>
          </cell>
          <cell r="BZ65">
            <v>1.7000000000000001E-2</v>
          </cell>
          <cell r="CA65">
            <v>1.9E-2</v>
          </cell>
          <cell r="CB65">
            <v>0.13400000000000001</v>
          </cell>
          <cell r="CD65">
            <v>1.2E-2</v>
          </cell>
          <cell r="CE65">
            <v>2E-3</v>
          </cell>
          <cell r="CF65">
            <v>2E-3</v>
          </cell>
          <cell r="EM65">
            <v>1.0089999999999999</v>
          </cell>
          <cell r="EN65">
            <v>0.89600000000000002</v>
          </cell>
          <cell r="EO65">
            <v>0.89400000000000002</v>
          </cell>
          <cell r="EP65">
            <v>0.71399999999999997</v>
          </cell>
          <cell r="EQ65">
            <v>0.622</v>
          </cell>
          <cell r="ER65">
            <v>0.34899999999999998</v>
          </cell>
          <cell r="ES65">
            <v>0.433</v>
          </cell>
          <cell r="ET65">
            <v>0.55700000000000005</v>
          </cell>
          <cell r="EU65">
            <v>0.61299999999999999</v>
          </cell>
          <cell r="EV65">
            <v>0.73899999999999999</v>
          </cell>
          <cell r="EW65">
            <v>0.85</v>
          </cell>
          <cell r="EX65">
            <v>0.97699999999999998</v>
          </cell>
          <cell r="EY65">
            <v>8.6529999999999987</v>
          </cell>
        </row>
        <row r="66">
          <cell r="AC66" t="str">
            <v>котельной №1, для участка: от здания котельной №1до ж.д.пер.Ульяновский №90; Надземная; 1992год ввода; ГВС; обратный; 60/30°С</v>
          </cell>
          <cell r="BP66">
            <v>8.0000000000000002E-3</v>
          </cell>
          <cell r="BQ66">
            <v>7.0000000000000001E-3</v>
          </cell>
          <cell r="BR66">
            <v>7.0000000000000001E-3</v>
          </cell>
          <cell r="BS66">
            <v>5.0000000000000001E-3</v>
          </cell>
          <cell r="BT66">
            <v>2E-3</v>
          </cell>
          <cell r="BU66">
            <v>1E-3</v>
          </cell>
          <cell r="BV66">
            <v>1E-3</v>
          </cell>
          <cell r="BW66">
            <v>1E-3</v>
          </cell>
          <cell r="BX66">
            <v>2E-3</v>
          </cell>
          <cell r="BY66">
            <v>5.0000000000000001E-3</v>
          </cell>
          <cell r="BZ66">
            <v>6.0000000000000001E-3</v>
          </cell>
          <cell r="CA66">
            <v>8.0000000000000002E-3</v>
          </cell>
          <cell r="CB66">
            <v>5.2999999999999999E-2</v>
          </cell>
          <cell r="CD66">
            <v>5.0000000000000001E-3</v>
          </cell>
          <cell r="CE66">
            <v>1E-3</v>
          </cell>
          <cell r="CF66">
            <v>1E-3</v>
          </cell>
          <cell r="EM66">
            <v>0.77100000000000002</v>
          </cell>
          <cell r="EN66">
            <v>0.68500000000000005</v>
          </cell>
          <cell r="EO66">
            <v>0.68300000000000005</v>
          </cell>
          <cell r="EP66">
            <v>0.54500000000000004</v>
          </cell>
          <cell r="EQ66">
            <v>0.47499999999999998</v>
          </cell>
          <cell r="ER66">
            <v>0.26700000000000002</v>
          </cell>
          <cell r="ES66">
            <v>0.33100000000000002</v>
          </cell>
          <cell r="ET66">
            <v>0.42499999999999999</v>
          </cell>
          <cell r="EU66">
            <v>0.46800000000000003</v>
          </cell>
          <cell r="EV66">
            <v>0.56499999999999995</v>
          </cell>
          <cell r="EW66">
            <v>0.64900000000000002</v>
          </cell>
          <cell r="EX66">
            <v>0.746</v>
          </cell>
          <cell r="EY66">
            <v>6.6099999999999994</v>
          </cell>
        </row>
        <row r="67">
          <cell r="AC67" t="str">
            <v>котельной №1, для участка: от ж.д.пер Ульяновский №90 до ж.д.пер.Ульяновский№92; Надземная; 1992год ввода; отопление; подающий; 95/70°С</v>
          </cell>
          <cell r="BP67">
            <v>8.6999999999999994E-2</v>
          </cell>
          <cell r="BQ67">
            <v>7.6999999999999999E-2</v>
          </cell>
          <cell r="BR67">
            <v>7.3999999999999996E-2</v>
          </cell>
          <cell r="BS67">
            <v>5.3999999999999999E-2</v>
          </cell>
          <cell r="BT67">
            <v>1.7999999999999999E-2</v>
          </cell>
          <cell r="BU67">
            <v>0.01</v>
          </cell>
          <cell r="BV67">
            <v>1.2999999999999999E-2</v>
          </cell>
          <cell r="BW67">
            <v>1.6E-2</v>
          </cell>
          <cell r="BX67">
            <v>1.7000000000000001E-2</v>
          </cell>
          <cell r="BY67">
            <v>5.6000000000000001E-2</v>
          </cell>
          <cell r="BZ67">
            <v>7.0000000000000007E-2</v>
          </cell>
          <cell r="CA67">
            <v>8.3000000000000004E-2</v>
          </cell>
          <cell r="CB67">
            <v>0.57500000000000007</v>
          </cell>
          <cell r="CD67">
            <v>4.9000000000000002E-2</v>
          </cell>
          <cell r="CE67">
            <v>8.0000000000000002E-3</v>
          </cell>
          <cell r="CF67">
            <v>8.0000000000000002E-3</v>
          </cell>
          <cell r="EM67">
            <v>3.1589999999999998</v>
          </cell>
          <cell r="EN67">
            <v>2.7490000000000001</v>
          </cell>
          <cell r="EO67">
            <v>2.4660000000000002</v>
          </cell>
          <cell r="EP67">
            <v>1.4710000000000001</v>
          </cell>
          <cell r="EQ67">
            <v>6.3E-2</v>
          </cell>
          <cell r="ER67">
            <v>0</v>
          </cell>
          <cell r="ES67">
            <v>0</v>
          </cell>
          <cell r="ET67">
            <v>0</v>
          </cell>
          <cell r="EU67">
            <v>6.5000000000000002E-2</v>
          </cell>
          <cell r="EV67">
            <v>1.5269999999999999</v>
          </cell>
          <cell r="EW67">
            <v>2.3050000000000002</v>
          </cell>
          <cell r="EX67">
            <v>2.9489999999999998</v>
          </cell>
          <cell r="EY67">
            <v>16.753999999999998</v>
          </cell>
        </row>
        <row r="68">
          <cell r="AC68" t="str">
            <v>котельной №1, для участка: от ж.д.пер Ульяновский №90 до ж.д.пер.Ульяновский№92; Надземная; 1992год ввода; отопление; обратный; 95/70°С</v>
          </cell>
          <cell r="BP68">
            <v>8.6999999999999994E-2</v>
          </cell>
          <cell r="BQ68">
            <v>7.6999999999999999E-2</v>
          </cell>
          <cell r="BR68">
            <v>7.3999999999999996E-2</v>
          </cell>
          <cell r="BS68">
            <v>5.3999999999999999E-2</v>
          </cell>
          <cell r="BT68">
            <v>1.7999999999999999E-2</v>
          </cell>
          <cell r="BU68">
            <v>0.01</v>
          </cell>
          <cell r="BV68">
            <v>1.2999999999999999E-2</v>
          </cell>
          <cell r="BW68">
            <v>1.6E-2</v>
          </cell>
          <cell r="BX68">
            <v>1.7000000000000001E-2</v>
          </cell>
          <cell r="BY68">
            <v>5.6000000000000001E-2</v>
          </cell>
          <cell r="BZ68">
            <v>7.0000000000000007E-2</v>
          </cell>
          <cell r="CA68">
            <v>8.3000000000000004E-2</v>
          </cell>
          <cell r="CB68">
            <v>0.57500000000000007</v>
          </cell>
          <cell r="CD68">
            <v>4.9000000000000002E-2</v>
          </cell>
          <cell r="CE68">
            <v>8.0000000000000002E-3</v>
          </cell>
          <cell r="CF68">
            <v>8.0000000000000002E-3</v>
          </cell>
          <cell r="EM68">
            <v>2.6640000000000001</v>
          </cell>
          <cell r="EN68">
            <v>2.3180000000000001</v>
          </cell>
          <cell r="EO68">
            <v>2.0790000000000002</v>
          </cell>
          <cell r="EP68">
            <v>1.24</v>
          </cell>
          <cell r="EQ68">
            <v>5.2999999999999999E-2</v>
          </cell>
          <cell r="ER68">
            <v>0</v>
          </cell>
          <cell r="ES68">
            <v>0</v>
          </cell>
          <cell r="ET68">
            <v>0</v>
          </cell>
          <cell r="EU68">
            <v>5.5E-2</v>
          </cell>
          <cell r="EV68">
            <v>1.288</v>
          </cell>
          <cell r="EW68">
            <v>1.9430000000000001</v>
          </cell>
          <cell r="EX68">
            <v>2.4870000000000001</v>
          </cell>
          <cell r="EY68">
            <v>14.127000000000001</v>
          </cell>
        </row>
        <row r="69">
          <cell r="AC69" t="str">
            <v>котельной №1, для участка: от ж.д.пер Ульяновский №90 до ж.д.пер.Ульяновский№92; Бесканальная; 1992год ввода; отопление; подающий; 95/70°С</v>
          </cell>
          <cell r="BP69">
            <v>8.9999999999999993E-3</v>
          </cell>
          <cell r="BQ69">
            <v>8.0000000000000002E-3</v>
          </cell>
          <cell r="BR69">
            <v>8.0000000000000002E-3</v>
          </cell>
          <cell r="BS69">
            <v>6.0000000000000001E-3</v>
          </cell>
          <cell r="BT69">
            <v>2E-3</v>
          </cell>
          <cell r="BU69">
            <v>1E-3</v>
          </cell>
          <cell r="BV69">
            <v>1E-3</v>
          </cell>
          <cell r="BW69">
            <v>2E-3</v>
          </cell>
          <cell r="BX69">
            <v>2E-3</v>
          </cell>
          <cell r="BY69">
            <v>6.0000000000000001E-3</v>
          </cell>
          <cell r="BZ69">
            <v>7.0000000000000001E-3</v>
          </cell>
          <cell r="CA69">
            <v>8.9999999999999993E-3</v>
          </cell>
          <cell r="CB69">
            <v>6.1000000000000006E-2</v>
          </cell>
          <cell r="CD69">
            <v>5.0000000000000001E-3</v>
          </cell>
          <cell r="CE69">
            <v>1E-3</v>
          </cell>
          <cell r="CF69">
            <v>1E-3</v>
          </cell>
          <cell r="EM69">
            <v>0.66300000000000003</v>
          </cell>
          <cell r="EN69">
            <v>0.59499999999999997</v>
          </cell>
          <cell r="EO69">
            <v>0.58499999999999996</v>
          </cell>
          <cell r="EP69">
            <v>0.437</v>
          </cell>
          <cell r="EQ69">
            <v>2.4E-2</v>
          </cell>
          <cell r="ER69">
            <v>0</v>
          </cell>
          <cell r="ES69">
            <v>0</v>
          </cell>
          <cell r="ET69">
            <v>0</v>
          </cell>
          <cell r="EU69">
            <v>1.7999999999999999E-2</v>
          </cell>
          <cell r="EV69">
            <v>0.36299999999999999</v>
          </cell>
          <cell r="EW69">
            <v>0.501</v>
          </cell>
          <cell r="EX69">
            <v>0.621</v>
          </cell>
          <cell r="EY69">
            <v>3.8069999999999995</v>
          </cell>
        </row>
        <row r="70">
          <cell r="AC70" t="str">
            <v>котельной №1, для участка: от ж.д.пер Ульяновский №90 до ж.д.пер.Ульяновский№92; Бесканальная; 1992год ввода; отопление; обратный; 95/70°С</v>
          </cell>
          <cell r="BP70">
            <v>8.9999999999999993E-3</v>
          </cell>
          <cell r="BQ70">
            <v>8.0000000000000002E-3</v>
          </cell>
          <cell r="BR70">
            <v>8.0000000000000002E-3</v>
          </cell>
          <cell r="BS70">
            <v>6.0000000000000001E-3</v>
          </cell>
          <cell r="BT70">
            <v>2E-3</v>
          </cell>
          <cell r="BU70">
            <v>1E-3</v>
          </cell>
          <cell r="BV70">
            <v>1E-3</v>
          </cell>
          <cell r="BW70">
            <v>2E-3</v>
          </cell>
          <cell r="BX70">
            <v>2E-3</v>
          </cell>
          <cell r="BY70">
            <v>6.0000000000000001E-3</v>
          </cell>
          <cell r="BZ70">
            <v>7.0000000000000001E-3</v>
          </cell>
          <cell r="CA70">
            <v>8.9999999999999993E-3</v>
          </cell>
          <cell r="CB70">
            <v>6.1000000000000006E-2</v>
          </cell>
          <cell r="CD70">
            <v>5.0000000000000001E-3</v>
          </cell>
          <cell r="CE70">
            <v>1E-3</v>
          </cell>
          <cell r="CF70">
            <v>1E-3</v>
          </cell>
          <cell r="EM70">
            <v>0.35499999999999998</v>
          </cell>
          <cell r="EN70">
            <v>0.318</v>
          </cell>
          <cell r="EO70">
            <v>0.313</v>
          </cell>
          <cell r="EP70">
            <v>0.23400000000000001</v>
          </cell>
          <cell r="EQ70">
            <v>1.2999999999999999E-2</v>
          </cell>
          <cell r="ER70">
            <v>0</v>
          </cell>
          <cell r="ES70">
            <v>0</v>
          </cell>
          <cell r="ET70">
            <v>0</v>
          </cell>
          <cell r="EU70">
            <v>8.9999999999999993E-3</v>
          </cell>
          <cell r="EV70">
            <v>0.19400000000000001</v>
          </cell>
          <cell r="EW70">
            <v>0.26800000000000002</v>
          </cell>
          <cell r="EX70">
            <v>0.33200000000000002</v>
          </cell>
          <cell r="EY70">
            <v>2.0359999999999996</v>
          </cell>
        </row>
        <row r="71">
          <cell r="AC71" t="str">
            <v>котельной №1, для участка: от ж.д.пер Ульяновский №90 до ж.д.пер.Ульяновский№92; Внутри помещений; 1992год ввода; отопление; подающий; 95/70°С</v>
          </cell>
          <cell r="BP71">
            <v>1.4999999999999999E-2</v>
          </cell>
          <cell r="BQ71">
            <v>1.2999999999999999E-2</v>
          </cell>
          <cell r="BR71">
            <v>1.2999999999999999E-2</v>
          </cell>
          <cell r="BS71">
            <v>8.9999999999999993E-3</v>
          </cell>
          <cell r="BT71">
            <v>3.0000000000000001E-3</v>
          </cell>
          <cell r="BU71">
            <v>2E-3</v>
          </cell>
          <cell r="BV71">
            <v>2E-3</v>
          </cell>
          <cell r="BW71">
            <v>3.0000000000000001E-3</v>
          </cell>
          <cell r="BX71">
            <v>3.0000000000000001E-3</v>
          </cell>
          <cell r="BY71">
            <v>0.01</v>
          </cell>
          <cell r="BZ71">
            <v>1.2E-2</v>
          </cell>
          <cell r="CA71">
            <v>1.4E-2</v>
          </cell>
          <cell r="CB71">
            <v>9.8999999999999991E-2</v>
          </cell>
          <cell r="CD71">
            <v>8.0000000000000002E-3</v>
          </cell>
          <cell r="CE71">
            <v>1E-3</v>
          </cell>
          <cell r="CF71">
            <v>1E-3</v>
          </cell>
          <cell r="EM71">
            <v>0.38800000000000001</v>
          </cell>
          <cell r="EN71">
            <v>0.34799999999999998</v>
          </cell>
          <cell r="EO71">
            <v>0.34300000000000003</v>
          </cell>
          <cell r="EP71">
            <v>0.25600000000000001</v>
          </cell>
          <cell r="EQ71">
            <v>1.4E-2</v>
          </cell>
          <cell r="ER71">
            <v>0</v>
          </cell>
          <cell r="ES71">
            <v>0</v>
          </cell>
          <cell r="ET71">
            <v>0</v>
          </cell>
          <cell r="EU71">
            <v>0.01</v>
          </cell>
          <cell r="EV71">
            <v>0.21299999999999999</v>
          </cell>
          <cell r="EW71">
            <v>0.29299999999999998</v>
          </cell>
          <cell r="EX71">
            <v>0.36399999999999999</v>
          </cell>
          <cell r="EY71">
            <v>2.2290000000000001</v>
          </cell>
        </row>
        <row r="72">
          <cell r="AC72" t="str">
            <v>котельной №1, для участка: от ж.д.пер Ульяновский №90 до ж.д.пер.Ульяновский№92; Внутри помещений; 1992год ввода; отопление; обратный; 95/70°С</v>
          </cell>
          <cell r="BP72">
            <v>1.4999999999999999E-2</v>
          </cell>
          <cell r="BQ72">
            <v>1.2999999999999999E-2</v>
          </cell>
          <cell r="BR72">
            <v>1.2999999999999999E-2</v>
          </cell>
          <cell r="BS72">
            <v>8.9999999999999993E-3</v>
          </cell>
          <cell r="BT72">
            <v>3.0000000000000001E-3</v>
          </cell>
          <cell r="BU72">
            <v>2E-3</v>
          </cell>
          <cell r="BV72">
            <v>2E-3</v>
          </cell>
          <cell r="BW72">
            <v>3.0000000000000001E-3</v>
          </cell>
          <cell r="BX72">
            <v>3.0000000000000001E-3</v>
          </cell>
          <cell r="BY72">
            <v>0.01</v>
          </cell>
          <cell r="BZ72">
            <v>1.2E-2</v>
          </cell>
          <cell r="CA72">
            <v>1.4E-2</v>
          </cell>
          <cell r="CB72">
            <v>9.8999999999999991E-2</v>
          </cell>
          <cell r="CD72">
            <v>8.0000000000000002E-3</v>
          </cell>
          <cell r="CE72">
            <v>1E-3</v>
          </cell>
          <cell r="CF72">
            <v>1E-3</v>
          </cell>
          <cell r="EM72">
            <v>0.29499999999999998</v>
          </cell>
          <cell r="EN72">
            <v>0.26500000000000001</v>
          </cell>
          <cell r="EO72">
            <v>0.26100000000000001</v>
          </cell>
          <cell r="EP72">
            <v>0.19400000000000001</v>
          </cell>
          <cell r="EQ72">
            <v>1.0999999999999999E-2</v>
          </cell>
          <cell r="ER72">
            <v>0</v>
          </cell>
          <cell r="ES72">
            <v>0</v>
          </cell>
          <cell r="ET72">
            <v>0</v>
          </cell>
          <cell r="EU72">
            <v>8.0000000000000002E-3</v>
          </cell>
          <cell r="EV72">
            <v>0.16200000000000001</v>
          </cell>
          <cell r="EW72">
            <v>0.223</v>
          </cell>
          <cell r="EX72">
            <v>0.27700000000000002</v>
          </cell>
          <cell r="EY72">
            <v>1.6960000000000002</v>
          </cell>
        </row>
        <row r="73">
          <cell r="AC73" t="str">
            <v>котельной №1, для участка: от ж.д.пер Ульяновский №90 до ж.д.пер.Ульяновский№92; Надземная; 1992год ввода; ГВС; подающий; 60/30°С</v>
          </cell>
          <cell r="BP73">
            <v>1.4E-2</v>
          </cell>
          <cell r="BQ73">
            <v>1.2E-2</v>
          </cell>
          <cell r="BR73">
            <v>1.2E-2</v>
          </cell>
          <cell r="BS73">
            <v>8.9999999999999993E-3</v>
          </cell>
          <cell r="BT73">
            <v>3.0000000000000001E-3</v>
          </cell>
          <cell r="BU73">
            <v>2E-3</v>
          </cell>
          <cell r="BV73">
            <v>2E-3</v>
          </cell>
          <cell r="BW73">
            <v>2E-3</v>
          </cell>
          <cell r="BX73">
            <v>3.0000000000000001E-3</v>
          </cell>
          <cell r="BY73">
            <v>8.9999999999999993E-3</v>
          </cell>
          <cell r="BZ73">
            <v>1.0999999999999999E-2</v>
          </cell>
          <cell r="CA73">
            <v>1.2999999999999999E-2</v>
          </cell>
          <cell r="CB73">
            <v>9.2000000000000012E-2</v>
          </cell>
          <cell r="CD73">
            <v>8.0000000000000002E-3</v>
          </cell>
          <cell r="CE73">
            <v>1E-3</v>
          </cell>
          <cell r="CF73">
            <v>1E-3</v>
          </cell>
          <cell r="EM73">
            <v>1.9970000000000001</v>
          </cell>
          <cell r="EN73">
            <v>1.774</v>
          </cell>
          <cell r="EO73">
            <v>1.768</v>
          </cell>
          <cell r="EP73">
            <v>1.4119999999999999</v>
          </cell>
          <cell r="EQ73">
            <v>1.23</v>
          </cell>
          <cell r="ER73">
            <v>0.69099999999999995</v>
          </cell>
          <cell r="ES73">
            <v>0.85699999999999998</v>
          </cell>
          <cell r="ET73">
            <v>1.1020000000000001</v>
          </cell>
          <cell r="EU73">
            <v>1.2130000000000001</v>
          </cell>
          <cell r="EV73">
            <v>1.462</v>
          </cell>
          <cell r="EW73">
            <v>1.681</v>
          </cell>
          <cell r="EX73">
            <v>1.9330000000000001</v>
          </cell>
          <cell r="EY73">
            <v>17.12</v>
          </cell>
        </row>
        <row r="74">
          <cell r="AC74" t="str">
            <v>котельной №1, для участка: от ж.д.пер Ульяновский №90 до ж.д.пер.Ульяновский№92; Надземная; 1992год ввода; ГВС; обратный; 60/30°С</v>
          </cell>
          <cell r="BP74">
            <v>8.9999999999999993E-3</v>
          </cell>
          <cell r="BQ74">
            <v>8.0000000000000002E-3</v>
          </cell>
          <cell r="BR74">
            <v>8.0000000000000002E-3</v>
          </cell>
          <cell r="BS74">
            <v>6.0000000000000001E-3</v>
          </cell>
          <cell r="BT74">
            <v>2E-3</v>
          </cell>
          <cell r="BU74">
            <v>1E-3</v>
          </cell>
          <cell r="BV74">
            <v>1E-3</v>
          </cell>
          <cell r="BW74">
            <v>2E-3</v>
          </cell>
          <cell r="BX74">
            <v>2E-3</v>
          </cell>
          <cell r="BY74">
            <v>6.0000000000000001E-3</v>
          </cell>
          <cell r="BZ74">
            <v>7.0000000000000001E-3</v>
          </cell>
          <cell r="CA74">
            <v>8.9999999999999993E-3</v>
          </cell>
          <cell r="CB74">
            <v>6.1000000000000006E-2</v>
          </cell>
          <cell r="CD74">
            <v>5.0000000000000001E-3</v>
          </cell>
          <cell r="CE74">
            <v>1E-3</v>
          </cell>
          <cell r="CF74">
            <v>1E-3</v>
          </cell>
          <cell r="EM74">
            <v>1.696</v>
          </cell>
          <cell r="EN74">
            <v>1.506</v>
          </cell>
          <cell r="EO74">
            <v>1.502</v>
          </cell>
          <cell r="EP74">
            <v>1.1990000000000001</v>
          </cell>
          <cell r="EQ74">
            <v>1.0449999999999999</v>
          </cell>
          <cell r="ER74">
            <v>0.58699999999999997</v>
          </cell>
          <cell r="ES74">
            <v>0.72799999999999998</v>
          </cell>
          <cell r="ET74">
            <v>0.93600000000000005</v>
          </cell>
          <cell r="EU74">
            <v>1.03</v>
          </cell>
          <cell r="EV74">
            <v>1.242</v>
          </cell>
          <cell r="EW74">
            <v>1.4279999999999999</v>
          </cell>
          <cell r="EX74">
            <v>1.6419999999999999</v>
          </cell>
          <cell r="EY74">
            <v>14.541</v>
          </cell>
        </row>
        <row r="75">
          <cell r="AC75" t="str">
            <v>котельной №1, для участка: от ж.д.пер Ульяновский №90 до ж.д.пер.Ульяновский№92; Бесканальная; 1992год ввода; ГВС; подающий; 60/30°С</v>
          </cell>
          <cell r="BP75">
            <v>1E-3</v>
          </cell>
          <cell r="BQ75">
            <v>1E-3</v>
          </cell>
          <cell r="BR75">
            <v>1E-3</v>
          </cell>
          <cell r="BS75">
            <v>1E-3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1E-3</v>
          </cell>
          <cell r="BZ75">
            <v>1E-3</v>
          </cell>
          <cell r="CA75">
            <v>1E-3</v>
          </cell>
          <cell r="CB75">
            <v>7.0000000000000001E-3</v>
          </cell>
          <cell r="CD75">
            <v>1E-3</v>
          </cell>
          <cell r="CE75">
            <v>0</v>
          </cell>
          <cell r="CF75">
            <v>0</v>
          </cell>
          <cell r="EM75">
            <v>0.32700000000000001</v>
          </cell>
          <cell r="EN75">
            <v>0.3</v>
          </cell>
          <cell r="EO75">
            <v>0.33600000000000002</v>
          </cell>
          <cell r="EP75">
            <v>0.32600000000000001</v>
          </cell>
          <cell r="EQ75">
            <v>0.32500000000000001</v>
          </cell>
          <cell r="ER75">
            <v>0.19500000000000001</v>
          </cell>
          <cell r="ES75">
            <v>0.23499999999999999</v>
          </cell>
          <cell r="ET75">
            <v>0.26900000000000002</v>
          </cell>
          <cell r="EU75">
            <v>0.26300000000000001</v>
          </cell>
          <cell r="EV75">
            <v>0.28699999999999998</v>
          </cell>
          <cell r="EW75">
            <v>0.29599999999999999</v>
          </cell>
          <cell r="EX75">
            <v>0.32</v>
          </cell>
          <cell r="EY75">
            <v>3.4789999999999996</v>
          </cell>
        </row>
        <row r="76">
          <cell r="AC76" t="str">
            <v>котельной №1, для участка: от ж.д.пер Ульяновский №90 до ж.д.пер.Ульяновский№92; Бесканальная; 1992год ввода; ГВС; обратный; 60/30°С</v>
          </cell>
          <cell r="BP76">
            <v>1E-3</v>
          </cell>
          <cell r="BQ76">
            <v>1E-3</v>
          </cell>
          <cell r="BR76">
            <v>1E-3</v>
          </cell>
          <cell r="BS76">
            <v>1E-3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1E-3</v>
          </cell>
          <cell r="BZ76">
            <v>1E-3</v>
          </cell>
          <cell r="CA76">
            <v>1E-3</v>
          </cell>
          <cell r="CB76">
            <v>7.0000000000000001E-3</v>
          </cell>
          <cell r="CD76">
            <v>1E-3</v>
          </cell>
          <cell r="CE76">
            <v>0</v>
          </cell>
          <cell r="CF76">
            <v>0</v>
          </cell>
          <cell r="EM76">
            <v>0.24299999999999999</v>
          </cell>
          <cell r="EN76">
            <v>0.223</v>
          </cell>
          <cell r="EO76">
            <v>0.249</v>
          </cell>
          <cell r="EP76">
            <v>0.24199999999999999</v>
          </cell>
          <cell r="EQ76">
            <v>0.24099999999999999</v>
          </cell>
          <cell r="ER76">
            <v>0.14399999999999999</v>
          </cell>
          <cell r="ES76">
            <v>0.17399999999999999</v>
          </cell>
          <cell r="ET76">
            <v>0.19900000000000001</v>
          </cell>
          <cell r="EU76">
            <v>0.19500000000000001</v>
          </cell>
          <cell r="EV76">
            <v>0.21299999999999999</v>
          </cell>
          <cell r="EW76">
            <v>0.219</v>
          </cell>
          <cell r="EX76">
            <v>0.23699999999999999</v>
          </cell>
          <cell r="EY76">
            <v>2.5789999999999997</v>
          </cell>
        </row>
        <row r="77">
          <cell r="AC77" t="str">
            <v>котельной №1, для участка: от ж.д.пер Ульяновский №90 до ж.д.пер.Ульяновский№92; Внутри помещений; 1992год ввода; ГВС; подающий; 60/30°С</v>
          </cell>
          <cell r="BP77">
            <v>2E-3</v>
          </cell>
          <cell r="BQ77">
            <v>2E-3</v>
          </cell>
          <cell r="BR77">
            <v>2E-3</v>
          </cell>
          <cell r="BS77">
            <v>2E-3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2E-3</v>
          </cell>
          <cell r="BZ77">
            <v>2E-3</v>
          </cell>
          <cell r="CA77">
            <v>2E-3</v>
          </cell>
          <cell r="CB77">
            <v>1.4E-2</v>
          </cell>
          <cell r="CD77">
            <v>1E-3</v>
          </cell>
          <cell r="CE77">
            <v>0</v>
          </cell>
          <cell r="CF77">
            <v>0</v>
          </cell>
          <cell r="EM77">
            <v>0.221</v>
          </cell>
          <cell r="EN77">
            <v>0.20300000000000001</v>
          </cell>
          <cell r="EO77">
            <v>0.22700000000000001</v>
          </cell>
          <cell r="EP77">
            <v>0.22</v>
          </cell>
          <cell r="EQ77">
            <v>0.22</v>
          </cell>
          <cell r="ER77">
            <v>0.13200000000000001</v>
          </cell>
          <cell r="ES77">
            <v>0.159</v>
          </cell>
          <cell r="ET77">
            <v>0.182</v>
          </cell>
          <cell r="EU77">
            <v>0.17799999999999999</v>
          </cell>
          <cell r="EV77">
            <v>0.19400000000000001</v>
          </cell>
          <cell r="EW77">
            <v>0.2</v>
          </cell>
          <cell r="EX77">
            <v>0.216</v>
          </cell>
          <cell r="EY77">
            <v>2.3519999999999999</v>
          </cell>
        </row>
        <row r="78">
          <cell r="AC78" t="str">
            <v>котельной №1, для участка: от ж.д.пер Ульяновский №90 до ж.д.пер.Ульяновский№92; Внутри помещений; 1992год ввода; ГВС; обратный; 60/30°С</v>
          </cell>
          <cell r="BP78">
            <v>2E-3</v>
          </cell>
          <cell r="BQ78">
            <v>1E-3</v>
          </cell>
          <cell r="BR78">
            <v>1E-3</v>
          </cell>
          <cell r="BS78">
            <v>1E-3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1E-3</v>
          </cell>
          <cell r="BZ78">
            <v>1E-3</v>
          </cell>
          <cell r="CA78">
            <v>1E-3</v>
          </cell>
          <cell r="CB78">
            <v>8.0000000000000002E-3</v>
          </cell>
          <cell r="CD78">
            <v>1E-3</v>
          </cell>
          <cell r="CE78">
            <v>0</v>
          </cell>
          <cell r="CF78">
            <v>0</v>
          </cell>
          <cell r="EM78">
            <v>0.188</v>
          </cell>
          <cell r="EN78">
            <v>0.17299999999999999</v>
          </cell>
          <cell r="EO78">
            <v>0.193</v>
          </cell>
          <cell r="EP78">
            <v>0.187</v>
          </cell>
          <cell r="EQ78">
            <v>0.187</v>
          </cell>
          <cell r="ER78">
            <v>0.112</v>
          </cell>
          <cell r="ES78">
            <v>0.13500000000000001</v>
          </cell>
          <cell r="ET78">
            <v>0.154</v>
          </cell>
          <cell r="EU78">
            <v>0.151</v>
          </cell>
          <cell r="EV78">
            <v>0.16500000000000001</v>
          </cell>
          <cell r="EW78">
            <v>0.17</v>
          </cell>
          <cell r="EX78">
            <v>0.184</v>
          </cell>
          <cell r="EY78">
            <v>1.9990000000000001</v>
          </cell>
        </row>
        <row r="79">
          <cell r="AC79" t="str">
            <v>котельной №1, для участка: от здания котельной №1 дограниц участка №6; Надземная; 1983год ввода; отопление; подающий; 95/70°С</v>
          </cell>
          <cell r="BP79">
            <v>5.7000000000000002E-2</v>
          </cell>
          <cell r="BQ79">
            <v>0.05</v>
          </cell>
          <cell r="BR79">
            <v>4.9000000000000002E-2</v>
          </cell>
          <cell r="BS79">
            <v>3.5999999999999997E-2</v>
          </cell>
          <cell r="BT79">
            <v>1.2E-2</v>
          </cell>
          <cell r="BU79">
            <v>7.0000000000000001E-3</v>
          </cell>
          <cell r="BV79">
            <v>8.9999999999999993E-3</v>
          </cell>
          <cell r="BW79">
            <v>0.01</v>
          </cell>
          <cell r="BX79">
            <v>1.0999999999999999E-2</v>
          </cell>
          <cell r="BY79">
            <v>3.6999999999999998E-2</v>
          </cell>
          <cell r="BZ79">
            <v>4.5999999999999999E-2</v>
          </cell>
          <cell r="CA79">
            <v>5.3999999999999999E-2</v>
          </cell>
          <cell r="CB79">
            <v>0.37800000000000006</v>
          </cell>
          <cell r="CD79">
            <v>3.2000000000000001E-2</v>
          </cell>
          <cell r="CE79">
            <v>5.0000000000000001E-3</v>
          </cell>
          <cell r="CF79">
            <v>5.0000000000000001E-3</v>
          </cell>
          <cell r="EM79">
            <v>1.7869999999999999</v>
          </cell>
          <cell r="EN79">
            <v>1.5549999999999999</v>
          </cell>
          <cell r="EO79">
            <v>1.395</v>
          </cell>
          <cell r="EP79">
            <v>0.83199999999999996</v>
          </cell>
          <cell r="EQ79">
            <v>3.5999999999999997E-2</v>
          </cell>
          <cell r="ER79">
            <v>0</v>
          </cell>
          <cell r="ES79">
            <v>0</v>
          </cell>
          <cell r="ET79">
            <v>0</v>
          </cell>
          <cell r="EU79">
            <v>3.6999999999999998E-2</v>
          </cell>
          <cell r="EV79">
            <v>0.86399999999999999</v>
          </cell>
          <cell r="EW79">
            <v>1.304</v>
          </cell>
          <cell r="EX79">
            <v>1.6679999999999999</v>
          </cell>
          <cell r="EY79">
            <v>9.4779999999999998</v>
          </cell>
        </row>
        <row r="80">
          <cell r="AC80" t="str">
            <v>котельной №1, для участка: от здания котельной №1 дограниц участка №6; Надземная; 1983год ввода; отопление; обратный; 95/70°С</v>
          </cell>
          <cell r="BP80">
            <v>5.7000000000000002E-2</v>
          </cell>
          <cell r="BQ80">
            <v>0.05</v>
          </cell>
          <cell r="BR80">
            <v>4.9000000000000002E-2</v>
          </cell>
          <cell r="BS80">
            <v>3.5999999999999997E-2</v>
          </cell>
          <cell r="BT80">
            <v>1.2E-2</v>
          </cell>
          <cell r="BU80">
            <v>7.0000000000000001E-3</v>
          </cell>
          <cell r="BV80">
            <v>8.9999999999999993E-3</v>
          </cell>
          <cell r="BW80">
            <v>0.01</v>
          </cell>
          <cell r="BX80">
            <v>1.0999999999999999E-2</v>
          </cell>
          <cell r="BY80">
            <v>3.6999999999999998E-2</v>
          </cell>
          <cell r="BZ80">
            <v>4.5999999999999999E-2</v>
          </cell>
          <cell r="CA80">
            <v>5.3999999999999999E-2</v>
          </cell>
          <cell r="CB80">
            <v>0.37800000000000006</v>
          </cell>
          <cell r="CD80">
            <v>3.2000000000000001E-2</v>
          </cell>
          <cell r="CE80">
            <v>5.0000000000000001E-3</v>
          </cell>
          <cell r="CF80">
            <v>5.0000000000000001E-3</v>
          </cell>
          <cell r="EM80">
            <v>1.579</v>
          </cell>
          <cell r="EN80">
            <v>1.3740000000000001</v>
          </cell>
          <cell r="EO80">
            <v>1.232</v>
          </cell>
          <cell r="EP80">
            <v>0.73499999999999999</v>
          </cell>
          <cell r="EQ80">
            <v>3.1E-2</v>
          </cell>
          <cell r="ER80">
            <v>0</v>
          </cell>
          <cell r="ES80">
            <v>0</v>
          </cell>
          <cell r="ET80">
            <v>0</v>
          </cell>
          <cell r="EU80">
            <v>3.2000000000000001E-2</v>
          </cell>
          <cell r="EV80">
            <v>0.76300000000000001</v>
          </cell>
          <cell r="EW80">
            <v>1.1519999999999999</v>
          </cell>
          <cell r="EX80">
            <v>1.474</v>
          </cell>
          <cell r="EY80">
            <v>8.3719999999999999</v>
          </cell>
        </row>
        <row r="81">
          <cell r="AC81" t="str">
            <v>котельной №1, для участка: от здания котельной №1 дограниц участка №6; Надземная; 1983год ввода; ГВС; подающий; 60/30°С</v>
          </cell>
          <cell r="BP81">
            <v>2.5000000000000001E-2</v>
          </cell>
          <cell r="BQ81">
            <v>2.1999999999999999E-2</v>
          </cell>
          <cell r="BR81">
            <v>2.1999999999999999E-2</v>
          </cell>
          <cell r="BS81">
            <v>1.6E-2</v>
          </cell>
          <cell r="BT81">
            <v>5.0000000000000001E-3</v>
          </cell>
          <cell r="BU81">
            <v>3.0000000000000001E-3</v>
          </cell>
          <cell r="BV81">
            <v>4.0000000000000001E-3</v>
          </cell>
          <cell r="BW81">
            <v>5.0000000000000001E-3</v>
          </cell>
          <cell r="BX81">
            <v>5.0000000000000001E-3</v>
          </cell>
          <cell r="BY81">
            <v>1.6E-2</v>
          </cell>
          <cell r="BZ81">
            <v>0.02</v>
          </cell>
          <cell r="CA81">
            <v>2.4E-2</v>
          </cell>
          <cell r="CB81">
            <v>0.16700000000000001</v>
          </cell>
          <cell r="CD81">
            <v>1.4E-2</v>
          </cell>
          <cell r="CE81">
            <v>2E-3</v>
          </cell>
          <cell r="CF81">
            <v>2E-3</v>
          </cell>
          <cell r="EM81">
            <v>1.4159999999999999</v>
          </cell>
          <cell r="EN81">
            <v>1.258</v>
          </cell>
          <cell r="EO81">
            <v>1.254</v>
          </cell>
          <cell r="EP81">
            <v>1.0009999999999999</v>
          </cell>
          <cell r="EQ81">
            <v>0.872</v>
          </cell>
          <cell r="ER81">
            <v>0.49</v>
          </cell>
          <cell r="ES81">
            <v>0.60799999999999998</v>
          </cell>
          <cell r="ET81">
            <v>0.78100000000000003</v>
          </cell>
          <cell r="EU81">
            <v>0.86</v>
          </cell>
          <cell r="EV81">
            <v>1.036</v>
          </cell>
          <cell r="EW81">
            <v>1.1919999999999999</v>
          </cell>
          <cell r="EX81">
            <v>1.37</v>
          </cell>
          <cell r="EY81">
            <v>12.137999999999998</v>
          </cell>
        </row>
        <row r="82">
          <cell r="AC82" t="str">
            <v>котельной №1, для участка: от здания котельной №1 дограниц участка №6; Надземная; 1983год ввода; ГВС; обратный; 60/30°С</v>
          </cell>
          <cell r="BP82">
            <v>6.0000000000000001E-3</v>
          </cell>
          <cell r="BQ82">
            <v>6.0000000000000001E-3</v>
          </cell>
          <cell r="BR82">
            <v>5.0000000000000001E-3</v>
          </cell>
          <cell r="BS82">
            <v>4.0000000000000001E-3</v>
          </cell>
          <cell r="BT82">
            <v>1E-3</v>
          </cell>
          <cell r="BU82">
            <v>1E-3</v>
          </cell>
          <cell r="BV82">
            <v>1E-3</v>
          </cell>
          <cell r="BW82">
            <v>1E-3</v>
          </cell>
          <cell r="BX82">
            <v>1E-3</v>
          </cell>
          <cell r="BY82">
            <v>4.0000000000000001E-3</v>
          </cell>
          <cell r="BZ82">
            <v>5.0000000000000001E-3</v>
          </cell>
          <cell r="CA82">
            <v>6.0000000000000001E-3</v>
          </cell>
          <cell r="CB82">
            <v>4.1000000000000002E-2</v>
          </cell>
          <cell r="CD82">
            <v>4.0000000000000001E-3</v>
          </cell>
          <cell r="CE82">
            <v>1E-3</v>
          </cell>
          <cell r="CF82">
            <v>1E-3</v>
          </cell>
          <cell r="EM82">
            <v>0.90800000000000003</v>
          </cell>
          <cell r="EN82">
            <v>0.80700000000000005</v>
          </cell>
          <cell r="EO82">
            <v>0.80400000000000005</v>
          </cell>
          <cell r="EP82">
            <v>0.64200000000000002</v>
          </cell>
          <cell r="EQ82">
            <v>0.56000000000000005</v>
          </cell>
          <cell r="ER82">
            <v>0.314</v>
          </cell>
          <cell r="ES82">
            <v>0.39</v>
          </cell>
          <cell r="ET82">
            <v>0.501</v>
          </cell>
          <cell r="EU82">
            <v>0.55200000000000005</v>
          </cell>
          <cell r="EV82">
            <v>0.66500000000000004</v>
          </cell>
          <cell r="EW82">
            <v>0.76500000000000001</v>
          </cell>
          <cell r="EX82">
            <v>0.879</v>
          </cell>
          <cell r="EY82">
            <v>7.786999999999999</v>
          </cell>
        </row>
        <row r="83">
          <cell r="AC83" t="str">
            <v>котельной №1, для участка: от границ участка №6 дозадвижки №135; Надземная; 1983год ввода; отопление; подающий; 95/70°С</v>
          </cell>
          <cell r="BP83">
            <v>0.47</v>
          </cell>
          <cell r="BQ83">
            <v>0.41499999999999998</v>
          </cell>
          <cell r="BR83">
            <v>0.40200000000000002</v>
          </cell>
          <cell r="BS83">
            <v>0.29399999999999998</v>
          </cell>
          <cell r="BT83">
            <v>9.5000000000000001E-2</v>
          </cell>
          <cell r="BU83">
            <v>5.3999999999999999E-2</v>
          </cell>
          <cell r="BV83">
            <v>7.0999999999999994E-2</v>
          </cell>
          <cell r="BW83">
            <v>8.4000000000000005E-2</v>
          </cell>
          <cell r="BX83">
            <v>9.2999999999999999E-2</v>
          </cell>
          <cell r="BY83">
            <v>0.30499999999999999</v>
          </cell>
          <cell r="BZ83">
            <v>0.38</v>
          </cell>
          <cell r="CA83">
            <v>0.44800000000000001</v>
          </cell>
          <cell r="CB83">
            <v>3.1109999999999998</v>
          </cell>
          <cell r="CD83">
            <v>0.26500000000000001</v>
          </cell>
          <cell r="CE83">
            <v>4.1000000000000002E-2</v>
          </cell>
          <cell r="CF83">
            <v>4.1000000000000002E-2</v>
          </cell>
          <cell r="EM83">
            <v>14.734999999999999</v>
          </cell>
          <cell r="EN83">
            <v>12.821999999999999</v>
          </cell>
          <cell r="EO83">
            <v>11.500999999999999</v>
          </cell>
          <cell r="EP83">
            <v>6.8609999999999998</v>
          </cell>
          <cell r="EQ83">
            <v>0.29299999999999998</v>
          </cell>
          <cell r="ER83">
            <v>0</v>
          </cell>
          <cell r="ES83">
            <v>0</v>
          </cell>
          <cell r="ET83">
            <v>0</v>
          </cell>
          <cell r="EU83">
            <v>0.30199999999999999</v>
          </cell>
          <cell r="EV83">
            <v>7.1230000000000002</v>
          </cell>
          <cell r="EW83">
            <v>10.75</v>
          </cell>
          <cell r="EX83">
            <v>13.755000000000001</v>
          </cell>
          <cell r="EY83">
            <v>78.141999999999996</v>
          </cell>
        </row>
        <row r="84">
          <cell r="AC84" t="str">
            <v>котельной №1, для участка: от границ участка №6 дозадвижки №135; Надземная; 1983год ввода; отопление; обратный; 95/70°С</v>
          </cell>
          <cell r="BP84">
            <v>0.47</v>
          </cell>
          <cell r="BQ84">
            <v>0.41499999999999998</v>
          </cell>
          <cell r="BR84">
            <v>0.40200000000000002</v>
          </cell>
          <cell r="BS84">
            <v>0.29399999999999998</v>
          </cell>
          <cell r="BT84">
            <v>9.5000000000000001E-2</v>
          </cell>
          <cell r="BU84">
            <v>5.3999999999999999E-2</v>
          </cell>
          <cell r="BV84">
            <v>7.0999999999999994E-2</v>
          </cell>
          <cell r="BW84">
            <v>8.4000000000000005E-2</v>
          </cell>
          <cell r="BX84">
            <v>9.2999999999999999E-2</v>
          </cell>
          <cell r="BY84">
            <v>0.30499999999999999</v>
          </cell>
          <cell r="BZ84">
            <v>0.38</v>
          </cell>
          <cell r="CA84">
            <v>0.44800000000000001</v>
          </cell>
          <cell r="CB84">
            <v>3.1109999999999998</v>
          </cell>
          <cell r="CD84">
            <v>0.26500000000000001</v>
          </cell>
          <cell r="CE84">
            <v>4.1000000000000002E-2</v>
          </cell>
          <cell r="CF84">
            <v>4.1000000000000002E-2</v>
          </cell>
          <cell r="EM84">
            <v>13.019</v>
          </cell>
          <cell r="EN84">
            <v>11.329000000000001</v>
          </cell>
          <cell r="EO84">
            <v>10.161</v>
          </cell>
          <cell r="EP84">
            <v>6.0620000000000003</v>
          </cell>
          <cell r="EQ84">
            <v>0.25900000000000001</v>
          </cell>
          <cell r="ER84">
            <v>0</v>
          </cell>
          <cell r="ES84">
            <v>0</v>
          </cell>
          <cell r="ET84">
            <v>0</v>
          </cell>
          <cell r="EU84">
            <v>0.26700000000000002</v>
          </cell>
          <cell r="EV84">
            <v>6.2930000000000001</v>
          </cell>
          <cell r="EW84">
            <v>9.4979999999999993</v>
          </cell>
          <cell r="EX84">
            <v>12.153</v>
          </cell>
          <cell r="EY84">
            <v>69.040999999999997</v>
          </cell>
        </row>
        <row r="85">
          <cell r="AC85" t="str">
            <v>котельной №1, для участка: от границ участка №6 дозадвижки №135; Надземная; 1983год ввода; отопление; подающий; 95/70°С</v>
          </cell>
          <cell r="BP85">
            <v>3.2000000000000001E-2</v>
          </cell>
          <cell r="BQ85">
            <v>2.8000000000000001E-2</v>
          </cell>
          <cell r="BR85">
            <v>2.8000000000000001E-2</v>
          </cell>
          <cell r="BS85">
            <v>0.02</v>
          </cell>
          <cell r="BT85">
            <v>7.0000000000000001E-3</v>
          </cell>
          <cell r="BU85">
            <v>4.0000000000000001E-3</v>
          </cell>
          <cell r="BV85">
            <v>5.0000000000000001E-3</v>
          </cell>
          <cell r="BW85">
            <v>6.0000000000000001E-3</v>
          </cell>
          <cell r="BX85">
            <v>6.0000000000000001E-3</v>
          </cell>
          <cell r="BY85">
            <v>2.1000000000000001E-2</v>
          </cell>
          <cell r="BZ85">
            <v>2.5999999999999999E-2</v>
          </cell>
          <cell r="CA85">
            <v>3.1E-2</v>
          </cell>
          <cell r="CB85">
            <v>0.214</v>
          </cell>
          <cell r="CD85">
            <v>1.7999999999999999E-2</v>
          </cell>
          <cell r="CE85">
            <v>3.0000000000000001E-3</v>
          </cell>
          <cell r="CF85">
            <v>3.0000000000000001E-3</v>
          </cell>
          <cell r="EM85">
            <v>2.0369999999999999</v>
          </cell>
          <cell r="EN85">
            <v>1.7729999999999999</v>
          </cell>
          <cell r="EO85">
            <v>1.59</v>
          </cell>
          <cell r="EP85">
            <v>0.94899999999999995</v>
          </cell>
          <cell r="EQ85">
            <v>4.1000000000000002E-2</v>
          </cell>
          <cell r="ER85">
            <v>0</v>
          </cell>
          <cell r="ES85">
            <v>0</v>
          </cell>
          <cell r="ET85">
            <v>0</v>
          </cell>
          <cell r="EU85">
            <v>4.2000000000000003E-2</v>
          </cell>
          <cell r="EV85">
            <v>0.98499999999999999</v>
          </cell>
          <cell r="EW85">
            <v>1.486</v>
          </cell>
          <cell r="EX85">
            <v>1.9019999999999999</v>
          </cell>
          <cell r="EY85">
            <v>10.805</v>
          </cell>
        </row>
        <row r="86">
          <cell r="AC86" t="str">
            <v>котельной №1, для участка: от границ участка №6 дозадвижки №135; Надземная; 1983год ввода; отопление; обратный; 95/70°С</v>
          </cell>
          <cell r="BP86">
            <v>3.2000000000000001E-2</v>
          </cell>
          <cell r="BQ86">
            <v>2.8000000000000001E-2</v>
          </cell>
          <cell r="BR86">
            <v>2.8000000000000001E-2</v>
          </cell>
          <cell r="BS86">
            <v>0.02</v>
          </cell>
          <cell r="BT86">
            <v>7.0000000000000001E-3</v>
          </cell>
          <cell r="BU86">
            <v>4.0000000000000001E-3</v>
          </cell>
          <cell r="BV86">
            <v>5.0000000000000001E-3</v>
          </cell>
          <cell r="BW86">
            <v>6.0000000000000001E-3</v>
          </cell>
          <cell r="BX86">
            <v>6.0000000000000001E-3</v>
          </cell>
          <cell r="BY86">
            <v>2.1000000000000001E-2</v>
          </cell>
          <cell r="BZ86">
            <v>2.5999999999999999E-2</v>
          </cell>
          <cell r="CA86">
            <v>3.1E-2</v>
          </cell>
          <cell r="CB86">
            <v>0.214</v>
          </cell>
          <cell r="CD86">
            <v>1.7999999999999999E-2</v>
          </cell>
          <cell r="CE86">
            <v>3.0000000000000001E-3</v>
          </cell>
          <cell r="CF86">
            <v>3.0000000000000001E-3</v>
          </cell>
          <cell r="EM86">
            <v>1.76</v>
          </cell>
          <cell r="EN86">
            <v>1.532</v>
          </cell>
          <cell r="EO86">
            <v>1.3740000000000001</v>
          </cell>
          <cell r="EP86">
            <v>0.82</v>
          </cell>
          <cell r="EQ86">
            <v>3.5000000000000003E-2</v>
          </cell>
          <cell r="ER86">
            <v>0</v>
          </cell>
          <cell r="ES86">
            <v>0</v>
          </cell>
          <cell r="ET86">
            <v>0</v>
          </cell>
          <cell r="EU86">
            <v>3.5999999999999997E-2</v>
          </cell>
          <cell r="EV86">
            <v>0.85099999999999998</v>
          </cell>
          <cell r="EW86">
            <v>1.284</v>
          </cell>
          <cell r="EX86">
            <v>1.643</v>
          </cell>
          <cell r="EY86">
            <v>9.3350000000000009</v>
          </cell>
        </row>
        <row r="87">
          <cell r="AC87" t="str">
            <v>котельной №1, для участка: от границ участка №6 дозадвижки №135; Надземная; 1983год ввода; ГВС; подающий; 60/30°С</v>
          </cell>
          <cell r="BP87">
            <v>0.113</v>
          </cell>
          <cell r="BQ87">
            <v>0.1</v>
          </cell>
          <cell r="BR87">
            <v>9.7000000000000003E-2</v>
          </cell>
          <cell r="BS87">
            <v>7.0999999999999994E-2</v>
          </cell>
          <cell r="BT87">
            <v>2.3E-2</v>
          </cell>
          <cell r="BU87">
            <v>1.2999999999999999E-2</v>
          </cell>
          <cell r="BV87">
            <v>1.7000000000000001E-2</v>
          </cell>
          <cell r="BW87">
            <v>0.02</v>
          </cell>
          <cell r="BX87">
            <v>2.1999999999999999E-2</v>
          </cell>
          <cell r="BY87">
            <v>7.2999999999999995E-2</v>
          </cell>
          <cell r="BZ87">
            <v>9.0999999999999998E-2</v>
          </cell>
          <cell r="CA87">
            <v>0.108</v>
          </cell>
          <cell r="CB87">
            <v>0.74800000000000011</v>
          </cell>
          <cell r="CD87">
            <v>6.4000000000000001E-2</v>
          </cell>
          <cell r="CE87">
            <v>0.01</v>
          </cell>
          <cell r="CF87">
            <v>0.01</v>
          </cell>
          <cell r="EM87">
            <v>6.3129999999999997</v>
          </cell>
          <cell r="EN87">
            <v>5.6059999999999999</v>
          </cell>
          <cell r="EO87">
            <v>5.5890000000000004</v>
          </cell>
          <cell r="EP87">
            <v>4.4640000000000004</v>
          </cell>
          <cell r="EQ87">
            <v>3.8889999999999998</v>
          </cell>
          <cell r="ER87">
            <v>2.1829999999999998</v>
          </cell>
          <cell r="ES87">
            <v>2.7090000000000001</v>
          </cell>
          <cell r="ET87">
            <v>3.4820000000000002</v>
          </cell>
          <cell r="EU87">
            <v>3.8340000000000001</v>
          </cell>
          <cell r="EV87">
            <v>4.6210000000000004</v>
          </cell>
          <cell r="EW87">
            <v>5.3140000000000001</v>
          </cell>
          <cell r="EX87">
            <v>6.11</v>
          </cell>
          <cell r="EY87">
            <v>54.114000000000004</v>
          </cell>
        </row>
        <row r="88">
          <cell r="AC88" t="str">
            <v>котельной №1, для участка: от границ участка №6 дозадвижки №135; Надземная; 1983год ввода; ГВС; обратный; 60/30°С</v>
          </cell>
          <cell r="BP88">
            <v>0.02</v>
          </cell>
          <cell r="BQ88">
            <v>1.7999999999999999E-2</v>
          </cell>
          <cell r="BR88">
            <v>1.7000000000000001E-2</v>
          </cell>
          <cell r="BS88">
            <v>1.2E-2</v>
          </cell>
          <cell r="BT88">
            <v>4.0000000000000001E-3</v>
          </cell>
          <cell r="BU88">
            <v>2E-3</v>
          </cell>
          <cell r="BV88">
            <v>3.0000000000000001E-3</v>
          </cell>
          <cell r="BW88">
            <v>4.0000000000000001E-3</v>
          </cell>
          <cell r="BX88">
            <v>4.0000000000000001E-3</v>
          </cell>
          <cell r="BY88">
            <v>1.2999999999999999E-2</v>
          </cell>
          <cell r="BZ88">
            <v>1.6E-2</v>
          </cell>
          <cell r="CA88">
            <v>1.9E-2</v>
          </cell>
          <cell r="CB88">
            <v>0.13200000000000001</v>
          </cell>
          <cell r="CD88">
            <v>1.0999999999999999E-2</v>
          </cell>
          <cell r="CE88">
            <v>2E-3</v>
          </cell>
          <cell r="CF88">
            <v>2E-3</v>
          </cell>
          <cell r="EM88">
            <v>2.8460000000000001</v>
          </cell>
          <cell r="EN88">
            <v>2.5270000000000001</v>
          </cell>
          <cell r="EO88">
            <v>2.5190000000000001</v>
          </cell>
          <cell r="EP88">
            <v>2.012</v>
          </cell>
          <cell r="EQ88">
            <v>1.7529999999999999</v>
          </cell>
          <cell r="ER88">
            <v>0.98399999999999999</v>
          </cell>
          <cell r="ES88">
            <v>1.2210000000000001</v>
          </cell>
          <cell r="ET88">
            <v>1.57</v>
          </cell>
          <cell r="EU88">
            <v>1.728</v>
          </cell>
          <cell r="EV88">
            <v>2.0830000000000002</v>
          </cell>
          <cell r="EW88">
            <v>2.3959999999999999</v>
          </cell>
          <cell r="EX88">
            <v>2.754</v>
          </cell>
          <cell r="EY88">
            <v>24.393000000000004</v>
          </cell>
        </row>
        <row r="89">
          <cell r="AC89" t="str">
            <v>котельной №1, для участка: от границ участка №6 дозадвижки №135; Надземная; 1983год ввода; ГВС; подающий; 60/30°С</v>
          </cell>
          <cell r="BP89">
            <v>2E-3</v>
          </cell>
          <cell r="BQ89">
            <v>2E-3</v>
          </cell>
          <cell r="BR89">
            <v>2E-3</v>
          </cell>
          <cell r="BS89">
            <v>1E-3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1E-3</v>
          </cell>
          <cell r="BZ89">
            <v>2E-3</v>
          </cell>
          <cell r="CA89">
            <v>2E-3</v>
          </cell>
          <cell r="CB89">
            <v>1.2E-2</v>
          </cell>
          <cell r="CD89">
            <v>1E-3</v>
          </cell>
          <cell r="CE89">
            <v>0</v>
          </cell>
          <cell r="CF89">
            <v>0</v>
          </cell>
          <cell r="EM89">
            <v>0.92800000000000005</v>
          </cell>
          <cell r="EN89">
            <v>0.82399999999999995</v>
          </cell>
          <cell r="EO89">
            <v>0.82199999999999995</v>
          </cell>
          <cell r="EP89">
            <v>0.65600000000000003</v>
          </cell>
          <cell r="EQ89">
            <v>0.57199999999999995</v>
          </cell>
          <cell r="ER89">
            <v>0.32100000000000001</v>
          </cell>
          <cell r="ES89">
            <v>0.39800000000000002</v>
          </cell>
          <cell r="ET89">
            <v>0.51200000000000001</v>
          </cell>
          <cell r="EU89">
            <v>0.56399999999999995</v>
          </cell>
          <cell r="EV89">
            <v>0.67900000000000005</v>
          </cell>
          <cell r="EW89">
            <v>0.78100000000000003</v>
          </cell>
          <cell r="EX89">
            <v>0.89800000000000002</v>
          </cell>
          <cell r="EY89">
            <v>7.9549999999999992</v>
          </cell>
        </row>
        <row r="90">
          <cell r="AC90" t="str">
            <v>котельной №1, для участка: от границ участка №6 дозадвижки №135; Надземная; 1983год ввода; ГВС; обратный; 60/30°С</v>
          </cell>
          <cell r="BP90">
            <v>1E-3</v>
          </cell>
          <cell r="BQ90">
            <v>1E-3</v>
          </cell>
          <cell r="BR90">
            <v>1E-3</v>
          </cell>
          <cell r="BS90">
            <v>1E-3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1E-3</v>
          </cell>
          <cell r="BZ90">
            <v>1E-3</v>
          </cell>
          <cell r="CA90">
            <v>1E-3</v>
          </cell>
          <cell r="CB90">
            <v>7.0000000000000001E-3</v>
          </cell>
          <cell r="CD90">
            <v>1E-3</v>
          </cell>
          <cell r="CE90">
            <v>0</v>
          </cell>
          <cell r="CF90">
            <v>0</v>
          </cell>
          <cell r="EM90">
            <v>0.85199999999999998</v>
          </cell>
          <cell r="EN90">
            <v>0.75600000000000001</v>
          </cell>
          <cell r="EO90">
            <v>0.754</v>
          </cell>
          <cell r="EP90">
            <v>0.60199999999999998</v>
          </cell>
          <cell r="EQ90">
            <v>0.52500000000000002</v>
          </cell>
          <cell r="ER90">
            <v>0.29499999999999998</v>
          </cell>
          <cell r="ES90">
            <v>0.36499999999999999</v>
          </cell>
          <cell r="ET90">
            <v>0.47</v>
          </cell>
          <cell r="EU90">
            <v>0.51700000000000002</v>
          </cell>
          <cell r="EV90">
            <v>0.623</v>
          </cell>
          <cell r="EW90">
            <v>0.71699999999999997</v>
          </cell>
          <cell r="EX90">
            <v>0.82399999999999995</v>
          </cell>
          <cell r="EY90">
            <v>7.3</v>
          </cell>
        </row>
        <row r="91">
          <cell r="AC91" t="str">
            <v>котельной №1, для участка: от границ участка №7 до ж.д.пер.Кирзаводской №2,2а, пер.Светлый №3; Надземная; 1985год ввода; отопление; подающий; 95/70°С</v>
          </cell>
          <cell r="BP91">
            <v>4.2000000000000003E-2</v>
          </cell>
          <cell r="BQ91">
            <v>3.6999999999999998E-2</v>
          </cell>
          <cell r="BR91">
            <v>3.5999999999999997E-2</v>
          </cell>
          <cell r="BS91">
            <v>2.5999999999999999E-2</v>
          </cell>
          <cell r="BT91">
            <v>8.0000000000000002E-3</v>
          </cell>
          <cell r="BU91">
            <v>5.0000000000000001E-3</v>
          </cell>
          <cell r="BV91">
            <v>6.0000000000000001E-3</v>
          </cell>
          <cell r="BW91">
            <v>7.0000000000000001E-3</v>
          </cell>
          <cell r="BX91">
            <v>8.0000000000000002E-3</v>
          </cell>
          <cell r="BY91">
            <v>2.7E-2</v>
          </cell>
          <cell r="BZ91">
            <v>3.4000000000000002E-2</v>
          </cell>
          <cell r="CA91">
            <v>0.04</v>
          </cell>
          <cell r="CB91">
            <v>0.27600000000000002</v>
          </cell>
          <cell r="CD91">
            <v>2.4E-2</v>
          </cell>
          <cell r="CE91">
            <v>4.0000000000000001E-3</v>
          </cell>
          <cell r="CF91">
            <v>4.0000000000000001E-3</v>
          </cell>
          <cell r="EM91">
            <v>7.3570000000000002</v>
          </cell>
          <cell r="EN91">
            <v>6.4020000000000001</v>
          </cell>
          <cell r="EO91">
            <v>5.742</v>
          </cell>
          <cell r="EP91">
            <v>3.4260000000000002</v>
          </cell>
          <cell r="EQ91">
            <v>0.14599999999999999</v>
          </cell>
          <cell r="ER91">
            <v>0</v>
          </cell>
          <cell r="ES91">
            <v>0</v>
          </cell>
          <cell r="ET91">
            <v>0</v>
          </cell>
          <cell r="EU91">
            <v>0.151</v>
          </cell>
          <cell r="EV91">
            <v>3.556</v>
          </cell>
          <cell r="EW91">
            <v>5.367</v>
          </cell>
          <cell r="EX91">
            <v>6.8680000000000003</v>
          </cell>
          <cell r="EY91">
            <v>39.015000000000001</v>
          </cell>
        </row>
        <row r="92">
          <cell r="AC92" t="str">
            <v>котельной №1, для участка: от границ участка №7 до ж.д.пер.Кирзаводской №2,2а, пер.Светлый №3; Надземная; 1985год ввода; отопление; обратный; 95/70°С</v>
          </cell>
          <cell r="BP92">
            <v>4.2000000000000003E-2</v>
          </cell>
          <cell r="BQ92">
            <v>3.6999999999999998E-2</v>
          </cell>
          <cell r="BR92">
            <v>3.5999999999999997E-2</v>
          </cell>
          <cell r="BS92">
            <v>2.5999999999999999E-2</v>
          </cell>
          <cell r="BT92">
            <v>8.0000000000000002E-3</v>
          </cell>
          <cell r="BU92">
            <v>5.0000000000000001E-3</v>
          </cell>
          <cell r="BV92">
            <v>6.0000000000000001E-3</v>
          </cell>
          <cell r="BW92">
            <v>7.0000000000000001E-3</v>
          </cell>
          <cell r="BX92">
            <v>8.0000000000000002E-3</v>
          </cell>
          <cell r="BY92">
            <v>2.7E-2</v>
          </cell>
          <cell r="BZ92">
            <v>3.4000000000000002E-2</v>
          </cell>
          <cell r="CA92">
            <v>0.04</v>
          </cell>
          <cell r="CB92">
            <v>0.27600000000000002</v>
          </cell>
          <cell r="CD92">
            <v>2.4E-2</v>
          </cell>
          <cell r="CE92">
            <v>4.0000000000000001E-3</v>
          </cell>
          <cell r="CF92">
            <v>4.0000000000000001E-3</v>
          </cell>
          <cell r="EM92">
            <v>6.2830000000000004</v>
          </cell>
          <cell r="EN92">
            <v>5.4669999999999996</v>
          </cell>
          <cell r="EO92">
            <v>4.9039999999999999</v>
          </cell>
          <cell r="EP92">
            <v>2.9249999999999998</v>
          </cell>
          <cell r="EQ92">
            <v>0.125</v>
          </cell>
          <cell r="ER92">
            <v>0</v>
          </cell>
          <cell r="ES92">
            <v>0</v>
          </cell>
          <cell r="ET92">
            <v>0</v>
          </cell>
          <cell r="EU92">
            <v>0.129</v>
          </cell>
          <cell r="EV92">
            <v>3.0369999999999999</v>
          </cell>
          <cell r="EW92">
            <v>4.5839999999999996</v>
          </cell>
          <cell r="EX92">
            <v>5.8650000000000002</v>
          </cell>
          <cell r="EY92">
            <v>33.319000000000003</v>
          </cell>
        </row>
        <row r="93">
          <cell r="AC93" t="str">
            <v>котельной №1, для участка: от границ участка №7 до ж.д.пер.Кирзаводской №2,2а, пер.Светлый №3; Надземная; 1985год ввода; ГВС; подающий; 60/30°С</v>
          </cell>
          <cell r="BP93">
            <v>2.7E-2</v>
          </cell>
          <cell r="BQ93">
            <v>2.4E-2</v>
          </cell>
          <cell r="BR93">
            <v>2.3E-2</v>
          </cell>
          <cell r="BS93">
            <v>1.7000000000000001E-2</v>
          </cell>
          <cell r="BT93">
            <v>5.0000000000000001E-3</v>
          </cell>
          <cell r="BU93">
            <v>3.0000000000000001E-3</v>
          </cell>
          <cell r="BV93">
            <v>4.0000000000000001E-3</v>
          </cell>
          <cell r="BW93">
            <v>5.0000000000000001E-3</v>
          </cell>
          <cell r="BX93">
            <v>5.0000000000000001E-3</v>
          </cell>
          <cell r="BY93">
            <v>1.7000000000000001E-2</v>
          </cell>
          <cell r="BZ93">
            <v>2.1999999999999999E-2</v>
          </cell>
          <cell r="CA93">
            <v>2.5999999999999999E-2</v>
          </cell>
          <cell r="CB93">
            <v>0.17800000000000002</v>
          </cell>
          <cell r="CD93">
            <v>1.4999999999999999E-2</v>
          </cell>
          <cell r="CE93">
            <v>2E-3</v>
          </cell>
          <cell r="CF93">
            <v>2E-3</v>
          </cell>
          <cell r="EM93">
            <v>5.694</v>
          </cell>
          <cell r="EN93">
            <v>5.0570000000000004</v>
          </cell>
          <cell r="EO93">
            <v>5.0410000000000004</v>
          </cell>
          <cell r="EP93">
            <v>4.0270000000000001</v>
          </cell>
          <cell r="EQ93">
            <v>3.508</v>
          </cell>
          <cell r="ER93">
            <v>1.9690000000000001</v>
          </cell>
          <cell r="ES93">
            <v>2.4430000000000001</v>
          </cell>
          <cell r="ET93">
            <v>3.141</v>
          </cell>
          <cell r="EU93">
            <v>3.4580000000000002</v>
          </cell>
          <cell r="EV93">
            <v>4.1680000000000001</v>
          </cell>
          <cell r="EW93">
            <v>4.7939999999999996</v>
          </cell>
          <cell r="EX93">
            <v>5.5110000000000001</v>
          </cell>
          <cell r="EY93">
            <v>48.811</v>
          </cell>
        </row>
        <row r="94">
          <cell r="AC94" t="str">
            <v>котельной №1, для участка: от границ участка №7 до ж.д.пер.Кирзаводской №2,2а, пер.Светлый №3; Надземная; 1985год ввода; ГВС; обратный; 60/30°С</v>
          </cell>
          <cell r="BP94">
            <v>2.7E-2</v>
          </cell>
          <cell r="BQ94">
            <v>2.4E-2</v>
          </cell>
          <cell r="BR94">
            <v>2.3E-2</v>
          </cell>
          <cell r="BS94">
            <v>1.7000000000000001E-2</v>
          </cell>
          <cell r="BT94">
            <v>5.0000000000000001E-3</v>
          </cell>
          <cell r="BU94">
            <v>3.0000000000000001E-3</v>
          </cell>
          <cell r="BV94">
            <v>4.0000000000000001E-3</v>
          </cell>
          <cell r="BW94">
            <v>5.0000000000000001E-3</v>
          </cell>
          <cell r="BX94">
            <v>5.0000000000000001E-3</v>
          </cell>
          <cell r="BY94">
            <v>1.7000000000000001E-2</v>
          </cell>
          <cell r="BZ94">
            <v>2.1999999999999999E-2</v>
          </cell>
          <cell r="CA94">
            <v>2.5999999999999999E-2</v>
          </cell>
          <cell r="CB94">
            <v>0.17800000000000002</v>
          </cell>
          <cell r="CD94">
            <v>1.4999999999999999E-2</v>
          </cell>
          <cell r="CE94">
            <v>2E-3</v>
          </cell>
          <cell r="CF94">
            <v>2E-3</v>
          </cell>
          <cell r="EM94">
            <v>5.2450000000000001</v>
          </cell>
          <cell r="EN94">
            <v>4.6580000000000004</v>
          </cell>
          <cell r="EO94">
            <v>4.6429999999999998</v>
          </cell>
          <cell r="EP94">
            <v>3.7090000000000001</v>
          </cell>
          <cell r="EQ94">
            <v>3.2309999999999999</v>
          </cell>
          <cell r="ER94">
            <v>1.8140000000000001</v>
          </cell>
          <cell r="ES94">
            <v>2.25</v>
          </cell>
          <cell r="ET94">
            <v>2.8929999999999998</v>
          </cell>
          <cell r="EU94">
            <v>3.1850000000000001</v>
          </cell>
          <cell r="EV94">
            <v>3.839</v>
          </cell>
          <cell r="EW94">
            <v>4.415</v>
          </cell>
          <cell r="EX94">
            <v>5.0759999999999996</v>
          </cell>
          <cell r="EY94">
            <v>44.957999999999998</v>
          </cell>
        </row>
        <row r="95">
          <cell r="AC95" t="str">
            <v>котельной №1, для участка: от границ участка №8 до ж.д.пер.Кирзаводской №1,3; Надземная; 1986год ввода; отопление; подающий; 95/70°С</v>
          </cell>
          <cell r="BP95">
            <v>1.9E-2</v>
          </cell>
          <cell r="BQ95">
            <v>1.7000000000000001E-2</v>
          </cell>
          <cell r="BR95">
            <v>1.7000000000000001E-2</v>
          </cell>
          <cell r="BS95">
            <v>1.2E-2</v>
          </cell>
          <cell r="BT95">
            <v>4.0000000000000001E-3</v>
          </cell>
          <cell r="BU95">
            <v>2E-3</v>
          </cell>
          <cell r="BV95">
            <v>3.0000000000000001E-3</v>
          </cell>
          <cell r="BW95">
            <v>3.0000000000000001E-3</v>
          </cell>
          <cell r="BX95">
            <v>4.0000000000000001E-3</v>
          </cell>
          <cell r="BY95">
            <v>1.2999999999999999E-2</v>
          </cell>
          <cell r="BZ95">
            <v>1.6E-2</v>
          </cell>
          <cell r="CA95">
            <v>1.9E-2</v>
          </cell>
          <cell r="CB95">
            <v>0.129</v>
          </cell>
          <cell r="CD95">
            <v>1.0999999999999999E-2</v>
          </cell>
          <cell r="CE95">
            <v>2E-3</v>
          </cell>
          <cell r="CF95">
            <v>2E-3</v>
          </cell>
          <cell r="EM95">
            <v>3.4169999999999998</v>
          </cell>
          <cell r="EN95">
            <v>2.9740000000000002</v>
          </cell>
          <cell r="EO95">
            <v>2.6669999999999998</v>
          </cell>
          <cell r="EP95">
            <v>1.591</v>
          </cell>
          <cell r="EQ95">
            <v>6.8000000000000005E-2</v>
          </cell>
          <cell r="ER95">
            <v>0</v>
          </cell>
          <cell r="ES95">
            <v>0</v>
          </cell>
          <cell r="ET95">
            <v>0</v>
          </cell>
          <cell r="EU95">
            <v>7.0000000000000007E-2</v>
          </cell>
          <cell r="EV95">
            <v>1.6519999999999999</v>
          </cell>
          <cell r="EW95">
            <v>2.4929999999999999</v>
          </cell>
          <cell r="EX95">
            <v>3.19</v>
          </cell>
          <cell r="EY95">
            <v>18.122</v>
          </cell>
        </row>
        <row r="96">
          <cell r="AC96" t="str">
            <v>котельной №1, для участка: от границ участка №8 до ж.д.пер.Кирзаводской №1,3; Надземная; 1986год ввода; отопление; обратный; 95/70°С</v>
          </cell>
          <cell r="BP96">
            <v>1.9E-2</v>
          </cell>
          <cell r="BQ96">
            <v>1.7000000000000001E-2</v>
          </cell>
          <cell r="BR96">
            <v>1.7000000000000001E-2</v>
          </cell>
          <cell r="BS96">
            <v>1.2E-2</v>
          </cell>
          <cell r="BT96">
            <v>4.0000000000000001E-3</v>
          </cell>
          <cell r="BU96">
            <v>2E-3</v>
          </cell>
          <cell r="BV96">
            <v>3.0000000000000001E-3</v>
          </cell>
          <cell r="BW96">
            <v>3.0000000000000001E-3</v>
          </cell>
          <cell r="BX96">
            <v>4.0000000000000001E-3</v>
          </cell>
          <cell r="BY96">
            <v>1.2999999999999999E-2</v>
          </cell>
          <cell r="BZ96">
            <v>1.6E-2</v>
          </cell>
          <cell r="CA96">
            <v>1.9E-2</v>
          </cell>
          <cell r="CB96">
            <v>0.129</v>
          </cell>
          <cell r="CD96">
            <v>1.0999999999999999E-2</v>
          </cell>
          <cell r="CE96">
            <v>2E-3</v>
          </cell>
          <cell r="CF96">
            <v>2E-3</v>
          </cell>
          <cell r="EM96">
            <v>2.9180000000000001</v>
          </cell>
          <cell r="EN96">
            <v>2.5390000000000001</v>
          </cell>
          <cell r="EO96">
            <v>2.2770000000000001</v>
          </cell>
          <cell r="EP96">
            <v>1.359</v>
          </cell>
          <cell r="EQ96">
            <v>5.8000000000000003E-2</v>
          </cell>
          <cell r="ER96">
            <v>0</v>
          </cell>
          <cell r="ES96">
            <v>0</v>
          </cell>
          <cell r="ET96">
            <v>0</v>
          </cell>
          <cell r="EU96">
            <v>0.06</v>
          </cell>
          <cell r="EV96">
            <v>1.41</v>
          </cell>
          <cell r="EW96">
            <v>2.129</v>
          </cell>
          <cell r="EX96">
            <v>2.7240000000000002</v>
          </cell>
          <cell r="EY96">
            <v>15.474</v>
          </cell>
        </row>
        <row r="97">
          <cell r="AC97" t="str">
            <v>котельной №1, для участка: от границ участка №8 до ж.д.пер.Кирзаводской №1,3; Надземная; 1986год ввода; ГВС; подающий; 60/30°С</v>
          </cell>
          <cell r="BP97">
            <v>7.0000000000000001E-3</v>
          </cell>
          <cell r="BQ97">
            <v>6.0000000000000001E-3</v>
          </cell>
          <cell r="BR97">
            <v>6.0000000000000001E-3</v>
          </cell>
          <cell r="BS97">
            <v>4.0000000000000001E-3</v>
          </cell>
          <cell r="BT97">
            <v>1E-3</v>
          </cell>
          <cell r="BU97">
            <v>1E-3</v>
          </cell>
          <cell r="BV97">
            <v>1E-3</v>
          </cell>
          <cell r="BW97">
            <v>1E-3</v>
          </cell>
          <cell r="BX97">
            <v>1E-3</v>
          </cell>
          <cell r="BY97">
            <v>5.0000000000000001E-3</v>
          </cell>
          <cell r="BZ97">
            <v>6.0000000000000001E-3</v>
          </cell>
          <cell r="CA97">
            <v>7.0000000000000001E-3</v>
          </cell>
          <cell r="CB97">
            <v>4.6000000000000006E-2</v>
          </cell>
          <cell r="CD97">
            <v>4.0000000000000001E-3</v>
          </cell>
          <cell r="CE97">
            <v>1E-3</v>
          </cell>
          <cell r="CF97">
            <v>1E-3</v>
          </cell>
          <cell r="EM97">
            <v>2.141</v>
          </cell>
          <cell r="EN97">
            <v>1.9019999999999999</v>
          </cell>
          <cell r="EO97">
            <v>1.8959999999999999</v>
          </cell>
          <cell r="EP97">
            <v>1.514</v>
          </cell>
          <cell r="EQ97">
            <v>1.319</v>
          </cell>
          <cell r="ER97">
            <v>0.74099999999999999</v>
          </cell>
          <cell r="ES97">
            <v>0.91900000000000004</v>
          </cell>
          <cell r="ET97">
            <v>1.181</v>
          </cell>
          <cell r="EU97">
            <v>1.3</v>
          </cell>
          <cell r="EV97">
            <v>1.5669999999999999</v>
          </cell>
          <cell r="EW97">
            <v>1.802</v>
          </cell>
          <cell r="EX97">
            <v>2.0720000000000001</v>
          </cell>
          <cell r="EY97">
            <v>18.353999999999999</v>
          </cell>
        </row>
        <row r="98">
          <cell r="AC98" t="str">
            <v>котельной №1, для участка: от границ участка №8 до ж.д.пер.Кирзаводской №1,3; Надземная; 1986год ввода; ГВС; обратный; 60/30°С</v>
          </cell>
          <cell r="BP98">
            <v>4.0000000000000001E-3</v>
          </cell>
          <cell r="BQ98">
            <v>4.0000000000000001E-3</v>
          </cell>
          <cell r="BR98">
            <v>4.0000000000000001E-3</v>
          </cell>
          <cell r="BS98">
            <v>3.0000000000000001E-3</v>
          </cell>
          <cell r="BT98">
            <v>1E-3</v>
          </cell>
          <cell r="BU98">
            <v>0</v>
          </cell>
          <cell r="BV98">
            <v>1E-3</v>
          </cell>
          <cell r="BW98">
            <v>1E-3</v>
          </cell>
          <cell r="BX98">
            <v>1E-3</v>
          </cell>
          <cell r="BY98">
            <v>3.0000000000000001E-3</v>
          </cell>
          <cell r="BZ98">
            <v>3.0000000000000001E-3</v>
          </cell>
          <cell r="CA98">
            <v>4.0000000000000001E-3</v>
          </cell>
          <cell r="CB98">
            <v>2.9000000000000001E-2</v>
          </cell>
          <cell r="CD98">
            <v>2E-3</v>
          </cell>
          <cell r="CE98">
            <v>0</v>
          </cell>
          <cell r="CF98">
            <v>0</v>
          </cell>
          <cell r="EM98">
            <v>1.8080000000000001</v>
          </cell>
          <cell r="EN98">
            <v>1.6060000000000001</v>
          </cell>
          <cell r="EO98">
            <v>1.601</v>
          </cell>
          <cell r="EP98">
            <v>1.278</v>
          </cell>
          <cell r="EQ98">
            <v>1.1140000000000001</v>
          </cell>
          <cell r="ER98">
            <v>0.625</v>
          </cell>
          <cell r="ES98">
            <v>0.77600000000000002</v>
          </cell>
          <cell r="ET98">
            <v>0.997</v>
          </cell>
          <cell r="EU98">
            <v>1.0980000000000001</v>
          </cell>
          <cell r="EV98">
            <v>1.323</v>
          </cell>
          <cell r="EW98">
            <v>1.522</v>
          </cell>
          <cell r="EX98">
            <v>1.75</v>
          </cell>
          <cell r="EY98">
            <v>15.498000000000001</v>
          </cell>
        </row>
        <row r="99">
          <cell r="AC99" t="str">
            <v>котельной №1, для участка: от границ участка №8 до ж.д. пер.Ульяновский№100; Надземная; 1983год ввода; отопление; подающий; 95/70°С</v>
          </cell>
          <cell r="BP99">
            <v>0.26600000000000001</v>
          </cell>
          <cell r="BQ99">
            <v>0.23499999999999999</v>
          </cell>
          <cell r="BR99">
            <v>0.22700000000000001</v>
          </cell>
          <cell r="BS99">
            <v>0.16700000000000001</v>
          </cell>
          <cell r="BT99">
            <v>5.3999999999999999E-2</v>
          </cell>
          <cell r="BU99">
            <v>3.1E-2</v>
          </cell>
          <cell r="BV99">
            <v>0.04</v>
          </cell>
          <cell r="BW99">
            <v>4.8000000000000001E-2</v>
          </cell>
          <cell r="BX99">
            <v>5.2999999999999999E-2</v>
          </cell>
          <cell r="BY99">
            <v>0.17299999999999999</v>
          </cell>
          <cell r="BZ99">
            <v>0.215</v>
          </cell>
          <cell r="CA99">
            <v>0.254</v>
          </cell>
          <cell r="CB99">
            <v>1.7630000000000001</v>
          </cell>
          <cell r="CD99">
            <v>0.15</v>
          </cell>
          <cell r="CE99">
            <v>2.3E-2</v>
          </cell>
          <cell r="CF99">
            <v>2.3E-2</v>
          </cell>
          <cell r="EM99">
            <v>8.3439999999999994</v>
          </cell>
          <cell r="EN99">
            <v>7.2610000000000001</v>
          </cell>
          <cell r="EO99">
            <v>6.5129999999999999</v>
          </cell>
          <cell r="EP99">
            <v>3.8849999999999998</v>
          </cell>
          <cell r="EQ99">
            <v>0.16600000000000001</v>
          </cell>
          <cell r="ER99">
            <v>0</v>
          </cell>
          <cell r="ES99">
            <v>0</v>
          </cell>
          <cell r="ET99">
            <v>0</v>
          </cell>
          <cell r="EU99">
            <v>0.17100000000000001</v>
          </cell>
          <cell r="EV99">
            <v>4.0330000000000004</v>
          </cell>
          <cell r="EW99">
            <v>6.0880000000000001</v>
          </cell>
          <cell r="EX99">
            <v>7.7889999999999997</v>
          </cell>
          <cell r="EY99">
            <v>44.25</v>
          </cell>
        </row>
        <row r="100">
          <cell r="AC100" t="str">
            <v>котельной №1, для участка: от границ участка №8 до ж.д. пер.Ульяновский№100; Надземная; 1983год ввода; отопление; обратный; 95/70°С</v>
          </cell>
          <cell r="BP100">
            <v>0.26600000000000001</v>
          </cell>
          <cell r="BQ100">
            <v>0.23499999999999999</v>
          </cell>
          <cell r="BR100">
            <v>0.22700000000000001</v>
          </cell>
          <cell r="BS100">
            <v>0.16700000000000001</v>
          </cell>
          <cell r="BT100">
            <v>5.3999999999999999E-2</v>
          </cell>
          <cell r="BU100">
            <v>3.1E-2</v>
          </cell>
          <cell r="BV100">
            <v>0.04</v>
          </cell>
          <cell r="BW100">
            <v>4.8000000000000001E-2</v>
          </cell>
          <cell r="BX100">
            <v>5.2999999999999999E-2</v>
          </cell>
          <cell r="BY100">
            <v>0.17299999999999999</v>
          </cell>
          <cell r="BZ100">
            <v>0.215</v>
          </cell>
          <cell r="CA100">
            <v>0.254</v>
          </cell>
          <cell r="CB100">
            <v>1.7630000000000001</v>
          </cell>
          <cell r="CD100">
            <v>0.15</v>
          </cell>
          <cell r="CE100">
            <v>2.3E-2</v>
          </cell>
          <cell r="CF100">
            <v>2.3E-2</v>
          </cell>
          <cell r="EM100">
            <v>7.3730000000000002</v>
          </cell>
          <cell r="EN100">
            <v>6.4160000000000004</v>
          </cell>
          <cell r="EO100">
            <v>5.7539999999999996</v>
          </cell>
          <cell r="EP100">
            <v>3.4329999999999998</v>
          </cell>
          <cell r="EQ100">
            <v>0.14699999999999999</v>
          </cell>
          <cell r="ER100">
            <v>0</v>
          </cell>
          <cell r="ES100">
            <v>0</v>
          </cell>
          <cell r="ET100">
            <v>0</v>
          </cell>
          <cell r="EU100">
            <v>0.151</v>
          </cell>
          <cell r="EV100">
            <v>3.5640000000000001</v>
          </cell>
          <cell r="EW100">
            <v>5.3789999999999996</v>
          </cell>
          <cell r="EX100">
            <v>6.8819999999999997</v>
          </cell>
          <cell r="EY100">
            <v>39.098999999999997</v>
          </cell>
        </row>
        <row r="101">
          <cell r="AC101" t="str">
            <v>котельной №1, для участка: от границ участка №8 до ж.д. пер.Ульяновский№100; Надземная; 1983год ввода; отопление; подающий; 95/70°С</v>
          </cell>
          <cell r="BP101">
            <v>3.9E-2</v>
          </cell>
          <cell r="BQ101">
            <v>3.4000000000000002E-2</v>
          </cell>
          <cell r="BR101">
            <v>3.3000000000000002E-2</v>
          </cell>
          <cell r="BS101">
            <v>2.4E-2</v>
          </cell>
          <cell r="BT101">
            <v>8.0000000000000002E-3</v>
          </cell>
          <cell r="BU101">
            <v>4.0000000000000001E-3</v>
          </cell>
          <cell r="BV101">
            <v>6.0000000000000001E-3</v>
          </cell>
          <cell r="BW101">
            <v>7.0000000000000001E-3</v>
          </cell>
          <cell r="BX101">
            <v>8.0000000000000002E-3</v>
          </cell>
          <cell r="BY101">
            <v>2.5000000000000001E-2</v>
          </cell>
          <cell r="BZ101">
            <v>3.1E-2</v>
          </cell>
          <cell r="CA101">
            <v>3.6999999999999998E-2</v>
          </cell>
          <cell r="CB101">
            <v>0.25600000000000001</v>
          </cell>
          <cell r="CD101">
            <v>2.1999999999999999E-2</v>
          </cell>
          <cell r="CE101">
            <v>3.0000000000000001E-3</v>
          </cell>
          <cell r="CF101">
            <v>3.0000000000000001E-3</v>
          </cell>
          <cell r="EM101">
            <v>1.754</v>
          </cell>
          <cell r="EN101">
            <v>1.526</v>
          </cell>
          <cell r="EO101">
            <v>1.369</v>
          </cell>
          <cell r="EP101">
            <v>0.81699999999999995</v>
          </cell>
          <cell r="EQ101">
            <v>3.5000000000000003E-2</v>
          </cell>
          <cell r="ER101">
            <v>0</v>
          </cell>
          <cell r="ES101">
            <v>0</v>
          </cell>
          <cell r="ET101">
            <v>0</v>
          </cell>
          <cell r="EU101">
            <v>3.5999999999999997E-2</v>
          </cell>
          <cell r="EV101">
            <v>0.84799999999999998</v>
          </cell>
          <cell r="EW101">
            <v>1.2789999999999999</v>
          </cell>
          <cell r="EX101">
            <v>1.637</v>
          </cell>
          <cell r="EY101">
            <v>9.3010000000000002</v>
          </cell>
        </row>
        <row r="102">
          <cell r="AC102" t="str">
            <v>котельной №1, для участка: от границ участка №8 до ж.д. пер.Ульяновский№100; Надземная; 1983год ввода; отопление; обратный; 95/70°С</v>
          </cell>
          <cell r="BP102">
            <v>3.9E-2</v>
          </cell>
          <cell r="BQ102">
            <v>3.4000000000000002E-2</v>
          </cell>
          <cell r="BR102">
            <v>3.3000000000000002E-2</v>
          </cell>
          <cell r="BS102">
            <v>2.4E-2</v>
          </cell>
          <cell r="BT102">
            <v>8.0000000000000002E-3</v>
          </cell>
          <cell r="BU102">
            <v>4.0000000000000001E-3</v>
          </cell>
          <cell r="BV102">
            <v>6.0000000000000001E-3</v>
          </cell>
          <cell r="BW102">
            <v>7.0000000000000001E-3</v>
          </cell>
          <cell r="BX102">
            <v>8.0000000000000002E-3</v>
          </cell>
          <cell r="BY102">
            <v>2.5000000000000001E-2</v>
          </cell>
          <cell r="BZ102">
            <v>3.1E-2</v>
          </cell>
          <cell r="CA102">
            <v>3.6999999999999998E-2</v>
          </cell>
          <cell r="CB102">
            <v>0.25600000000000001</v>
          </cell>
          <cell r="CD102">
            <v>2.1999999999999999E-2</v>
          </cell>
          <cell r="CE102">
            <v>3.0000000000000001E-3</v>
          </cell>
          <cell r="CF102">
            <v>3.0000000000000001E-3</v>
          </cell>
          <cell r="EM102">
            <v>1.522</v>
          </cell>
          <cell r="EN102">
            <v>1.3240000000000001</v>
          </cell>
          <cell r="EO102">
            <v>1.1879999999999999</v>
          </cell>
          <cell r="EP102">
            <v>0.70899999999999996</v>
          </cell>
          <cell r="EQ102">
            <v>0.03</v>
          </cell>
          <cell r="ER102">
            <v>0</v>
          </cell>
          <cell r="ES102">
            <v>0</v>
          </cell>
          <cell r="ET102">
            <v>0</v>
          </cell>
          <cell r="EU102">
            <v>3.1E-2</v>
          </cell>
          <cell r="EV102">
            <v>0.73599999999999999</v>
          </cell>
          <cell r="EW102">
            <v>1.1100000000000001</v>
          </cell>
          <cell r="EX102">
            <v>1.421</v>
          </cell>
          <cell r="EY102">
            <v>8.0709999999999997</v>
          </cell>
        </row>
        <row r="103">
          <cell r="AC103" t="str">
            <v/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D103">
            <v>0</v>
          </cell>
          <cell r="CE103">
            <v>0</v>
          </cell>
          <cell r="CF103">
            <v>0</v>
          </cell>
          <cell r="EM103" t="e">
            <v>#N/A</v>
          </cell>
          <cell r="EN103" t="e">
            <v>#N/A</v>
          </cell>
          <cell r="EO103" t="e">
            <v>#N/A</v>
          </cell>
          <cell r="EP103" t="e">
            <v>#N/A</v>
          </cell>
          <cell r="EQ103" t="e">
            <v>#N/A</v>
          </cell>
          <cell r="ER103" t="e">
            <v>#N/A</v>
          </cell>
          <cell r="ES103" t="e">
            <v>#N/A</v>
          </cell>
          <cell r="ET103" t="e">
            <v>#N/A</v>
          </cell>
          <cell r="EU103" t="e">
            <v>#N/A</v>
          </cell>
          <cell r="EV103" t="e">
            <v>#N/A</v>
          </cell>
          <cell r="EW103" t="e">
            <v>#N/A</v>
          </cell>
          <cell r="EX103" t="e">
            <v>#N/A</v>
          </cell>
          <cell r="EY103">
            <v>0</v>
          </cell>
        </row>
        <row r="104">
          <cell r="AC104" t="str">
            <v/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D104">
            <v>0</v>
          </cell>
          <cell r="CE104">
            <v>0</v>
          </cell>
          <cell r="CF104">
            <v>0</v>
          </cell>
          <cell r="EM104" t="e">
            <v>#N/A</v>
          </cell>
          <cell r="EN104" t="e">
            <v>#N/A</v>
          </cell>
          <cell r="EO104" t="e">
            <v>#N/A</v>
          </cell>
          <cell r="EP104" t="e">
            <v>#N/A</v>
          </cell>
          <cell r="EQ104" t="e">
            <v>#N/A</v>
          </cell>
          <cell r="ER104" t="e">
            <v>#N/A</v>
          </cell>
          <cell r="ES104" t="e">
            <v>#N/A</v>
          </cell>
          <cell r="ET104" t="e">
            <v>#N/A</v>
          </cell>
          <cell r="EU104" t="e">
            <v>#N/A</v>
          </cell>
          <cell r="EV104" t="e">
            <v>#N/A</v>
          </cell>
          <cell r="EW104" t="e">
            <v>#N/A</v>
          </cell>
          <cell r="EX104" t="e">
            <v>#N/A</v>
          </cell>
          <cell r="EY104">
            <v>0</v>
          </cell>
        </row>
        <row r="105">
          <cell r="AC105" t="str">
            <v/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D105">
            <v>0</v>
          </cell>
          <cell r="CE105">
            <v>0</v>
          </cell>
          <cell r="CF105">
            <v>0</v>
          </cell>
          <cell r="EM105" t="e">
            <v>#N/A</v>
          </cell>
          <cell r="EN105" t="e">
            <v>#N/A</v>
          </cell>
          <cell r="EO105" t="e">
            <v>#N/A</v>
          </cell>
          <cell r="EP105" t="e">
            <v>#N/A</v>
          </cell>
          <cell r="EQ105" t="e">
            <v>#N/A</v>
          </cell>
          <cell r="ER105" t="e">
            <v>#N/A</v>
          </cell>
          <cell r="ES105" t="e">
            <v>#N/A</v>
          </cell>
          <cell r="ET105" t="e">
            <v>#N/A</v>
          </cell>
          <cell r="EU105" t="e">
            <v>#N/A</v>
          </cell>
          <cell r="EV105" t="e">
            <v>#N/A</v>
          </cell>
          <cell r="EW105" t="e">
            <v>#N/A</v>
          </cell>
          <cell r="EX105" t="e">
            <v>#N/A</v>
          </cell>
          <cell r="EY105">
            <v>0</v>
          </cell>
        </row>
        <row r="106">
          <cell r="AC106" t="str">
            <v/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D106">
            <v>0</v>
          </cell>
          <cell r="CE106">
            <v>0</v>
          </cell>
          <cell r="CF106">
            <v>0</v>
          </cell>
          <cell r="EM106" t="e">
            <v>#N/A</v>
          </cell>
          <cell r="EN106" t="e">
            <v>#N/A</v>
          </cell>
          <cell r="EO106" t="e">
            <v>#N/A</v>
          </cell>
          <cell r="EP106" t="e">
            <v>#N/A</v>
          </cell>
          <cell r="EQ106" t="e">
            <v>#N/A</v>
          </cell>
          <cell r="ER106" t="e">
            <v>#N/A</v>
          </cell>
          <cell r="ES106" t="e">
            <v>#N/A</v>
          </cell>
          <cell r="ET106" t="e">
            <v>#N/A</v>
          </cell>
          <cell r="EU106" t="e">
            <v>#N/A</v>
          </cell>
          <cell r="EV106" t="e">
            <v>#N/A</v>
          </cell>
          <cell r="EW106" t="e">
            <v>#N/A</v>
          </cell>
          <cell r="EX106" t="e">
            <v>#N/A</v>
          </cell>
          <cell r="EY106">
            <v>0</v>
          </cell>
        </row>
        <row r="107">
          <cell r="AC107" t="str">
            <v>котельной №1, для участка: от ж.д.пер.Ульяновский №100 до границ участка №10; Надземная; 2007год ввода; отопление; подающий; 95/70°С</v>
          </cell>
          <cell r="BP107">
            <v>3.6999999999999998E-2</v>
          </cell>
          <cell r="BQ107">
            <v>3.3000000000000002E-2</v>
          </cell>
          <cell r="BR107">
            <v>3.2000000000000001E-2</v>
          </cell>
          <cell r="BS107">
            <v>2.3E-2</v>
          </cell>
          <cell r="BT107">
            <v>8.0000000000000002E-3</v>
          </cell>
          <cell r="BU107">
            <v>4.0000000000000001E-3</v>
          </cell>
          <cell r="BV107">
            <v>6.0000000000000001E-3</v>
          </cell>
          <cell r="BW107">
            <v>7.0000000000000001E-3</v>
          </cell>
          <cell r="BX107">
            <v>7.0000000000000001E-3</v>
          </cell>
          <cell r="BY107">
            <v>2.4E-2</v>
          </cell>
          <cell r="BZ107">
            <v>0.03</v>
          </cell>
          <cell r="CA107">
            <v>3.5999999999999997E-2</v>
          </cell>
          <cell r="CB107">
            <v>0.24700000000000003</v>
          </cell>
          <cell r="CD107">
            <v>2.1000000000000001E-2</v>
          </cell>
          <cell r="CE107">
            <v>3.0000000000000001E-3</v>
          </cell>
          <cell r="CF107">
            <v>3.0000000000000001E-3</v>
          </cell>
          <cell r="EM107">
            <v>1.232</v>
          </cell>
          <cell r="EN107">
            <v>1.0720000000000001</v>
          </cell>
          <cell r="EO107">
            <v>0.96099999999999997</v>
          </cell>
          <cell r="EP107">
            <v>0.57399999999999995</v>
          </cell>
          <cell r="EQ107">
            <v>2.4E-2</v>
          </cell>
          <cell r="ER107">
            <v>0</v>
          </cell>
          <cell r="ES107">
            <v>0</v>
          </cell>
          <cell r="ET107">
            <v>0</v>
          </cell>
          <cell r="EU107">
            <v>2.5000000000000001E-2</v>
          </cell>
          <cell r="EV107">
            <v>0.59499999999999997</v>
          </cell>
          <cell r="EW107">
            <v>0.89900000000000002</v>
          </cell>
          <cell r="EX107">
            <v>1.1499999999999999</v>
          </cell>
          <cell r="EY107">
            <v>6.532</v>
          </cell>
        </row>
        <row r="108">
          <cell r="AC108" t="str">
            <v>котельной №1, для участка: от ж.д.пер.Ульяновский №100 до границ участка №10; Надземная; 2007год ввода; отопление; обратный; 95/70°С</v>
          </cell>
          <cell r="BP108">
            <v>3.6999999999999998E-2</v>
          </cell>
          <cell r="BQ108">
            <v>3.3000000000000002E-2</v>
          </cell>
          <cell r="BR108">
            <v>3.2000000000000001E-2</v>
          </cell>
          <cell r="BS108">
            <v>2.3E-2</v>
          </cell>
          <cell r="BT108">
            <v>8.0000000000000002E-3</v>
          </cell>
          <cell r="BU108">
            <v>4.0000000000000001E-3</v>
          </cell>
          <cell r="BV108">
            <v>6.0000000000000001E-3</v>
          </cell>
          <cell r="BW108">
            <v>7.0000000000000001E-3</v>
          </cell>
          <cell r="BX108">
            <v>7.0000000000000001E-3</v>
          </cell>
          <cell r="BY108">
            <v>2.4E-2</v>
          </cell>
          <cell r="BZ108">
            <v>0.03</v>
          </cell>
          <cell r="CA108">
            <v>3.5999999999999997E-2</v>
          </cell>
          <cell r="CB108">
            <v>0.24700000000000003</v>
          </cell>
          <cell r="CD108">
            <v>2.1000000000000001E-2</v>
          </cell>
          <cell r="CE108">
            <v>3.0000000000000001E-3</v>
          </cell>
          <cell r="CF108">
            <v>3.0000000000000001E-3</v>
          </cell>
          <cell r="EM108">
            <v>1.0589999999999999</v>
          </cell>
          <cell r="EN108">
            <v>0.92100000000000004</v>
          </cell>
          <cell r="EO108">
            <v>0.82599999999999996</v>
          </cell>
          <cell r="EP108">
            <v>0.49299999999999999</v>
          </cell>
          <cell r="EQ108">
            <v>2.1000000000000001E-2</v>
          </cell>
          <cell r="ER108">
            <v>0</v>
          </cell>
          <cell r="ES108">
            <v>0</v>
          </cell>
          <cell r="ET108">
            <v>0</v>
          </cell>
          <cell r="EU108">
            <v>2.1999999999999999E-2</v>
          </cell>
          <cell r="EV108">
            <v>0.51200000000000001</v>
          </cell>
          <cell r="EW108">
            <v>0.77200000000000002</v>
          </cell>
          <cell r="EX108">
            <v>0.98799999999999999</v>
          </cell>
          <cell r="EY108">
            <v>5.613999999999999</v>
          </cell>
        </row>
        <row r="109">
          <cell r="AC109" t="str">
            <v>котельной №1, для участка: от ж.д.пер.Ульяновский №100 до границ участка №10; Надземная; 2007год ввода; ГВС; подающий; 60/30°С</v>
          </cell>
          <cell r="BP109">
            <v>1.4E-2</v>
          </cell>
          <cell r="BQ109">
            <v>1.2999999999999999E-2</v>
          </cell>
          <cell r="BR109">
            <v>1.2E-2</v>
          </cell>
          <cell r="BS109">
            <v>8.9999999999999993E-3</v>
          </cell>
          <cell r="BT109">
            <v>3.0000000000000001E-3</v>
          </cell>
          <cell r="BU109">
            <v>2E-3</v>
          </cell>
          <cell r="BV109">
            <v>2E-3</v>
          </cell>
          <cell r="BW109">
            <v>3.0000000000000001E-3</v>
          </cell>
          <cell r="BX109">
            <v>3.0000000000000001E-3</v>
          </cell>
          <cell r="BY109">
            <v>8.9999999999999993E-3</v>
          </cell>
          <cell r="BZ109">
            <v>1.0999999999999999E-2</v>
          </cell>
          <cell r="CA109">
            <v>1.4E-2</v>
          </cell>
          <cell r="CB109">
            <v>9.5000000000000001E-2</v>
          </cell>
          <cell r="CD109">
            <v>8.0000000000000002E-3</v>
          </cell>
          <cell r="CE109">
            <v>1E-3</v>
          </cell>
          <cell r="CF109">
            <v>1E-3</v>
          </cell>
          <cell r="EM109">
            <v>0.60399999999999998</v>
          </cell>
          <cell r="EN109">
            <v>0.53600000000000003</v>
          </cell>
          <cell r="EO109">
            <v>0.53400000000000003</v>
          </cell>
          <cell r="EP109">
            <v>0.42699999999999999</v>
          </cell>
          <cell r="EQ109">
            <v>0.372</v>
          </cell>
          <cell r="ER109">
            <v>0.20899999999999999</v>
          </cell>
          <cell r="ES109">
            <v>0.25900000000000001</v>
          </cell>
          <cell r="ET109">
            <v>0.33300000000000002</v>
          </cell>
          <cell r="EU109">
            <v>0.36699999999999999</v>
          </cell>
          <cell r="EV109">
            <v>0.442</v>
          </cell>
          <cell r="EW109">
            <v>0.50800000000000001</v>
          </cell>
          <cell r="EX109">
            <v>0.58399999999999996</v>
          </cell>
          <cell r="EY109">
            <v>5.1749999999999998</v>
          </cell>
        </row>
        <row r="110">
          <cell r="AC110" t="str">
            <v>котельной №1, для участка: от ж.д.пер.Ульяновский №100 до границ участка №10; Надземная; 2007год ввода; ГВС; обратный; 60/30°С</v>
          </cell>
          <cell r="BP110">
            <v>6.0000000000000001E-3</v>
          </cell>
          <cell r="BQ110">
            <v>5.0000000000000001E-3</v>
          </cell>
          <cell r="BR110">
            <v>5.0000000000000001E-3</v>
          </cell>
          <cell r="BS110">
            <v>3.0000000000000001E-3</v>
          </cell>
          <cell r="BT110">
            <v>1E-3</v>
          </cell>
          <cell r="BU110">
            <v>1E-3</v>
          </cell>
          <cell r="BV110">
            <v>1E-3</v>
          </cell>
          <cell r="BW110">
            <v>1E-3</v>
          </cell>
          <cell r="BX110">
            <v>1E-3</v>
          </cell>
          <cell r="BY110">
            <v>4.0000000000000001E-3</v>
          </cell>
          <cell r="BZ110">
            <v>4.0000000000000001E-3</v>
          </cell>
          <cell r="CA110">
            <v>5.0000000000000001E-3</v>
          </cell>
          <cell r="CB110">
            <v>3.6999999999999998E-2</v>
          </cell>
          <cell r="CD110">
            <v>3.0000000000000001E-3</v>
          </cell>
          <cell r="CE110">
            <v>0</v>
          </cell>
          <cell r="CF110">
            <v>0</v>
          </cell>
          <cell r="EM110">
            <v>0.45300000000000001</v>
          </cell>
          <cell r="EN110">
            <v>0.40200000000000002</v>
          </cell>
          <cell r="EO110">
            <v>0.40100000000000002</v>
          </cell>
          <cell r="EP110">
            <v>0.32</v>
          </cell>
          <cell r="EQ110">
            <v>0.27900000000000003</v>
          </cell>
          <cell r="ER110">
            <v>0.157</v>
          </cell>
          <cell r="ES110">
            <v>0.19400000000000001</v>
          </cell>
          <cell r="ET110">
            <v>0.25</v>
          </cell>
          <cell r="EU110">
            <v>0.27500000000000002</v>
          </cell>
          <cell r="EV110">
            <v>0.33100000000000002</v>
          </cell>
          <cell r="EW110">
            <v>0.38100000000000001</v>
          </cell>
          <cell r="EX110">
            <v>0.438</v>
          </cell>
          <cell r="EY110">
            <v>3.8809999999999998</v>
          </cell>
        </row>
        <row r="111">
          <cell r="AC111" t="str">
            <v>котельной №1, для участка: от границ участка №10 дограниц участка №11; Надземная; 2007год ввода; отопление; подающий; 95/70°С</v>
          </cell>
          <cell r="BP111">
            <v>0.06</v>
          </cell>
          <cell r="BQ111">
            <v>5.2999999999999999E-2</v>
          </cell>
          <cell r="BR111">
            <v>5.0999999999999997E-2</v>
          </cell>
          <cell r="BS111">
            <v>3.6999999999999998E-2</v>
          </cell>
          <cell r="BT111">
            <v>1.2E-2</v>
          </cell>
          <cell r="BU111">
            <v>7.0000000000000001E-3</v>
          </cell>
          <cell r="BV111">
            <v>8.9999999999999993E-3</v>
          </cell>
          <cell r="BW111">
            <v>1.0999999999999999E-2</v>
          </cell>
          <cell r="BX111">
            <v>1.2E-2</v>
          </cell>
          <cell r="BY111">
            <v>3.9E-2</v>
          </cell>
          <cell r="BZ111">
            <v>4.8000000000000001E-2</v>
          </cell>
          <cell r="CA111">
            <v>5.7000000000000002E-2</v>
          </cell>
          <cell r="CB111">
            <v>0.39599999999999996</v>
          </cell>
          <cell r="CD111">
            <v>3.4000000000000002E-2</v>
          </cell>
          <cell r="CE111">
            <v>5.0000000000000001E-3</v>
          </cell>
          <cell r="CF111">
            <v>5.0000000000000001E-3</v>
          </cell>
          <cell r="EM111">
            <v>1.972</v>
          </cell>
          <cell r="EN111">
            <v>1.716</v>
          </cell>
          <cell r="EO111">
            <v>1.5389999999999999</v>
          </cell>
          <cell r="EP111">
            <v>0.91800000000000004</v>
          </cell>
          <cell r="EQ111">
            <v>3.9E-2</v>
          </cell>
          <cell r="ER111">
            <v>0</v>
          </cell>
          <cell r="ES111">
            <v>0</v>
          </cell>
          <cell r="ET111">
            <v>0</v>
          </cell>
          <cell r="EU111">
            <v>0.04</v>
          </cell>
          <cell r="EV111">
            <v>0.95299999999999996</v>
          </cell>
          <cell r="EW111">
            <v>1.4379999999999999</v>
          </cell>
          <cell r="EX111">
            <v>1.841</v>
          </cell>
          <cell r="EY111">
            <v>10.456</v>
          </cell>
        </row>
        <row r="112">
          <cell r="AC112" t="str">
            <v>котельной №1, для участка: от границ участка №10 дограниц участка №11; Надземная; 2007год ввода; отопление; обратный; 95/70°С</v>
          </cell>
          <cell r="BP112">
            <v>0.06</v>
          </cell>
          <cell r="BQ112">
            <v>5.2999999999999999E-2</v>
          </cell>
          <cell r="BR112">
            <v>5.0999999999999997E-2</v>
          </cell>
          <cell r="BS112">
            <v>3.6999999999999998E-2</v>
          </cell>
          <cell r="BT112">
            <v>1.2E-2</v>
          </cell>
          <cell r="BU112">
            <v>7.0000000000000001E-3</v>
          </cell>
          <cell r="BV112">
            <v>8.9999999999999993E-3</v>
          </cell>
          <cell r="BW112">
            <v>1.0999999999999999E-2</v>
          </cell>
          <cell r="BX112">
            <v>1.2E-2</v>
          </cell>
          <cell r="BY112">
            <v>3.9E-2</v>
          </cell>
          <cell r="BZ112">
            <v>4.8000000000000001E-2</v>
          </cell>
          <cell r="CA112">
            <v>5.7000000000000002E-2</v>
          </cell>
          <cell r="CB112">
            <v>0.39599999999999996</v>
          </cell>
          <cell r="CD112">
            <v>3.4000000000000002E-2</v>
          </cell>
          <cell r="CE112">
            <v>5.0000000000000001E-3</v>
          </cell>
          <cell r="CF112">
            <v>5.0000000000000001E-3</v>
          </cell>
          <cell r="EM112">
            <v>1.6950000000000001</v>
          </cell>
          <cell r="EN112">
            <v>1.4750000000000001</v>
          </cell>
          <cell r="EO112">
            <v>1.323</v>
          </cell>
          <cell r="EP112">
            <v>0.78900000000000003</v>
          </cell>
          <cell r="EQ112">
            <v>3.4000000000000002E-2</v>
          </cell>
          <cell r="ER112">
            <v>0</v>
          </cell>
          <cell r="ES112">
            <v>0</v>
          </cell>
          <cell r="ET112">
            <v>0</v>
          </cell>
          <cell r="EU112">
            <v>3.5000000000000003E-2</v>
          </cell>
          <cell r="EV112">
            <v>0.81899999999999995</v>
          </cell>
          <cell r="EW112">
            <v>1.2370000000000001</v>
          </cell>
          <cell r="EX112">
            <v>1.5820000000000001</v>
          </cell>
          <cell r="EY112">
            <v>8.9890000000000008</v>
          </cell>
        </row>
        <row r="113">
          <cell r="AC113" t="str">
            <v>котельной №1, для участка: от границ участка №10 дограниц участка №11; Надземная; 2011год ввода; ГВС; подающий; 60/30°С</v>
          </cell>
          <cell r="BP113">
            <v>4.0000000000000001E-3</v>
          </cell>
          <cell r="BQ113">
            <v>4.0000000000000001E-3</v>
          </cell>
          <cell r="BR113">
            <v>4.0000000000000001E-3</v>
          </cell>
          <cell r="BS113">
            <v>3.0000000000000001E-3</v>
          </cell>
          <cell r="BT113">
            <v>1E-3</v>
          </cell>
          <cell r="BU113">
            <v>0</v>
          </cell>
          <cell r="BV113">
            <v>1E-3</v>
          </cell>
          <cell r="BW113">
            <v>1E-3</v>
          </cell>
          <cell r="BX113">
            <v>1E-3</v>
          </cell>
          <cell r="BY113">
            <v>3.0000000000000001E-3</v>
          </cell>
          <cell r="BZ113">
            <v>3.0000000000000001E-3</v>
          </cell>
          <cell r="CA113">
            <v>4.0000000000000001E-3</v>
          </cell>
          <cell r="CB113">
            <v>2.9000000000000001E-2</v>
          </cell>
          <cell r="CD113">
            <v>2E-3</v>
          </cell>
          <cell r="CE113">
            <v>0</v>
          </cell>
          <cell r="CF113">
            <v>0</v>
          </cell>
          <cell r="EM113">
            <v>0.99399999999999999</v>
          </cell>
          <cell r="EN113">
            <v>0.88300000000000001</v>
          </cell>
          <cell r="EO113">
            <v>0.88</v>
          </cell>
          <cell r="EP113">
            <v>0.70299999999999996</v>
          </cell>
          <cell r="EQ113">
            <v>0.61199999999999999</v>
          </cell>
          <cell r="ER113">
            <v>0.34399999999999997</v>
          </cell>
          <cell r="ES113">
            <v>0.42599999999999999</v>
          </cell>
          <cell r="ET113">
            <v>0.54800000000000004</v>
          </cell>
          <cell r="EU113">
            <v>0.60399999999999998</v>
          </cell>
          <cell r="EV113">
            <v>0.72699999999999998</v>
          </cell>
          <cell r="EW113">
            <v>0.83599999999999997</v>
          </cell>
          <cell r="EX113">
            <v>0.96199999999999997</v>
          </cell>
          <cell r="EY113">
            <v>8.5190000000000019</v>
          </cell>
        </row>
        <row r="114">
          <cell r="AC114" t="str">
            <v>котельной №1, для участка: от границ участка №10 дограниц участка №11; Надземная; 2011год ввода; ГВС; обратный; 60/30°С</v>
          </cell>
          <cell r="BP114">
            <v>3.0000000000000001E-3</v>
          </cell>
          <cell r="BQ114">
            <v>2E-3</v>
          </cell>
          <cell r="BR114">
            <v>2E-3</v>
          </cell>
          <cell r="BS114">
            <v>2E-3</v>
          </cell>
          <cell r="BT114">
            <v>1E-3</v>
          </cell>
          <cell r="BU114">
            <v>0</v>
          </cell>
          <cell r="BV114">
            <v>0</v>
          </cell>
          <cell r="BW114">
            <v>0</v>
          </cell>
          <cell r="BX114">
            <v>1E-3</v>
          </cell>
          <cell r="BY114">
            <v>2E-3</v>
          </cell>
          <cell r="BZ114">
            <v>2E-3</v>
          </cell>
          <cell r="CA114">
            <v>3.0000000000000001E-3</v>
          </cell>
          <cell r="CB114">
            <v>1.8000000000000002E-2</v>
          </cell>
          <cell r="CD114">
            <v>2E-3</v>
          </cell>
          <cell r="CE114">
            <v>0</v>
          </cell>
          <cell r="CF114">
            <v>0</v>
          </cell>
          <cell r="EM114">
            <v>0.92200000000000004</v>
          </cell>
          <cell r="EN114">
            <v>0.81899999999999995</v>
          </cell>
          <cell r="EO114">
            <v>0.81599999999999995</v>
          </cell>
          <cell r="EP114">
            <v>0.65200000000000002</v>
          </cell>
          <cell r="EQ114">
            <v>0.56799999999999995</v>
          </cell>
          <cell r="ER114">
            <v>0.31900000000000001</v>
          </cell>
          <cell r="ES114">
            <v>0.39600000000000002</v>
          </cell>
          <cell r="ET114">
            <v>0.50900000000000001</v>
          </cell>
          <cell r="EU114">
            <v>0.56000000000000005</v>
          </cell>
          <cell r="EV114">
            <v>0.67500000000000004</v>
          </cell>
          <cell r="EW114">
            <v>0.77600000000000002</v>
          </cell>
          <cell r="EX114">
            <v>0.89200000000000002</v>
          </cell>
          <cell r="EY114">
            <v>7.9039999999999999</v>
          </cell>
        </row>
        <row r="115">
          <cell r="AC115" t="str">
            <v>котельной №1, для участка: от границ участка №11 дож.д.пер.Ульяновский №104; Надземная; 2007год ввода; отопление; подающий; 95/70°С</v>
          </cell>
          <cell r="BP115">
            <v>3.9E-2</v>
          </cell>
          <cell r="BQ115">
            <v>3.4000000000000002E-2</v>
          </cell>
          <cell r="BR115">
            <v>3.3000000000000002E-2</v>
          </cell>
          <cell r="BS115">
            <v>2.4E-2</v>
          </cell>
          <cell r="BT115">
            <v>8.0000000000000002E-3</v>
          </cell>
          <cell r="BU115">
            <v>4.0000000000000001E-3</v>
          </cell>
          <cell r="BV115">
            <v>6.0000000000000001E-3</v>
          </cell>
          <cell r="BW115">
            <v>7.0000000000000001E-3</v>
          </cell>
          <cell r="BX115">
            <v>8.0000000000000002E-3</v>
          </cell>
          <cell r="BY115">
            <v>2.5000000000000001E-2</v>
          </cell>
          <cell r="BZ115">
            <v>3.1E-2</v>
          </cell>
          <cell r="CA115">
            <v>3.6999999999999998E-2</v>
          </cell>
          <cell r="CB115">
            <v>0.25600000000000001</v>
          </cell>
          <cell r="CD115">
            <v>2.1999999999999999E-2</v>
          </cell>
          <cell r="CE115">
            <v>3.0000000000000001E-3</v>
          </cell>
          <cell r="CF115">
            <v>3.0000000000000001E-3</v>
          </cell>
          <cell r="EM115">
            <v>1.867</v>
          </cell>
          <cell r="EN115">
            <v>1.625</v>
          </cell>
          <cell r="EO115">
            <v>1.4570000000000001</v>
          </cell>
          <cell r="EP115">
            <v>0.86899999999999999</v>
          </cell>
          <cell r="EQ115">
            <v>3.6999999999999998E-2</v>
          </cell>
          <cell r="ER115">
            <v>0</v>
          </cell>
          <cell r="ES115">
            <v>0</v>
          </cell>
          <cell r="ET115">
            <v>0</v>
          </cell>
          <cell r="EU115">
            <v>3.7999999999999999E-2</v>
          </cell>
          <cell r="EV115">
            <v>0.90200000000000002</v>
          </cell>
          <cell r="EW115">
            <v>1.3620000000000001</v>
          </cell>
          <cell r="EX115">
            <v>1.7430000000000001</v>
          </cell>
          <cell r="EY115">
            <v>9.9</v>
          </cell>
        </row>
        <row r="116">
          <cell r="AC116" t="str">
            <v>котельной №1, для участка: от границ участка №11 дож.д.пер.Ульяновский №104; Надземная; 2007год ввода; отопление; обратный; 95/70°С</v>
          </cell>
          <cell r="BP116">
            <v>3.9E-2</v>
          </cell>
          <cell r="BQ116">
            <v>3.4000000000000002E-2</v>
          </cell>
          <cell r="BR116">
            <v>3.3000000000000002E-2</v>
          </cell>
          <cell r="BS116">
            <v>2.4E-2</v>
          </cell>
          <cell r="BT116">
            <v>8.0000000000000002E-3</v>
          </cell>
          <cell r="BU116">
            <v>4.0000000000000001E-3</v>
          </cell>
          <cell r="BV116">
            <v>6.0000000000000001E-3</v>
          </cell>
          <cell r="BW116">
            <v>7.0000000000000001E-3</v>
          </cell>
          <cell r="BX116">
            <v>8.0000000000000002E-3</v>
          </cell>
          <cell r="BY116">
            <v>2.5000000000000001E-2</v>
          </cell>
          <cell r="BZ116">
            <v>3.1E-2</v>
          </cell>
          <cell r="CA116">
            <v>3.6999999999999998E-2</v>
          </cell>
          <cell r="CB116">
            <v>0.25600000000000001</v>
          </cell>
          <cell r="CD116">
            <v>2.1999999999999999E-2</v>
          </cell>
          <cell r="CE116">
            <v>3.0000000000000001E-3</v>
          </cell>
          <cell r="CF116">
            <v>3.0000000000000001E-3</v>
          </cell>
          <cell r="EM116">
            <v>1.6080000000000001</v>
          </cell>
          <cell r="EN116">
            <v>1.399</v>
          </cell>
          <cell r="EO116">
            <v>1.2549999999999999</v>
          </cell>
          <cell r="EP116">
            <v>0.749</v>
          </cell>
          <cell r="EQ116">
            <v>3.2000000000000001E-2</v>
          </cell>
          <cell r="ER116">
            <v>0</v>
          </cell>
          <cell r="ES116">
            <v>0</v>
          </cell>
          <cell r="ET116">
            <v>0</v>
          </cell>
          <cell r="EU116">
            <v>3.3000000000000002E-2</v>
          </cell>
          <cell r="EV116">
            <v>0.77700000000000002</v>
          </cell>
          <cell r="EW116">
            <v>1.173</v>
          </cell>
          <cell r="EX116">
            <v>1.5009999999999999</v>
          </cell>
          <cell r="EY116">
            <v>8.527000000000001</v>
          </cell>
        </row>
        <row r="117">
          <cell r="AC117" t="str">
            <v/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D117">
            <v>0</v>
          </cell>
          <cell r="CE117">
            <v>0</v>
          </cell>
          <cell r="CF117">
            <v>0</v>
          </cell>
          <cell r="EM117" t="e">
            <v>#N/A</v>
          </cell>
          <cell r="EN117" t="e">
            <v>#N/A</v>
          </cell>
          <cell r="EO117" t="e">
            <v>#N/A</v>
          </cell>
          <cell r="EP117" t="e">
            <v>#N/A</v>
          </cell>
          <cell r="EQ117" t="e">
            <v>#N/A</v>
          </cell>
          <cell r="ER117" t="e">
            <v>#N/A</v>
          </cell>
          <cell r="ES117" t="e">
            <v>#N/A</v>
          </cell>
          <cell r="ET117" t="e">
            <v>#N/A</v>
          </cell>
          <cell r="EU117" t="e">
            <v>#N/A</v>
          </cell>
          <cell r="EV117" t="e">
            <v>#N/A</v>
          </cell>
          <cell r="EW117" t="e">
            <v>#N/A</v>
          </cell>
          <cell r="EX117" t="e">
            <v>#N/A</v>
          </cell>
          <cell r="EY117">
            <v>0</v>
          </cell>
        </row>
        <row r="118">
          <cell r="AC118" t="str">
            <v/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D118">
            <v>0</v>
          </cell>
          <cell r="CE118">
            <v>0</v>
          </cell>
          <cell r="CF118">
            <v>0</v>
          </cell>
          <cell r="EM118" t="e">
            <v>#N/A</v>
          </cell>
          <cell r="EN118" t="e">
            <v>#N/A</v>
          </cell>
          <cell r="EO118" t="e">
            <v>#N/A</v>
          </cell>
          <cell r="EP118" t="e">
            <v>#N/A</v>
          </cell>
          <cell r="EQ118" t="e">
            <v>#N/A</v>
          </cell>
          <cell r="ER118" t="e">
            <v>#N/A</v>
          </cell>
          <cell r="ES118" t="e">
            <v>#N/A</v>
          </cell>
          <cell r="ET118" t="e">
            <v>#N/A</v>
          </cell>
          <cell r="EU118" t="e">
            <v>#N/A</v>
          </cell>
          <cell r="EV118" t="e">
            <v>#N/A</v>
          </cell>
          <cell r="EW118" t="e">
            <v>#N/A</v>
          </cell>
          <cell r="EX118" t="e">
            <v>#N/A</v>
          </cell>
          <cell r="EY118">
            <v>0</v>
          </cell>
        </row>
        <row r="119">
          <cell r="AC119" t="str">
            <v>котельной №1, для участка: от границ участка №9 дож.д.пер.Ульяновский №96; Надземная; 1985год ввода; отопление; подающий; 95/70°С</v>
          </cell>
          <cell r="BP119">
            <v>6.0000000000000001E-3</v>
          </cell>
          <cell r="BQ119">
            <v>6.0000000000000001E-3</v>
          </cell>
          <cell r="BR119">
            <v>5.0000000000000001E-3</v>
          </cell>
          <cell r="BS119">
            <v>4.0000000000000001E-3</v>
          </cell>
          <cell r="BT119">
            <v>1E-3</v>
          </cell>
          <cell r="BU119">
            <v>1E-3</v>
          </cell>
          <cell r="BV119">
            <v>1E-3</v>
          </cell>
          <cell r="BW119">
            <v>1E-3</v>
          </cell>
          <cell r="BX119">
            <v>1E-3</v>
          </cell>
          <cell r="BY119">
            <v>4.0000000000000001E-3</v>
          </cell>
          <cell r="BZ119">
            <v>5.0000000000000001E-3</v>
          </cell>
          <cell r="CA119">
            <v>6.0000000000000001E-3</v>
          </cell>
          <cell r="CB119">
            <v>4.1000000000000002E-2</v>
          </cell>
          <cell r="CD119">
            <v>4.0000000000000001E-3</v>
          </cell>
          <cell r="CE119">
            <v>1E-3</v>
          </cell>
          <cell r="CF119">
            <v>1E-3</v>
          </cell>
          <cell r="EM119">
            <v>1.1180000000000001</v>
          </cell>
          <cell r="EN119">
            <v>0.97299999999999998</v>
          </cell>
          <cell r="EO119">
            <v>0.873</v>
          </cell>
          <cell r="EP119">
            <v>0.52100000000000002</v>
          </cell>
          <cell r="EQ119">
            <v>2.1999999999999999E-2</v>
          </cell>
          <cell r="ER119">
            <v>0</v>
          </cell>
          <cell r="ES119">
            <v>0</v>
          </cell>
          <cell r="ET119">
            <v>0</v>
          </cell>
          <cell r="EU119">
            <v>2.3E-2</v>
          </cell>
          <cell r="EV119">
            <v>0.54100000000000004</v>
          </cell>
          <cell r="EW119">
            <v>0.81599999999999995</v>
          </cell>
          <cell r="EX119">
            <v>1.044</v>
          </cell>
          <cell r="EY119">
            <v>5.9310000000000009</v>
          </cell>
        </row>
        <row r="120">
          <cell r="AC120" t="str">
            <v>котельной №1, для участка: от границ участка №9 дож.д.пер.Ульяновский №96; Надземная; 1985год ввода; отопление; обратный; 95/70°С</v>
          </cell>
          <cell r="BP120">
            <v>6.0000000000000001E-3</v>
          </cell>
          <cell r="BQ120">
            <v>6.0000000000000001E-3</v>
          </cell>
          <cell r="BR120">
            <v>5.0000000000000001E-3</v>
          </cell>
          <cell r="BS120">
            <v>4.0000000000000001E-3</v>
          </cell>
          <cell r="BT120">
            <v>1E-3</v>
          </cell>
          <cell r="BU120">
            <v>1E-3</v>
          </cell>
          <cell r="BV120">
            <v>1E-3</v>
          </cell>
          <cell r="BW120">
            <v>1E-3</v>
          </cell>
          <cell r="BX120">
            <v>1E-3</v>
          </cell>
          <cell r="BY120">
            <v>4.0000000000000001E-3</v>
          </cell>
          <cell r="BZ120">
            <v>5.0000000000000001E-3</v>
          </cell>
          <cell r="CA120">
            <v>6.0000000000000001E-3</v>
          </cell>
          <cell r="CB120">
            <v>4.1000000000000002E-2</v>
          </cell>
          <cell r="CD120">
            <v>4.0000000000000001E-3</v>
          </cell>
          <cell r="CE120">
            <v>1E-3</v>
          </cell>
          <cell r="CF120">
            <v>1E-3</v>
          </cell>
          <cell r="EM120">
            <v>0.95499999999999996</v>
          </cell>
          <cell r="EN120">
            <v>0.83099999999999996</v>
          </cell>
          <cell r="EO120">
            <v>0.745</v>
          </cell>
          <cell r="EP120">
            <v>0.44500000000000001</v>
          </cell>
          <cell r="EQ120">
            <v>1.9E-2</v>
          </cell>
          <cell r="ER120">
            <v>0</v>
          </cell>
          <cell r="ES120">
            <v>0</v>
          </cell>
          <cell r="ET120">
            <v>0</v>
          </cell>
          <cell r="EU120">
            <v>0.02</v>
          </cell>
          <cell r="EV120">
            <v>0.46200000000000002</v>
          </cell>
          <cell r="EW120">
            <v>0.69699999999999995</v>
          </cell>
          <cell r="EX120">
            <v>0.89200000000000002</v>
          </cell>
          <cell r="EY120">
            <v>5.0660000000000007</v>
          </cell>
        </row>
        <row r="121">
          <cell r="AC121" t="str">
            <v>котельной №1, для участка: от границ участка №9 дож.д.пер.Ульяновский №96; Надземная; 1985год ввода; ГВС; подающий; 60/30°С</v>
          </cell>
          <cell r="BP121">
            <v>1E-3</v>
          </cell>
          <cell r="BQ121">
            <v>1E-3</v>
          </cell>
          <cell r="BR121">
            <v>1E-3</v>
          </cell>
          <cell r="BS121">
            <v>1E-3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1E-3</v>
          </cell>
          <cell r="BZ121">
            <v>1E-3</v>
          </cell>
          <cell r="CA121">
            <v>1E-3</v>
          </cell>
          <cell r="CB121">
            <v>7.0000000000000001E-3</v>
          </cell>
          <cell r="CD121">
            <v>1E-3</v>
          </cell>
          <cell r="CE121">
            <v>0</v>
          </cell>
          <cell r="CF121">
            <v>0</v>
          </cell>
          <cell r="EM121">
            <v>0.73099999999999998</v>
          </cell>
          <cell r="EN121">
            <v>0.64900000000000002</v>
          </cell>
          <cell r="EO121">
            <v>0.64700000000000002</v>
          </cell>
          <cell r="EP121">
            <v>0.51700000000000002</v>
          </cell>
          <cell r="EQ121">
            <v>0.45</v>
          </cell>
          <cell r="ER121">
            <v>0.253</v>
          </cell>
          <cell r="ES121">
            <v>0.314</v>
          </cell>
          <cell r="ET121">
            <v>0.40300000000000002</v>
          </cell>
          <cell r="EU121">
            <v>0.44400000000000001</v>
          </cell>
          <cell r="EV121">
            <v>0.53500000000000003</v>
          </cell>
          <cell r="EW121">
            <v>0.61499999999999999</v>
          </cell>
          <cell r="EX121">
            <v>0.70699999999999996</v>
          </cell>
          <cell r="EY121">
            <v>6.2650000000000006</v>
          </cell>
        </row>
        <row r="122">
          <cell r="AC122" t="str">
            <v>котельной №1, для участка: от границ участка №9 дож.д.пер.Ульяновский №96; Надземная; 1985год ввода; ГВС; обратный; 60/30°С</v>
          </cell>
          <cell r="BP122">
            <v>1E-3</v>
          </cell>
          <cell r="BQ122">
            <v>1E-3</v>
          </cell>
          <cell r="BR122">
            <v>1E-3</v>
          </cell>
          <cell r="BS122">
            <v>1E-3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1E-3</v>
          </cell>
          <cell r="BZ122">
            <v>1E-3</v>
          </cell>
          <cell r="CA122">
            <v>1E-3</v>
          </cell>
          <cell r="CB122">
            <v>7.0000000000000001E-3</v>
          </cell>
          <cell r="CD122">
            <v>1E-3</v>
          </cell>
          <cell r="CE122">
            <v>0</v>
          </cell>
          <cell r="CF122">
            <v>0</v>
          </cell>
          <cell r="EM122">
            <v>0.67</v>
          </cell>
          <cell r="EN122">
            <v>0.59499999999999997</v>
          </cell>
          <cell r="EO122">
            <v>0.59299999999999997</v>
          </cell>
          <cell r="EP122">
            <v>0.47399999999999998</v>
          </cell>
          <cell r="EQ122">
            <v>0.41299999999999998</v>
          </cell>
          <cell r="ER122">
            <v>0.23200000000000001</v>
          </cell>
          <cell r="ES122">
            <v>0.28799999999999998</v>
          </cell>
          <cell r="ET122">
            <v>0.37</v>
          </cell>
          <cell r="EU122">
            <v>0.40699999999999997</v>
          </cell>
          <cell r="EV122">
            <v>0.49099999999999999</v>
          </cell>
          <cell r="EW122">
            <v>0.56399999999999995</v>
          </cell>
          <cell r="EX122">
            <v>0.64900000000000002</v>
          </cell>
          <cell r="EY122">
            <v>5.7459999999999996</v>
          </cell>
        </row>
        <row r="123">
          <cell r="AC123" t="str">
            <v>котельной №1, для участка: от задвижки №43 до границ участка №12; Надземная; 1992год ввода; отопление; подающий; 95/70°С</v>
          </cell>
          <cell r="BP123">
            <v>1.6E-2</v>
          </cell>
          <cell r="BQ123">
            <v>1.4E-2</v>
          </cell>
          <cell r="BR123">
            <v>1.4E-2</v>
          </cell>
          <cell r="BS123">
            <v>0.01</v>
          </cell>
          <cell r="BT123">
            <v>3.0000000000000001E-3</v>
          </cell>
          <cell r="BU123">
            <v>2E-3</v>
          </cell>
          <cell r="BV123">
            <v>2E-3</v>
          </cell>
          <cell r="BW123">
            <v>3.0000000000000001E-3</v>
          </cell>
          <cell r="BX123">
            <v>3.0000000000000001E-3</v>
          </cell>
          <cell r="BY123">
            <v>0.01</v>
          </cell>
          <cell r="BZ123">
            <v>1.2999999999999999E-2</v>
          </cell>
          <cell r="CA123">
            <v>1.4999999999999999E-2</v>
          </cell>
          <cell r="CB123">
            <v>0.105</v>
          </cell>
          <cell r="CD123">
            <v>8.9999999999999993E-3</v>
          </cell>
          <cell r="CE123">
            <v>1E-3</v>
          </cell>
          <cell r="CF123">
            <v>1E-3</v>
          </cell>
          <cell r="EM123">
            <v>0.93300000000000005</v>
          </cell>
          <cell r="EN123">
            <v>0.81200000000000006</v>
          </cell>
          <cell r="EO123">
            <v>0.72799999999999998</v>
          </cell>
          <cell r="EP123">
            <v>0.434</v>
          </cell>
          <cell r="EQ123">
            <v>1.9E-2</v>
          </cell>
          <cell r="ER123">
            <v>0</v>
          </cell>
          <cell r="ES123">
            <v>0</v>
          </cell>
          <cell r="ET123">
            <v>0</v>
          </cell>
          <cell r="EU123">
            <v>1.9E-2</v>
          </cell>
          <cell r="EV123">
            <v>0.45100000000000001</v>
          </cell>
          <cell r="EW123">
            <v>0.68</v>
          </cell>
          <cell r="EX123">
            <v>0.871</v>
          </cell>
          <cell r="EY123">
            <v>4.947000000000001</v>
          </cell>
        </row>
        <row r="124">
          <cell r="AC124" t="str">
            <v>котельной №1, для участка: от задвижки №43 до границ участка №12; Надземная; 1992год ввода; отопление; обратный; 95/70°С</v>
          </cell>
          <cell r="BP124">
            <v>1.6E-2</v>
          </cell>
          <cell r="BQ124">
            <v>1.4E-2</v>
          </cell>
          <cell r="BR124">
            <v>1.4E-2</v>
          </cell>
          <cell r="BS124">
            <v>0.01</v>
          </cell>
          <cell r="BT124">
            <v>3.0000000000000001E-3</v>
          </cell>
          <cell r="BU124">
            <v>2E-3</v>
          </cell>
          <cell r="BV124">
            <v>2E-3</v>
          </cell>
          <cell r="BW124">
            <v>3.0000000000000001E-3</v>
          </cell>
          <cell r="BX124">
            <v>3.0000000000000001E-3</v>
          </cell>
          <cell r="BY124">
            <v>0.01</v>
          </cell>
          <cell r="BZ124">
            <v>1.2999999999999999E-2</v>
          </cell>
          <cell r="CA124">
            <v>1.4999999999999999E-2</v>
          </cell>
          <cell r="CB124">
            <v>0.105</v>
          </cell>
          <cell r="CD124">
            <v>8.9999999999999993E-3</v>
          </cell>
          <cell r="CE124">
            <v>1E-3</v>
          </cell>
          <cell r="CF124">
            <v>1E-3</v>
          </cell>
          <cell r="EM124">
            <v>0.75900000000000001</v>
          </cell>
          <cell r="EN124">
            <v>0.66</v>
          </cell>
          <cell r="EO124">
            <v>0.59199999999999997</v>
          </cell>
          <cell r="EP124">
            <v>0.35299999999999998</v>
          </cell>
          <cell r="EQ124">
            <v>1.4999999999999999E-2</v>
          </cell>
          <cell r="ER124">
            <v>0</v>
          </cell>
          <cell r="ES124">
            <v>0</v>
          </cell>
          <cell r="ET124">
            <v>0</v>
          </cell>
          <cell r="EU124">
            <v>1.6E-2</v>
          </cell>
          <cell r="EV124">
            <v>0.36699999999999999</v>
          </cell>
          <cell r="EW124">
            <v>0.55300000000000005</v>
          </cell>
          <cell r="EX124">
            <v>0.70799999999999996</v>
          </cell>
          <cell r="EY124">
            <v>4.0229999999999997</v>
          </cell>
        </row>
        <row r="125">
          <cell r="AC125" t="str">
            <v>котельной №1, для участка: от задвижки №43 до границ участка №12; Надземная; 1992год ввода; ГВС; подающий; 60/30°С</v>
          </cell>
          <cell r="BP125">
            <v>2E-3</v>
          </cell>
          <cell r="BQ125">
            <v>2E-3</v>
          </cell>
          <cell r="BR125">
            <v>2E-3</v>
          </cell>
          <cell r="BS125">
            <v>1E-3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1E-3</v>
          </cell>
          <cell r="BZ125">
            <v>2E-3</v>
          </cell>
          <cell r="CA125">
            <v>2E-3</v>
          </cell>
          <cell r="CB125">
            <v>1.2E-2</v>
          </cell>
          <cell r="CD125">
            <v>1E-3</v>
          </cell>
          <cell r="CE125">
            <v>0</v>
          </cell>
          <cell r="CF125">
            <v>0</v>
          </cell>
          <cell r="EM125">
            <v>0.217</v>
          </cell>
          <cell r="EN125">
            <v>0.192</v>
          </cell>
          <cell r="EO125">
            <v>0.192</v>
          </cell>
          <cell r="EP125">
            <v>0.153</v>
          </cell>
          <cell r="EQ125">
            <v>0.13300000000000001</v>
          </cell>
          <cell r="ER125">
            <v>7.4999999999999997E-2</v>
          </cell>
          <cell r="ES125">
            <v>9.2999999999999999E-2</v>
          </cell>
          <cell r="ET125">
            <v>0.11899999999999999</v>
          </cell>
          <cell r="EU125">
            <v>0.13200000000000001</v>
          </cell>
          <cell r="EV125">
            <v>0.158</v>
          </cell>
          <cell r="EW125">
            <v>0.182</v>
          </cell>
          <cell r="EX125">
            <v>0.21</v>
          </cell>
          <cell r="EY125">
            <v>1.8559999999999999</v>
          </cell>
        </row>
        <row r="126">
          <cell r="AC126" t="str">
            <v>котельной №1, для участка: от задвижки №43 до границ участка №12; Надземная; 1992год ввода; ГВС; обратный; 60/30°С</v>
          </cell>
          <cell r="BP126">
            <v>2E-3</v>
          </cell>
          <cell r="BQ126">
            <v>2E-3</v>
          </cell>
          <cell r="BR126">
            <v>2E-3</v>
          </cell>
          <cell r="BS126">
            <v>1E-3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1E-3</v>
          </cell>
          <cell r="BZ126">
            <v>2E-3</v>
          </cell>
          <cell r="CA126">
            <v>2E-3</v>
          </cell>
          <cell r="CB126">
            <v>1.2E-2</v>
          </cell>
          <cell r="CD126">
            <v>1E-3</v>
          </cell>
          <cell r="CE126">
            <v>0</v>
          </cell>
          <cell r="CF126">
            <v>0</v>
          </cell>
          <cell r="EM126">
            <v>0.20200000000000001</v>
          </cell>
          <cell r="EN126">
            <v>0.17899999999999999</v>
          </cell>
          <cell r="EO126">
            <v>0.17899999999999999</v>
          </cell>
          <cell r="EP126">
            <v>0.14299999999999999</v>
          </cell>
          <cell r="EQ126">
            <v>0.124</v>
          </cell>
          <cell r="ER126">
            <v>7.0000000000000007E-2</v>
          </cell>
          <cell r="ES126">
            <v>8.6999999999999994E-2</v>
          </cell>
          <cell r="ET126">
            <v>0.111</v>
          </cell>
          <cell r="EU126">
            <v>0.123</v>
          </cell>
          <cell r="EV126">
            <v>0.14799999999999999</v>
          </cell>
          <cell r="EW126">
            <v>0.17</v>
          </cell>
          <cell r="EX126">
            <v>0.19500000000000001</v>
          </cell>
          <cell r="EY126">
            <v>1.7309999999999999</v>
          </cell>
        </row>
        <row r="127">
          <cell r="AC127" t="str">
            <v>котельной №1, для участка: от границ участка №12 до зданий детского сада №15; Надземная; 1992год ввода; отопление; подающий; 95/70°С</v>
          </cell>
          <cell r="BP127">
            <v>6.0000000000000001E-3</v>
          </cell>
          <cell r="BQ127">
            <v>5.0000000000000001E-3</v>
          </cell>
          <cell r="BR127">
            <v>5.0000000000000001E-3</v>
          </cell>
          <cell r="BS127">
            <v>4.0000000000000001E-3</v>
          </cell>
          <cell r="BT127">
            <v>1E-3</v>
          </cell>
          <cell r="BU127">
            <v>1E-3</v>
          </cell>
          <cell r="BV127">
            <v>1E-3</v>
          </cell>
          <cell r="BW127">
            <v>1E-3</v>
          </cell>
          <cell r="BX127">
            <v>1E-3</v>
          </cell>
          <cell r="BY127">
            <v>4.0000000000000001E-3</v>
          </cell>
          <cell r="BZ127">
            <v>5.0000000000000001E-3</v>
          </cell>
          <cell r="CA127">
            <v>6.0000000000000001E-3</v>
          </cell>
          <cell r="CB127">
            <v>0.04</v>
          </cell>
          <cell r="CD127">
            <v>3.0000000000000001E-3</v>
          </cell>
          <cell r="CE127">
            <v>1E-3</v>
          </cell>
          <cell r="CF127">
            <v>1E-3</v>
          </cell>
          <cell r="EM127">
            <v>0.61</v>
          </cell>
          <cell r="EN127">
            <v>0.53100000000000003</v>
          </cell>
          <cell r="EO127">
            <v>0.47599999999999998</v>
          </cell>
          <cell r="EP127">
            <v>0.28399999999999997</v>
          </cell>
          <cell r="EQ127">
            <v>1.2E-2</v>
          </cell>
          <cell r="ER127">
            <v>0</v>
          </cell>
          <cell r="ES127">
            <v>0</v>
          </cell>
          <cell r="ET127">
            <v>0</v>
          </cell>
          <cell r="EU127">
            <v>1.2999999999999999E-2</v>
          </cell>
          <cell r="EV127">
            <v>0.29499999999999998</v>
          </cell>
          <cell r="EW127">
            <v>0.44500000000000001</v>
          </cell>
          <cell r="EX127">
            <v>0.56899999999999995</v>
          </cell>
          <cell r="EY127">
            <v>3.2349999999999999</v>
          </cell>
        </row>
        <row r="128">
          <cell r="AC128" t="str">
            <v>котельной №1, для участка: от границ участка №12 до зданий детского сада №15; Надземная; 1992год ввода; отопление; обратный; 95/70°С</v>
          </cell>
          <cell r="BP128">
            <v>6.0000000000000001E-3</v>
          </cell>
          <cell r="BQ128">
            <v>5.0000000000000001E-3</v>
          </cell>
          <cell r="BR128">
            <v>5.0000000000000001E-3</v>
          </cell>
          <cell r="BS128">
            <v>4.0000000000000001E-3</v>
          </cell>
          <cell r="BT128">
            <v>1E-3</v>
          </cell>
          <cell r="BU128">
            <v>1E-3</v>
          </cell>
          <cell r="BV128">
            <v>1E-3</v>
          </cell>
          <cell r="BW128">
            <v>1E-3</v>
          </cell>
          <cell r="BX128">
            <v>1E-3</v>
          </cell>
          <cell r="BY128">
            <v>4.0000000000000001E-3</v>
          </cell>
          <cell r="BZ128">
            <v>5.0000000000000001E-3</v>
          </cell>
          <cell r="CA128">
            <v>6.0000000000000001E-3</v>
          </cell>
          <cell r="CB128">
            <v>0.04</v>
          </cell>
          <cell r="CD128">
            <v>3.0000000000000001E-3</v>
          </cell>
          <cell r="CE128">
            <v>1E-3</v>
          </cell>
          <cell r="CF128">
            <v>1E-3</v>
          </cell>
          <cell r="EM128">
            <v>0.51</v>
          </cell>
          <cell r="EN128">
            <v>0.44400000000000001</v>
          </cell>
          <cell r="EO128">
            <v>0.39800000000000002</v>
          </cell>
          <cell r="EP128">
            <v>0.23799999999999999</v>
          </cell>
          <cell r="EQ128">
            <v>0.01</v>
          </cell>
          <cell r="ER128">
            <v>0</v>
          </cell>
          <cell r="ES128">
            <v>0</v>
          </cell>
          <cell r="ET128">
            <v>0</v>
          </cell>
          <cell r="EU128">
            <v>0.01</v>
          </cell>
          <cell r="EV128">
            <v>0.247</v>
          </cell>
          <cell r="EW128">
            <v>0.372</v>
          </cell>
          <cell r="EX128">
            <v>0.47599999999999998</v>
          </cell>
          <cell r="EY128">
            <v>2.7049999999999996</v>
          </cell>
        </row>
        <row r="129">
          <cell r="AC129" t="str">
            <v>котельной №1, для участка: от границ участка №12 до зданий детского сада №15; Надземная; 1992год ввода; ГВС; подающий; 60/30°С</v>
          </cell>
          <cell r="BP129">
            <v>2E-3</v>
          </cell>
          <cell r="BQ129">
            <v>1E-3</v>
          </cell>
          <cell r="BR129">
            <v>1E-3</v>
          </cell>
          <cell r="BS129">
            <v>1E-3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1E-3</v>
          </cell>
          <cell r="BZ129">
            <v>1E-3</v>
          </cell>
          <cell r="CA129">
            <v>1E-3</v>
          </cell>
          <cell r="CB129">
            <v>8.0000000000000002E-3</v>
          </cell>
          <cell r="CD129">
            <v>1E-3</v>
          </cell>
          <cell r="CE129">
            <v>0</v>
          </cell>
          <cell r="CF129">
            <v>0</v>
          </cell>
          <cell r="EM129">
            <v>0.46</v>
          </cell>
          <cell r="EN129">
            <v>0.40799999999999997</v>
          </cell>
          <cell r="EO129">
            <v>0.40699999999999997</v>
          </cell>
          <cell r="EP129">
            <v>0.32500000000000001</v>
          </cell>
          <cell r="EQ129">
            <v>0.28299999999999997</v>
          </cell>
          <cell r="ER129">
            <v>0.159</v>
          </cell>
          <cell r="ES129">
            <v>0.19700000000000001</v>
          </cell>
          <cell r="ET129">
            <v>0.254</v>
          </cell>
          <cell r="EU129">
            <v>0.27900000000000003</v>
          </cell>
          <cell r="EV129">
            <v>0.33600000000000002</v>
          </cell>
          <cell r="EW129">
            <v>0.38700000000000001</v>
          </cell>
          <cell r="EX129">
            <v>0.44500000000000001</v>
          </cell>
          <cell r="EY129">
            <v>3.9399999999999995</v>
          </cell>
        </row>
        <row r="130">
          <cell r="AC130" t="str">
            <v>котельной №1, для участка: от границ участка №12 до зданий детского сада №15; Надземная; 1992год ввода; ГВС; обратный; 60/30°С</v>
          </cell>
          <cell r="BP130">
            <v>2E-3</v>
          </cell>
          <cell r="BQ130">
            <v>1E-3</v>
          </cell>
          <cell r="BR130">
            <v>1E-3</v>
          </cell>
          <cell r="BS130">
            <v>1E-3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1E-3</v>
          </cell>
          <cell r="BZ130">
            <v>1E-3</v>
          </cell>
          <cell r="CA130">
            <v>1E-3</v>
          </cell>
          <cell r="CB130">
            <v>8.0000000000000002E-3</v>
          </cell>
          <cell r="CD130">
            <v>1E-3</v>
          </cell>
          <cell r="CE130">
            <v>0</v>
          </cell>
          <cell r="CF130">
            <v>0</v>
          </cell>
          <cell r="EM130">
            <v>0.42099999999999999</v>
          </cell>
          <cell r="EN130">
            <v>0.374</v>
          </cell>
          <cell r="EO130">
            <v>0.373</v>
          </cell>
          <cell r="EP130">
            <v>0.29799999999999999</v>
          </cell>
          <cell r="EQ130">
            <v>0.26</v>
          </cell>
          <cell r="ER130">
            <v>0.14599999999999999</v>
          </cell>
          <cell r="ES130">
            <v>0.18099999999999999</v>
          </cell>
          <cell r="ET130">
            <v>0.23200000000000001</v>
          </cell>
          <cell r="EU130">
            <v>0.25600000000000001</v>
          </cell>
          <cell r="EV130">
            <v>0.308</v>
          </cell>
          <cell r="EW130">
            <v>0.35499999999999998</v>
          </cell>
          <cell r="EX130">
            <v>0.40799999999999997</v>
          </cell>
          <cell r="EY130">
            <v>3.6120000000000001</v>
          </cell>
        </row>
        <row r="131">
          <cell r="AC131" t="str">
            <v>котельной №1, для участка: от задвижки №135 до задвижки №131; Надземная; 1983год ввода; отопление; подающий; 95/70°С</v>
          </cell>
          <cell r="BP131">
            <v>2.3E-2</v>
          </cell>
          <cell r="BQ131">
            <v>2.1000000000000001E-2</v>
          </cell>
          <cell r="BR131">
            <v>0.02</v>
          </cell>
          <cell r="BS131">
            <v>1.4999999999999999E-2</v>
          </cell>
          <cell r="BT131">
            <v>5.0000000000000001E-3</v>
          </cell>
          <cell r="BU131">
            <v>3.0000000000000001E-3</v>
          </cell>
          <cell r="BV131">
            <v>3.0000000000000001E-3</v>
          </cell>
          <cell r="BW131">
            <v>4.0000000000000001E-3</v>
          </cell>
          <cell r="BX131">
            <v>5.0000000000000001E-3</v>
          </cell>
          <cell r="BY131">
            <v>1.4999999999999999E-2</v>
          </cell>
          <cell r="BZ131">
            <v>1.9E-2</v>
          </cell>
          <cell r="CA131">
            <v>2.1999999999999999E-2</v>
          </cell>
          <cell r="CB131">
            <v>0.155</v>
          </cell>
          <cell r="CD131">
            <v>1.2999999999999999E-2</v>
          </cell>
          <cell r="CE131">
            <v>2E-3</v>
          </cell>
          <cell r="CF131">
            <v>2E-3</v>
          </cell>
          <cell r="EM131">
            <v>1.4650000000000001</v>
          </cell>
          <cell r="EN131">
            <v>1.2749999999999999</v>
          </cell>
          <cell r="EO131">
            <v>1.1439999999999999</v>
          </cell>
          <cell r="EP131">
            <v>0.68200000000000005</v>
          </cell>
          <cell r="EQ131">
            <v>2.9000000000000001E-2</v>
          </cell>
          <cell r="ER131">
            <v>0</v>
          </cell>
          <cell r="ES131">
            <v>0</v>
          </cell>
          <cell r="ET131">
            <v>0</v>
          </cell>
          <cell r="EU131">
            <v>0.03</v>
          </cell>
          <cell r="EV131">
            <v>0.70799999999999996</v>
          </cell>
          <cell r="EW131">
            <v>1.069</v>
          </cell>
          <cell r="EX131">
            <v>1.3680000000000001</v>
          </cell>
          <cell r="EY131">
            <v>7.7700000000000014</v>
          </cell>
        </row>
        <row r="132">
          <cell r="AC132" t="str">
            <v>котельной №1, для участка: от задвижки №135 до задвижки №131; Надземная; 1983год ввода; отопление; обратный; 95/70°С</v>
          </cell>
          <cell r="BP132">
            <v>2.3E-2</v>
          </cell>
          <cell r="BQ132">
            <v>2.1000000000000001E-2</v>
          </cell>
          <cell r="BR132">
            <v>0.02</v>
          </cell>
          <cell r="BS132">
            <v>1.4999999999999999E-2</v>
          </cell>
          <cell r="BT132">
            <v>5.0000000000000001E-3</v>
          </cell>
          <cell r="BU132">
            <v>3.0000000000000001E-3</v>
          </cell>
          <cell r="BV132">
            <v>3.0000000000000001E-3</v>
          </cell>
          <cell r="BW132">
            <v>4.0000000000000001E-3</v>
          </cell>
          <cell r="BX132">
            <v>5.0000000000000001E-3</v>
          </cell>
          <cell r="BY132">
            <v>1.4999999999999999E-2</v>
          </cell>
          <cell r="BZ132">
            <v>1.9E-2</v>
          </cell>
          <cell r="CA132">
            <v>2.1999999999999999E-2</v>
          </cell>
          <cell r="CB132">
            <v>0.155</v>
          </cell>
          <cell r="CD132">
            <v>1.2999999999999999E-2</v>
          </cell>
          <cell r="CE132">
            <v>2E-3</v>
          </cell>
          <cell r="CF132">
            <v>2E-3</v>
          </cell>
          <cell r="EM132">
            <v>1.2669999999999999</v>
          </cell>
          <cell r="EN132">
            <v>1.1020000000000001</v>
          </cell>
          <cell r="EO132">
            <v>0.98899999999999999</v>
          </cell>
          <cell r="EP132">
            <v>0.59</v>
          </cell>
          <cell r="EQ132">
            <v>2.5000000000000001E-2</v>
          </cell>
          <cell r="ER132">
            <v>0</v>
          </cell>
          <cell r="ES132">
            <v>0</v>
          </cell>
          <cell r="ET132">
            <v>0</v>
          </cell>
          <cell r="EU132">
            <v>2.5999999999999999E-2</v>
          </cell>
          <cell r="EV132">
            <v>0.61199999999999999</v>
          </cell>
          <cell r="EW132">
            <v>0.92400000000000004</v>
          </cell>
          <cell r="EX132">
            <v>1.1830000000000001</v>
          </cell>
          <cell r="EY132">
            <v>6.7179999999999991</v>
          </cell>
        </row>
        <row r="133">
          <cell r="AC133" t="str">
            <v>котельной №1, для участка: от задвижки №135 до задвижки №131; Надземная; 1983год ввода; ГВС; подающий; 60/30°С</v>
          </cell>
          <cell r="BP133">
            <v>6.0000000000000001E-3</v>
          </cell>
          <cell r="BQ133">
            <v>5.0000000000000001E-3</v>
          </cell>
          <cell r="BR133">
            <v>5.0000000000000001E-3</v>
          </cell>
          <cell r="BS133">
            <v>4.0000000000000001E-3</v>
          </cell>
          <cell r="BT133">
            <v>1E-3</v>
          </cell>
          <cell r="BU133">
            <v>1E-3</v>
          </cell>
          <cell r="BV133">
            <v>1E-3</v>
          </cell>
          <cell r="BW133">
            <v>1E-3</v>
          </cell>
          <cell r="BX133">
            <v>1E-3</v>
          </cell>
          <cell r="BY133">
            <v>4.0000000000000001E-3</v>
          </cell>
          <cell r="BZ133">
            <v>5.0000000000000001E-3</v>
          </cell>
          <cell r="CA133">
            <v>6.0000000000000001E-3</v>
          </cell>
          <cell r="CB133">
            <v>0.04</v>
          </cell>
          <cell r="CD133">
            <v>3.0000000000000001E-3</v>
          </cell>
          <cell r="CE133">
            <v>1E-3</v>
          </cell>
          <cell r="CF133">
            <v>1E-3</v>
          </cell>
          <cell r="EM133">
            <v>0.89500000000000002</v>
          </cell>
          <cell r="EN133">
            <v>0.79500000000000004</v>
          </cell>
          <cell r="EO133">
            <v>0.79200000000000004</v>
          </cell>
          <cell r="EP133">
            <v>0.63300000000000001</v>
          </cell>
          <cell r="EQ133">
            <v>0.55100000000000005</v>
          </cell>
          <cell r="ER133">
            <v>0.309</v>
          </cell>
          <cell r="ES133">
            <v>0.38400000000000001</v>
          </cell>
          <cell r="ET133">
            <v>0.49299999999999999</v>
          </cell>
          <cell r="EU133">
            <v>0.54300000000000004</v>
          </cell>
          <cell r="EV133">
            <v>0.65500000000000003</v>
          </cell>
          <cell r="EW133">
            <v>0.753</v>
          </cell>
          <cell r="EX133">
            <v>0.86599999999999999</v>
          </cell>
          <cell r="EY133">
            <v>7.6690000000000014</v>
          </cell>
        </row>
        <row r="134">
          <cell r="AC134" t="str">
            <v>котельной №1, для участка: от задвижки №135 до задвижки №131; Надземная; 1983год ввода; ГВС; обратный; 60/30°С</v>
          </cell>
          <cell r="BP134">
            <v>2E-3</v>
          </cell>
          <cell r="BQ134">
            <v>2E-3</v>
          </cell>
          <cell r="BR134">
            <v>2E-3</v>
          </cell>
          <cell r="BS134">
            <v>2E-3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2E-3</v>
          </cell>
          <cell r="BZ134">
            <v>2E-3</v>
          </cell>
          <cell r="CA134">
            <v>2E-3</v>
          </cell>
          <cell r="CB134">
            <v>1.4E-2</v>
          </cell>
          <cell r="CD134">
            <v>1E-3</v>
          </cell>
          <cell r="CE134">
            <v>0</v>
          </cell>
          <cell r="CF134">
            <v>0</v>
          </cell>
          <cell r="EM134">
            <v>0.66600000000000004</v>
          </cell>
          <cell r="EN134">
            <v>0.59199999999999997</v>
          </cell>
          <cell r="EO134">
            <v>0.59</v>
          </cell>
          <cell r="EP134">
            <v>0.47099999999999997</v>
          </cell>
          <cell r="EQ134">
            <v>0.41</v>
          </cell>
          <cell r="ER134">
            <v>0.23</v>
          </cell>
          <cell r="ES134">
            <v>0.28599999999999998</v>
          </cell>
          <cell r="ET134">
            <v>0.36799999999999999</v>
          </cell>
          <cell r="EU134">
            <v>0.40500000000000003</v>
          </cell>
          <cell r="EV134">
            <v>0.48799999999999999</v>
          </cell>
          <cell r="EW134">
            <v>0.56100000000000005</v>
          </cell>
          <cell r="EX134">
            <v>0.64500000000000002</v>
          </cell>
          <cell r="EY134">
            <v>5.7119999999999997</v>
          </cell>
        </row>
        <row r="135">
          <cell r="AC135" t="str">
            <v>котельной №1, для участка: от задвижки №131 до зданий общежитий ПУ-43; Надземная; 1983год ввода; отопление; подающий; 95/70°С</v>
          </cell>
          <cell r="BP135">
            <v>1.7999999999999999E-2</v>
          </cell>
          <cell r="BQ135">
            <v>1.6E-2</v>
          </cell>
          <cell r="BR135">
            <v>1.6E-2</v>
          </cell>
          <cell r="BS135">
            <v>1.0999999999999999E-2</v>
          </cell>
          <cell r="BT135">
            <v>4.0000000000000001E-3</v>
          </cell>
          <cell r="BU135">
            <v>2E-3</v>
          </cell>
          <cell r="BV135">
            <v>3.0000000000000001E-3</v>
          </cell>
          <cell r="BW135">
            <v>3.0000000000000001E-3</v>
          </cell>
          <cell r="BX135">
            <v>4.0000000000000001E-3</v>
          </cell>
          <cell r="BY135">
            <v>1.2E-2</v>
          </cell>
          <cell r="BZ135">
            <v>1.4999999999999999E-2</v>
          </cell>
          <cell r="CA135">
            <v>1.7000000000000001E-2</v>
          </cell>
          <cell r="CB135">
            <v>0.12100000000000001</v>
          </cell>
          <cell r="CD135">
            <v>0.01</v>
          </cell>
          <cell r="CE135">
            <v>2E-3</v>
          </cell>
          <cell r="CF135">
            <v>2E-3</v>
          </cell>
          <cell r="EM135">
            <v>1.157</v>
          </cell>
          <cell r="EN135">
            <v>1.0069999999999999</v>
          </cell>
          <cell r="EO135">
            <v>0.90300000000000002</v>
          </cell>
          <cell r="EP135">
            <v>0.53900000000000003</v>
          </cell>
          <cell r="EQ135">
            <v>2.3E-2</v>
          </cell>
          <cell r="ER135">
            <v>0</v>
          </cell>
          <cell r="ES135">
            <v>0</v>
          </cell>
          <cell r="ET135">
            <v>0</v>
          </cell>
          <cell r="EU135">
            <v>2.4E-2</v>
          </cell>
          <cell r="EV135">
            <v>0.55900000000000005</v>
          </cell>
          <cell r="EW135">
            <v>0.84399999999999997</v>
          </cell>
          <cell r="EX135">
            <v>1.08</v>
          </cell>
          <cell r="EY135">
            <v>6.1360000000000001</v>
          </cell>
        </row>
        <row r="136">
          <cell r="AC136" t="str">
            <v>котельной №1, для участка: от задвижки №131 до зданий общежитий ПУ-43; Надземная; 1983год ввода; отопление; обратный; 95/70°С</v>
          </cell>
          <cell r="BP136">
            <v>1.7999999999999999E-2</v>
          </cell>
          <cell r="BQ136">
            <v>1.6E-2</v>
          </cell>
          <cell r="BR136">
            <v>1.6E-2</v>
          </cell>
          <cell r="BS136">
            <v>1.0999999999999999E-2</v>
          </cell>
          <cell r="BT136">
            <v>4.0000000000000001E-3</v>
          </cell>
          <cell r="BU136">
            <v>2E-3</v>
          </cell>
          <cell r="BV136">
            <v>3.0000000000000001E-3</v>
          </cell>
          <cell r="BW136">
            <v>3.0000000000000001E-3</v>
          </cell>
          <cell r="BX136">
            <v>4.0000000000000001E-3</v>
          </cell>
          <cell r="BY136">
            <v>1.2E-2</v>
          </cell>
          <cell r="BZ136">
            <v>1.4999999999999999E-2</v>
          </cell>
          <cell r="CA136">
            <v>1.7000000000000001E-2</v>
          </cell>
          <cell r="CB136">
            <v>0.12100000000000001</v>
          </cell>
          <cell r="CD136">
            <v>0.01</v>
          </cell>
          <cell r="CE136">
            <v>2E-3</v>
          </cell>
          <cell r="CF136">
            <v>2E-3</v>
          </cell>
          <cell r="EM136">
            <v>1</v>
          </cell>
          <cell r="EN136">
            <v>0.87</v>
          </cell>
          <cell r="EO136">
            <v>0.78</v>
          </cell>
          <cell r="EP136">
            <v>0.46600000000000003</v>
          </cell>
          <cell r="EQ136">
            <v>0.02</v>
          </cell>
          <cell r="ER136">
            <v>0</v>
          </cell>
          <cell r="ES136">
            <v>0</v>
          </cell>
          <cell r="ET136">
            <v>0</v>
          </cell>
          <cell r="EU136">
            <v>2.1000000000000001E-2</v>
          </cell>
          <cell r="EV136">
            <v>0.48299999999999998</v>
          </cell>
          <cell r="EW136">
            <v>0.73</v>
          </cell>
          <cell r="EX136">
            <v>0.93300000000000005</v>
          </cell>
          <cell r="EY136">
            <v>5.3030000000000008</v>
          </cell>
        </row>
        <row r="137">
          <cell r="AC137" t="str">
            <v>котельной №1, для участка: от задвижки №131 до зданий общежитий ПУ-43; Надземная; 1983год ввода; отопление; подающий; 95/70°С</v>
          </cell>
          <cell r="BP137">
            <v>2.1999999999999999E-2</v>
          </cell>
          <cell r="BQ137">
            <v>1.9E-2</v>
          </cell>
          <cell r="BR137">
            <v>1.7999999999999999E-2</v>
          </cell>
          <cell r="BS137">
            <v>1.2999999999999999E-2</v>
          </cell>
          <cell r="BT137">
            <v>4.0000000000000001E-3</v>
          </cell>
          <cell r="BU137">
            <v>2E-3</v>
          </cell>
          <cell r="BV137">
            <v>3.0000000000000001E-3</v>
          </cell>
          <cell r="BW137">
            <v>4.0000000000000001E-3</v>
          </cell>
          <cell r="BX137">
            <v>4.0000000000000001E-3</v>
          </cell>
          <cell r="BY137">
            <v>1.4E-2</v>
          </cell>
          <cell r="BZ137">
            <v>1.7000000000000001E-2</v>
          </cell>
          <cell r="CA137">
            <v>2.1000000000000001E-2</v>
          </cell>
          <cell r="CB137">
            <v>0.14100000000000001</v>
          </cell>
          <cell r="CD137">
            <v>1.2E-2</v>
          </cell>
          <cell r="CE137">
            <v>2E-3</v>
          </cell>
          <cell r="CF137">
            <v>2E-3</v>
          </cell>
          <cell r="EM137">
            <v>1.8759999999999999</v>
          </cell>
          <cell r="EN137">
            <v>1.6319999999999999</v>
          </cell>
          <cell r="EO137">
            <v>1.464</v>
          </cell>
          <cell r="EP137">
            <v>0.873</v>
          </cell>
          <cell r="EQ137">
            <v>3.6999999999999998E-2</v>
          </cell>
          <cell r="ER137">
            <v>0</v>
          </cell>
          <cell r="ES137">
            <v>0</v>
          </cell>
          <cell r="ET137">
            <v>0</v>
          </cell>
          <cell r="EU137">
            <v>3.9E-2</v>
          </cell>
          <cell r="EV137">
            <v>0.90700000000000003</v>
          </cell>
          <cell r="EW137">
            <v>1.369</v>
          </cell>
          <cell r="EX137">
            <v>1.7509999999999999</v>
          </cell>
          <cell r="EY137">
            <v>9.9479999999999986</v>
          </cell>
        </row>
        <row r="138">
          <cell r="AC138" t="str">
            <v>котельной №1, для участка: от задвижки №131 до зданий общежитий ПУ-43; Надземная; 1983год ввода; отопление; обратный; 95/70°С</v>
          </cell>
          <cell r="BP138">
            <v>2.1999999999999999E-2</v>
          </cell>
          <cell r="BQ138">
            <v>1.9E-2</v>
          </cell>
          <cell r="BR138">
            <v>1.7999999999999999E-2</v>
          </cell>
          <cell r="BS138">
            <v>1.2999999999999999E-2</v>
          </cell>
          <cell r="BT138">
            <v>4.0000000000000001E-3</v>
          </cell>
          <cell r="BU138">
            <v>2E-3</v>
          </cell>
          <cell r="BV138">
            <v>3.0000000000000001E-3</v>
          </cell>
          <cell r="BW138">
            <v>4.0000000000000001E-3</v>
          </cell>
          <cell r="BX138">
            <v>4.0000000000000001E-3</v>
          </cell>
          <cell r="BY138">
            <v>1.4E-2</v>
          </cell>
          <cell r="BZ138">
            <v>1.7000000000000001E-2</v>
          </cell>
          <cell r="CA138">
            <v>2.1000000000000001E-2</v>
          </cell>
          <cell r="CB138">
            <v>0.14100000000000001</v>
          </cell>
          <cell r="CD138">
            <v>1.2E-2</v>
          </cell>
          <cell r="CE138">
            <v>2E-3</v>
          </cell>
          <cell r="CF138">
            <v>2E-3</v>
          </cell>
          <cell r="EM138">
            <v>1.6359999999999999</v>
          </cell>
          <cell r="EN138">
            <v>1.4239999999999999</v>
          </cell>
          <cell r="EO138">
            <v>1.2769999999999999</v>
          </cell>
          <cell r="EP138">
            <v>0.76200000000000001</v>
          </cell>
          <cell r="EQ138">
            <v>3.3000000000000002E-2</v>
          </cell>
          <cell r="ER138">
            <v>0</v>
          </cell>
          <cell r="ES138">
            <v>0</v>
          </cell>
          <cell r="ET138">
            <v>0</v>
          </cell>
          <cell r="EU138">
            <v>3.4000000000000002E-2</v>
          </cell>
          <cell r="EV138">
            <v>0.79100000000000004</v>
          </cell>
          <cell r="EW138">
            <v>1.194</v>
          </cell>
          <cell r="EX138">
            <v>1.528</v>
          </cell>
          <cell r="EY138">
            <v>8.6790000000000003</v>
          </cell>
        </row>
        <row r="139">
          <cell r="AC139" t="str">
            <v>котельной №1, для участка: от задвижки №131 до зданий общежитий ПУ-43; Надземная; 1983год ввода; отопление; подающий; 95/70°С</v>
          </cell>
          <cell r="BP139">
            <v>2E-3</v>
          </cell>
          <cell r="BQ139">
            <v>1E-3</v>
          </cell>
          <cell r="BR139">
            <v>1E-3</v>
          </cell>
          <cell r="BS139">
            <v>1E-3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1E-3</v>
          </cell>
          <cell r="BZ139">
            <v>1E-3</v>
          </cell>
          <cell r="CA139">
            <v>2E-3</v>
          </cell>
          <cell r="CB139">
            <v>9.0000000000000011E-3</v>
          </cell>
          <cell r="CD139">
            <v>1E-3</v>
          </cell>
          <cell r="CE139">
            <v>0</v>
          </cell>
          <cell r="CF139">
            <v>0</v>
          </cell>
          <cell r="EM139">
            <v>0.27700000000000002</v>
          </cell>
          <cell r="EN139">
            <v>0.24099999999999999</v>
          </cell>
          <cell r="EO139">
            <v>0.216</v>
          </cell>
          <cell r="EP139">
            <v>0.129</v>
          </cell>
          <cell r="EQ139">
            <v>6.0000000000000001E-3</v>
          </cell>
          <cell r="ER139">
            <v>0</v>
          </cell>
          <cell r="ES139">
            <v>0</v>
          </cell>
          <cell r="ET139">
            <v>0</v>
          </cell>
          <cell r="EU139">
            <v>6.0000000000000001E-3</v>
          </cell>
          <cell r="EV139">
            <v>0.13400000000000001</v>
          </cell>
          <cell r="EW139">
            <v>0.20200000000000001</v>
          </cell>
          <cell r="EX139">
            <v>0.25800000000000001</v>
          </cell>
          <cell r="EY139">
            <v>1.4689999999999999</v>
          </cell>
        </row>
        <row r="140">
          <cell r="AC140" t="str">
            <v>котельной №1, для участка: от задвижки №131 до зданий общежитий ПУ-43; Надземная; 1983год ввода; отопление; обратный; 95/70°С</v>
          </cell>
          <cell r="BP140">
            <v>2E-3</v>
          </cell>
          <cell r="BQ140">
            <v>1E-3</v>
          </cell>
          <cell r="BR140">
            <v>1E-3</v>
          </cell>
          <cell r="BS140">
            <v>1E-3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1E-3</v>
          </cell>
          <cell r="BZ140">
            <v>1E-3</v>
          </cell>
          <cell r="CA140">
            <v>2E-3</v>
          </cell>
          <cell r="CB140">
            <v>9.0000000000000011E-3</v>
          </cell>
          <cell r="CD140">
            <v>1E-3</v>
          </cell>
          <cell r="CE140">
            <v>0</v>
          </cell>
          <cell r="CF140">
            <v>0</v>
          </cell>
          <cell r="EM140">
            <v>0.23699999999999999</v>
          </cell>
          <cell r="EN140">
            <v>0.20599999999999999</v>
          </cell>
          <cell r="EO140">
            <v>0.185</v>
          </cell>
          <cell r="EP140">
            <v>0.11</v>
          </cell>
          <cell r="EQ140">
            <v>5.0000000000000001E-3</v>
          </cell>
          <cell r="ER140">
            <v>0</v>
          </cell>
          <cell r="ES140">
            <v>0</v>
          </cell>
          <cell r="ET140">
            <v>0</v>
          </cell>
          <cell r="EU140">
            <v>5.0000000000000001E-3</v>
          </cell>
          <cell r="EV140">
            <v>0.114</v>
          </cell>
          <cell r="EW140">
            <v>0.17299999999999999</v>
          </cell>
          <cell r="EX140">
            <v>0.221</v>
          </cell>
          <cell r="EY140">
            <v>1.256</v>
          </cell>
        </row>
        <row r="141">
          <cell r="AC141" t="str">
            <v>котельной №1, для участка: от задвижки №131 до зданий общежитий ПУ-43; Надземная; 1983год ввода; ГВС; подающий; 60/30°С</v>
          </cell>
          <cell r="BP141">
            <v>1E-3</v>
          </cell>
          <cell r="BQ141">
            <v>1E-3</v>
          </cell>
          <cell r="BR141">
            <v>1E-3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1E-3</v>
          </cell>
          <cell r="CB141">
            <v>4.0000000000000001E-3</v>
          </cell>
          <cell r="CD141">
            <v>0</v>
          </cell>
          <cell r="CE141">
            <v>0</v>
          </cell>
          <cell r="CF141">
            <v>0</v>
          </cell>
          <cell r="EM141">
            <v>0.19700000000000001</v>
          </cell>
          <cell r="EN141">
            <v>0.17499999999999999</v>
          </cell>
          <cell r="EO141">
            <v>0.17399999999999999</v>
          </cell>
          <cell r="EP141">
            <v>0.13900000000000001</v>
          </cell>
          <cell r="EQ141">
            <v>0.121</v>
          </cell>
          <cell r="ER141">
            <v>6.8000000000000005E-2</v>
          </cell>
          <cell r="ES141">
            <v>8.4000000000000005E-2</v>
          </cell>
          <cell r="ET141">
            <v>0.109</v>
          </cell>
          <cell r="EU141">
            <v>0.12</v>
          </cell>
          <cell r="EV141">
            <v>0.14399999999999999</v>
          </cell>
          <cell r="EW141">
            <v>0.16600000000000001</v>
          </cell>
          <cell r="EX141">
            <v>0.191</v>
          </cell>
          <cell r="EY141">
            <v>1.6880000000000002</v>
          </cell>
        </row>
        <row r="142">
          <cell r="AC142" t="str">
            <v>котельной №1, для участка: от задвижки №131 до зданий общежитий ПУ-43; Надземная; 1983год ввода; ГВС; обратный; 60/30°С</v>
          </cell>
          <cell r="BP142">
            <v>1E-3</v>
          </cell>
          <cell r="BQ142">
            <v>1E-3</v>
          </cell>
          <cell r="BR142">
            <v>1E-3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1E-3</v>
          </cell>
          <cell r="CB142">
            <v>4.0000000000000001E-3</v>
          </cell>
          <cell r="CD142">
            <v>0</v>
          </cell>
          <cell r="CE142">
            <v>0</v>
          </cell>
          <cell r="CF142">
            <v>0</v>
          </cell>
          <cell r="EM142">
            <v>0.18</v>
          </cell>
          <cell r="EN142">
            <v>0.16</v>
          </cell>
          <cell r="EO142">
            <v>0.16</v>
          </cell>
          <cell r="EP142">
            <v>0.128</v>
          </cell>
          <cell r="EQ142">
            <v>0.111</v>
          </cell>
          <cell r="ER142">
            <v>6.2E-2</v>
          </cell>
          <cell r="ES142">
            <v>7.6999999999999999E-2</v>
          </cell>
          <cell r="ET142">
            <v>9.9000000000000005E-2</v>
          </cell>
          <cell r="EU142">
            <v>0.11</v>
          </cell>
          <cell r="EV142">
            <v>0.13200000000000001</v>
          </cell>
          <cell r="EW142">
            <v>0.152</v>
          </cell>
          <cell r="EX142">
            <v>0.17499999999999999</v>
          </cell>
          <cell r="EY142">
            <v>1.5459999999999998</v>
          </cell>
        </row>
        <row r="143">
          <cell r="AC143" t="str">
            <v>котельной №1, для участка: от задвижки №131 до зданий общежитий ПУ-43; Надземная; 1983год ввода; ГВС; подающий; 60/30°С</v>
          </cell>
          <cell r="BP143">
            <v>5.0000000000000001E-3</v>
          </cell>
          <cell r="BQ143">
            <v>5.0000000000000001E-3</v>
          </cell>
          <cell r="BR143">
            <v>5.0000000000000001E-3</v>
          </cell>
          <cell r="BS143">
            <v>3.0000000000000001E-3</v>
          </cell>
          <cell r="BT143">
            <v>1E-3</v>
          </cell>
          <cell r="BU143">
            <v>1E-3</v>
          </cell>
          <cell r="BV143">
            <v>1E-3</v>
          </cell>
          <cell r="BW143">
            <v>1E-3</v>
          </cell>
          <cell r="BX143">
            <v>1E-3</v>
          </cell>
          <cell r="BY143">
            <v>3.0000000000000001E-3</v>
          </cell>
          <cell r="BZ143">
            <v>4.0000000000000001E-3</v>
          </cell>
          <cell r="CA143">
            <v>5.0000000000000001E-3</v>
          </cell>
          <cell r="CB143">
            <v>3.5000000000000003E-2</v>
          </cell>
          <cell r="CD143">
            <v>3.0000000000000001E-3</v>
          </cell>
          <cell r="CE143">
            <v>0</v>
          </cell>
          <cell r="CF143">
            <v>0</v>
          </cell>
          <cell r="EM143">
            <v>1.623</v>
          </cell>
          <cell r="EN143">
            <v>1.4410000000000001</v>
          </cell>
          <cell r="EO143">
            <v>1.4370000000000001</v>
          </cell>
          <cell r="EP143">
            <v>1.147</v>
          </cell>
          <cell r="EQ143">
            <v>1</v>
          </cell>
          <cell r="ER143">
            <v>0.56100000000000005</v>
          </cell>
          <cell r="ES143">
            <v>0.69599999999999995</v>
          </cell>
          <cell r="ET143">
            <v>0.89500000000000002</v>
          </cell>
          <cell r="EU143">
            <v>0.98599999999999999</v>
          </cell>
          <cell r="EV143">
            <v>1.1879999999999999</v>
          </cell>
          <cell r="EW143">
            <v>1.3660000000000001</v>
          </cell>
          <cell r="EX143">
            <v>1.57</v>
          </cell>
          <cell r="EY143">
            <v>13.910000000000002</v>
          </cell>
        </row>
        <row r="144">
          <cell r="AC144" t="str">
            <v>котельной №1, для участка: от задвижки №131 до зданий общежитий ПУ-43; Надземная; 1983год ввода; ГВС; обратный; 60/30°С</v>
          </cell>
          <cell r="BP144">
            <v>2E-3</v>
          </cell>
          <cell r="BQ144">
            <v>2E-3</v>
          </cell>
          <cell r="BR144">
            <v>2E-3</v>
          </cell>
          <cell r="BS144">
            <v>1E-3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1E-3</v>
          </cell>
          <cell r="BZ144">
            <v>2E-3</v>
          </cell>
          <cell r="CA144">
            <v>2E-3</v>
          </cell>
          <cell r="CB144">
            <v>1.2E-2</v>
          </cell>
          <cell r="CD144">
            <v>1E-3</v>
          </cell>
          <cell r="CE144">
            <v>0</v>
          </cell>
          <cell r="CF144">
            <v>0</v>
          </cell>
          <cell r="EM144">
            <v>1.37</v>
          </cell>
          <cell r="EN144">
            <v>1.2170000000000001</v>
          </cell>
          <cell r="EO144">
            <v>1.2130000000000001</v>
          </cell>
          <cell r="EP144">
            <v>0.96899999999999997</v>
          </cell>
          <cell r="EQ144">
            <v>0.84399999999999997</v>
          </cell>
          <cell r="ER144">
            <v>0.47399999999999998</v>
          </cell>
          <cell r="ES144">
            <v>0.58799999999999997</v>
          </cell>
          <cell r="ET144">
            <v>0.75600000000000001</v>
          </cell>
          <cell r="EU144">
            <v>0.83199999999999996</v>
          </cell>
          <cell r="EV144">
            <v>1.0029999999999999</v>
          </cell>
          <cell r="EW144">
            <v>1.153</v>
          </cell>
          <cell r="EX144">
            <v>1.3260000000000001</v>
          </cell>
          <cell r="EY144">
            <v>11.745000000000003</v>
          </cell>
        </row>
        <row r="145">
          <cell r="AC145" t="str">
            <v>котельной №1, для участка: от задвижки №131 до задвижки №119; Надземная; 1983год ввода; отопление; подающий; 95/70°С</v>
          </cell>
          <cell r="BP145">
            <v>3.0000000000000001E-3</v>
          </cell>
          <cell r="BQ145">
            <v>3.0000000000000001E-3</v>
          </cell>
          <cell r="BR145">
            <v>3.0000000000000001E-3</v>
          </cell>
          <cell r="BS145">
            <v>2E-3</v>
          </cell>
          <cell r="BT145">
            <v>1E-3</v>
          </cell>
          <cell r="BU145">
            <v>0</v>
          </cell>
          <cell r="BV145">
            <v>0</v>
          </cell>
          <cell r="BW145">
            <v>1E-3</v>
          </cell>
          <cell r="BX145">
            <v>1E-3</v>
          </cell>
          <cell r="BY145">
            <v>2E-3</v>
          </cell>
          <cell r="BZ145">
            <v>3.0000000000000001E-3</v>
          </cell>
          <cell r="CA145">
            <v>3.0000000000000001E-3</v>
          </cell>
          <cell r="CB145">
            <v>2.1999999999999999E-2</v>
          </cell>
          <cell r="CD145">
            <v>2E-3</v>
          </cell>
          <cell r="CE145">
            <v>0</v>
          </cell>
          <cell r="CF145">
            <v>0</v>
          </cell>
          <cell r="EM145">
            <v>0.57099999999999995</v>
          </cell>
          <cell r="EN145">
            <v>0.497</v>
          </cell>
          <cell r="EO145">
            <v>0.44500000000000001</v>
          </cell>
          <cell r="EP145">
            <v>0.26600000000000001</v>
          </cell>
          <cell r="EQ145">
            <v>1.0999999999999999E-2</v>
          </cell>
          <cell r="ER145">
            <v>0</v>
          </cell>
          <cell r="ES145">
            <v>0</v>
          </cell>
          <cell r="ET145">
            <v>0</v>
          </cell>
          <cell r="EU145">
            <v>1.2E-2</v>
          </cell>
          <cell r="EV145">
            <v>0.27600000000000002</v>
          </cell>
          <cell r="EW145">
            <v>0.41599999999999998</v>
          </cell>
          <cell r="EX145">
            <v>0.53300000000000003</v>
          </cell>
          <cell r="EY145">
            <v>3.0270000000000001</v>
          </cell>
        </row>
        <row r="146">
          <cell r="AC146" t="str">
            <v>котельной №1, для участка: от задвижки №131 до задвижки №119; Надземная; 1983год ввода; отопление; обратный; 95/70°С</v>
          </cell>
          <cell r="BP146">
            <v>3.0000000000000001E-3</v>
          </cell>
          <cell r="BQ146">
            <v>3.0000000000000001E-3</v>
          </cell>
          <cell r="BR146">
            <v>3.0000000000000001E-3</v>
          </cell>
          <cell r="BS146">
            <v>2E-3</v>
          </cell>
          <cell r="BT146">
            <v>1E-3</v>
          </cell>
          <cell r="BU146">
            <v>0</v>
          </cell>
          <cell r="BV146">
            <v>0</v>
          </cell>
          <cell r="BW146">
            <v>1E-3</v>
          </cell>
          <cell r="BX146">
            <v>1E-3</v>
          </cell>
          <cell r="BY146">
            <v>2E-3</v>
          </cell>
          <cell r="BZ146">
            <v>3.0000000000000001E-3</v>
          </cell>
          <cell r="CA146">
            <v>3.0000000000000001E-3</v>
          </cell>
          <cell r="CB146">
            <v>2.1999999999999999E-2</v>
          </cell>
          <cell r="CD146">
            <v>2E-3</v>
          </cell>
          <cell r="CE146">
            <v>0</v>
          </cell>
          <cell r="CF146">
            <v>0</v>
          </cell>
          <cell r="EM146">
            <v>0.48799999999999999</v>
          </cell>
          <cell r="EN146">
            <v>0.42399999999999999</v>
          </cell>
          <cell r="EO146">
            <v>0.38100000000000001</v>
          </cell>
          <cell r="EP146">
            <v>0.22700000000000001</v>
          </cell>
          <cell r="EQ146">
            <v>0.01</v>
          </cell>
          <cell r="ER146">
            <v>0</v>
          </cell>
          <cell r="ES146">
            <v>0</v>
          </cell>
          <cell r="ET146">
            <v>0</v>
          </cell>
          <cell r="EU146">
            <v>0.01</v>
          </cell>
          <cell r="EV146">
            <v>0.23599999999999999</v>
          </cell>
          <cell r="EW146">
            <v>0.35599999999999998</v>
          </cell>
          <cell r="EX146">
            <v>0.45500000000000002</v>
          </cell>
          <cell r="EY146">
            <v>2.5870000000000002</v>
          </cell>
        </row>
        <row r="147">
          <cell r="AC147" t="str">
            <v>котельной №1, для участка: от задвижки №131 до задвижки №119; Надземная; 1983год ввода; ГВС; подающий; 60/30°С</v>
          </cell>
          <cell r="BP147">
            <v>3.0000000000000001E-3</v>
          </cell>
          <cell r="BQ147">
            <v>3.0000000000000001E-3</v>
          </cell>
          <cell r="BR147">
            <v>3.0000000000000001E-3</v>
          </cell>
          <cell r="BS147">
            <v>2E-3</v>
          </cell>
          <cell r="BT147">
            <v>1E-3</v>
          </cell>
          <cell r="BU147">
            <v>0</v>
          </cell>
          <cell r="BV147">
            <v>0</v>
          </cell>
          <cell r="BW147">
            <v>1E-3</v>
          </cell>
          <cell r="BX147">
            <v>1E-3</v>
          </cell>
          <cell r="BY147">
            <v>2E-3</v>
          </cell>
          <cell r="BZ147">
            <v>3.0000000000000001E-3</v>
          </cell>
          <cell r="CA147">
            <v>3.0000000000000001E-3</v>
          </cell>
          <cell r="CB147">
            <v>2.1999999999999999E-2</v>
          </cell>
          <cell r="CD147">
            <v>2E-3</v>
          </cell>
          <cell r="CE147">
            <v>0</v>
          </cell>
          <cell r="CF147">
            <v>0</v>
          </cell>
          <cell r="EM147">
            <v>0.501</v>
          </cell>
          <cell r="EN147">
            <v>0.44500000000000001</v>
          </cell>
          <cell r="EO147">
            <v>0.443</v>
          </cell>
          <cell r="EP147">
            <v>0.35399999999999998</v>
          </cell>
          <cell r="EQ147">
            <v>0.308</v>
          </cell>
          <cell r="ER147">
            <v>0.17299999999999999</v>
          </cell>
          <cell r="ES147">
            <v>0.215</v>
          </cell>
          <cell r="ET147">
            <v>0.27600000000000002</v>
          </cell>
          <cell r="EU147">
            <v>0.30399999999999999</v>
          </cell>
          <cell r="EV147">
            <v>0.36699999999999999</v>
          </cell>
          <cell r="EW147">
            <v>0.42099999999999999</v>
          </cell>
          <cell r="EX147">
            <v>0.48499999999999999</v>
          </cell>
          <cell r="EY147">
            <v>4.2919999999999998</v>
          </cell>
        </row>
        <row r="148">
          <cell r="AC148" t="str">
            <v>котельной №1, для участка: от задвижки №131 до задвижки №119; Надземная; 1983год ввода; ГВС; обратный; 60/30°С</v>
          </cell>
          <cell r="BP148">
            <v>1E-3</v>
          </cell>
          <cell r="BQ148">
            <v>1E-3</v>
          </cell>
          <cell r="BR148">
            <v>1E-3</v>
          </cell>
          <cell r="BS148">
            <v>1E-3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1E-3</v>
          </cell>
          <cell r="BZ148">
            <v>1E-3</v>
          </cell>
          <cell r="CA148">
            <v>1E-3</v>
          </cell>
          <cell r="CB148">
            <v>7.0000000000000001E-3</v>
          </cell>
          <cell r="CD148">
            <v>1E-3</v>
          </cell>
          <cell r="CE148">
            <v>0</v>
          </cell>
          <cell r="CF148">
            <v>0</v>
          </cell>
          <cell r="EM148">
            <v>0.372</v>
          </cell>
          <cell r="EN148">
            <v>0.33100000000000002</v>
          </cell>
          <cell r="EO148">
            <v>0.33</v>
          </cell>
          <cell r="EP148">
            <v>0.26300000000000001</v>
          </cell>
          <cell r="EQ148">
            <v>0.22900000000000001</v>
          </cell>
          <cell r="ER148">
            <v>0.129</v>
          </cell>
          <cell r="ES148">
            <v>0.16</v>
          </cell>
          <cell r="ET148">
            <v>0.20499999999999999</v>
          </cell>
          <cell r="EU148">
            <v>0.22600000000000001</v>
          </cell>
          <cell r="EV148">
            <v>0.27300000000000002</v>
          </cell>
          <cell r="EW148">
            <v>0.313</v>
          </cell>
          <cell r="EX148">
            <v>0.36</v>
          </cell>
          <cell r="EY148">
            <v>3.1910000000000003</v>
          </cell>
        </row>
        <row r="149">
          <cell r="AC149" t="str">
            <v>котельной №1, для участка: к ж.д.пер Ульяновский №98а,б,в,г,д,ж; Надземная; 2010год ввода; отопление; подающий; 95/70°С</v>
          </cell>
          <cell r="BP149">
            <v>6.0000000000000001E-3</v>
          </cell>
          <cell r="BQ149">
            <v>5.0000000000000001E-3</v>
          </cell>
          <cell r="BR149">
            <v>5.0000000000000001E-3</v>
          </cell>
          <cell r="BS149">
            <v>4.0000000000000001E-3</v>
          </cell>
          <cell r="BT149">
            <v>1E-3</v>
          </cell>
          <cell r="BU149">
            <v>1E-3</v>
          </cell>
          <cell r="BV149">
            <v>1E-3</v>
          </cell>
          <cell r="BW149">
            <v>1E-3</v>
          </cell>
          <cell r="BX149">
            <v>1E-3</v>
          </cell>
          <cell r="BY149">
            <v>4.0000000000000001E-3</v>
          </cell>
          <cell r="BZ149">
            <v>5.0000000000000001E-3</v>
          </cell>
          <cell r="CA149">
            <v>6.0000000000000001E-3</v>
          </cell>
          <cell r="CB149">
            <v>0.04</v>
          </cell>
          <cell r="CD149">
            <v>3.0000000000000001E-3</v>
          </cell>
          <cell r="CE149">
            <v>1E-3</v>
          </cell>
          <cell r="CF149">
            <v>1E-3</v>
          </cell>
          <cell r="EM149">
            <v>1.2210000000000001</v>
          </cell>
          <cell r="EN149">
            <v>1.0620000000000001</v>
          </cell>
          <cell r="EO149">
            <v>0.95299999999999996</v>
          </cell>
          <cell r="EP149">
            <v>0.56899999999999995</v>
          </cell>
          <cell r="EQ149">
            <v>2.4E-2</v>
          </cell>
          <cell r="ER149">
            <v>0</v>
          </cell>
          <cell r="ES149">
            <v>0</v>
          </cell>
          <cell r="ET149">
            <v>0</v>
          </cell>
          <cell r="EU149">
            <v>2.5000000000000001E-2</v>
          </cell>
          <cell r="EV149">
            <v>0.59</v>
          </cell>
          <cell r="EW149">
            <v>0.89100000000000001</v>
          </cell>
          <cell r="EX149">
            <v>1.1399999999999999</v>
          </cell>
          <cell r="EY149">
            <v>6.4749999999999996</v>
          </cell>
        </row>
        <row r="150">
          <cell r="AC150" t="str">
            <v>котельной №1, для участка: к ж.д.пер Ульяновский №98а,б,в,г,д,ж; Надземная; 2010год ввода; отопление; обратный; 95/70°С</v>
          </cell>
          <cell r="BP150">
            <v>6.0000000000000001E-3</v>
          </cell>
          <cell r="BQ150">
            <v>5.0000000000000001E-3</v>
          </cell>
          <cell r="BR150">
            <v>5.0000000000000001E-3</v>
          </cell>
          <cell r="BS150">
            <v>4.0000000000000001E-3</v>
          </cell>
          <cell r="BT150">
            <v>1E-3</v>
          </cell>
          <cell r="BU150">
            <v>1E-3</v>
          </cell>
          <cell r="BV150">
            <v>1E-3</v>
          </cell>
          <cell r="BW150">
            <v>1E-3</v>
          </cell>
          <cell r="BX150">
            <v>1E-3</v>
          </cell>
          <cell r="BY150">
            <v>4.0000000000000001E-3</v>
          </cell>
          <cell r="BZ150">
            <v>5.0000000000000001E-3</v>
          </cell>
          <cell r="CA150">
            <v>6.0000000000000001E-3</v>
          </cell>
          <cell r="CB150">
            <v>0.04</v>
          </cell>
          <cell r="CD150">
            <v>3.0000000000000001E-3</v>
          </cell>
          <cell r="CE150">
            <v>1E-3</v>
          </cell>
          <cell r="CF150">
            <v>1E-3</v>
          </cell>
          <cell r="EM150">
            <v>1.03</v>
          </cell>
          <cell r="EN150">
            <v>0.89700000000000002</v>
          </cell>
          <cell r="EO150">
            <v>0.80400000000000005</v>
          </cell>
          <cell r="EP150">
            <v>0.48</v>
          </cell>
          <cell r="EQ150">
            <v>0.02</v>
          </cell>
          <cell r="ER150">
            <v>0</v>
          </cell>
          <cell r="ES150">
            <v>0</v>
          </cell>
          <cell r="ET150">
            <v>0</v>
          </cell>
          <cell r="EU150">
            <v>2.1000000000000001E-2</v>
          </cell>
          <cell r="EV150">
            <v>0.498</v>
          </cell>
          <cell r="EW150">
            <v>0.752</v>
          </cell>
          <cell r="EX150">
            <v>0.96199999999999997</v>
          </cell>
          <cell r="EY150">
            <v>5.4639999999999995</v>
          </cell>
        </row>
        <row r="151">
          <cell r="AC151" t="str">
            <v>котельной №1, для участка: к ж.д.пер Ульяновский №98а,б,в,г,д,ж; Надземная; 2010год ввода; отопление; подающий; 95/70°С</v>
          </cell>
          <cell r="BP151">
            <v>4.0000000000000001E-3</v>
          </cell>
          <cell r="BQ151">
            <v>3.0000000000000001E-3</v>
          </cell>
          <cell r="BR151">
            <v>3.0000000000000001E-3</v>
          </cell>
          <cell r="BS151">
            <v>2E-3</v>
          </cell>
          <cell r="BT151">
            <v>1E-3</v>
          </cell>
          <cell r="BU151">
            <v>0</v>
          </cell>
          <cell r="BV151">
            <v>1E-3</v>
          </cell>
          <cell r="BW151">
            <v>1E-3</v>
          </cell>
          <cell r="BX151">
            <v>1E-3</v>
          </cell>
          <cell r="BY151">
            <v>2E-3</v>
          </cell>
          <cell r="BZ151">
            <v>3.0000000000000001E-3</v>
          </cell>
          <cell r="CA151">
            <v>3.0000000000000001E-3</v>
          </cell>
          <cell r="CB151">
            <v>2.4E-2</v>
          </cell>
          <cell r="CD151">
            <v>2E-3</v>
          </cell>
          <cell r="CE151">
            <v>0</v>
          </cell>
          <cell r="CF151">
            <v>0</v>
          </cell>
          <cell r="EM151">
            <v>0.48399999999999999</v>
          </cell>
          <cell r="EN151">
            <v>0.42099999999999999</v>
          </cell>
          <cell r="EO151">
            <v>0.378</v>
          </cell>
          <cell r="EP151">
            <v>0.22500000000000001</v>
          </cell>
          <cell r="EQ151">
            <v>0.01</v>
          </cell>
          <cell r="ER151">
            <v>0</v>
          </cell>
          <cell r="ES151">
            <v>0</v>
          </cell>
          <cell r="ET151">
            <v>0</v>
          </cell>
          <cell r="EU151">
            <v>0.01</v>
          </cell>
          <cell r="EV151">
            <v>0.23400000000000001</v>
          </cell>
          <cell r="EW151">
            <v>0.35299999999999998</v>
          </cell>
          <cell r="EX151">
            <v>0.45200000000000001</v>
          </cell>
          <cell r="EY151">
            <v>2.5670000000000002</v>
          </cell>
        </row>
        <row r="152">
          <cell r="AC152" t="str">
            <v>котельной №1, для участка: к ж.д.пер Ульяновский №98а,б,в,г,д,ж; Надземная; 2010год ввода; отопление; обратный; 95/70°С</v>
          </cell>
          <cell r="BP152">
            <v>4.0000000000000001E-3</v>
          </cell>
          <cell r="BQ152">
            <v>3.0000000000000001E-3</v>
          </cell>
          <cell r="BR152">
            <v>3.0000000000000001E-3</v>
          </cell>
          <cell r="BS152">
            <v>2E-3</v>
          </cell>
          <cell r="BT152">
            <v>1E-3</v>
          </cell>
          <cell r="BU152">
            <v>0</v>
          </cell>
          <cell r="BV152">
            <v>1E-3</v>
          </cell>
          <cell r="BW152">
            <v>1E-3</v>
          </cell>
          <cell r="BX152">
            <v>1E-3</v>
          </cell>
          <cell r="BY152">
            <v>2E-3</v>
          </cell>
          <cell r="BZ152">
            <v>3.0000000000000001E-3</v>
          </cell>
          <cell r="CA152">
            <v>3.0000000000000001E-3</v>
          </cell>
          <cell r="CB152">
            <v>2.4E-2</v>
          </cell>
          <cell r="CD152">
            <v>2E-3</v>
          </cell>
          <cell r="CE152">
            <v>0</v>
          </cell>
          <cell r="CF152">
            <v>0</v>
          </cell>
          <cell r="EM152">
            <v>0.40500000000000003</v>
          </cell>
          <cell r="EN152">
            <v>0.35199999999999998</v>
          </cell>
          <cell r="EO152">
            <v>0.316</v>
          </cell>
          <cell r="EP152">
            <v>0.188</v>
          </cell>
          <cell r="EQ152">
            <v>8.0000000000000002E-3</v>
          </cell>
          <cell r="ER152">
            <v>0</v>
          </cell>
          <cell r="ES152">
            <v>0</v>
          </cell>
          <cell r="ET152">
            <v>0</v>
          </cell>
          <cell r="EU152">
            <v>8.0000000000000002E-3</v>
          </cell>
          <cell r="EV152">
            <v>0.19600000000000001</v>
          </cell>
          <cell r="EW152">
            <v>0.29499999999999998</v>
          </cell>
          <cell r="EX152">
            <v>0.378</v>
          </cell>
          <cell r="EY152">
            <v>2.1459999999999999</v>
          </cell>
        </row>
        <row r="153">
          <cell r="AC153" t="str">
            <v>котельной №1, для участка: к ж.д.пер Ульяновский №98а,б,в,г,д,ж; Надземная; 2010год ввода; отопление; подающий; 95/70°С</v>
          </cell>
          <cell r="BP153">
            <v>5.0000000000000001E-3</v>
          </cell>
          <cell r="BQ153">
            <v>4.0000000000000001E-3</v>
          </cell>
          <cell r="BR153">
            <v>4.0000000000000001E-3</v>
          </cell>
          <cell r="BS153">
            <v>3.0000000000000001E-3</v>
          </cell>
          <cell r="BT153">
            <v>1E-3</v>
          </cell>
          <cell r="BU153">
            <v>1E-3</v>
          </cell>
          <cell r="BV153">
            <v>1E-3</v>
          </cell>
          <cell r="BW153">
            <v>1E-3</v>
          </cell>
          <cell r="BX153">
            <v>1E-3</v>
          </cell>
          <cell r="BY153">
            <v>3.0000000000000001E-3</v>
          </cell>
          <cell r="BZ153">
            <v>4.0000000000000001E-3</v>
          </cell>
          <cell r="CA153">
            <v>4.0000000000000001E-3</v>
          </cell>
          <cell r="CB153">
            <v>3.2000000000000001E-2</v>
          </cell>
          <cell r="CD153">
            <v>3.0000000000000001E-3</v>
          </cell>
          <cell r="CE153">
            <v>0</v>
          </cell>
          <cell r="CF153">
            <v>0</v>
          </cell>
          <cell r="EM153">
            <v>0.45200000000000001</v>
          </cell>
          <cell r="EN153">
            <v>0.39300000000000002</v>
          </cell>
          <cell r="EO153">
            <v>0.35199999999999998</v>
          </cell>
          <cell r="EP153">
            <v>0.21</v>
          </cell>
          <cell r="EQ153">
            <v>8.9999999999999993E-3</v>
          </cell>
          <cell r="ER153">
            <v>0</v>
          </cell>
          <cell r="ES153">
            <v>0</v>
          </cell>
          <cell r="ET153">
            <v>0</v>
          </cell>
          <cell r="EU153">
            <v>8.9999999999999993E-3</v>
          </cell>
          <cell r="EV153">
            <v>0.218</v>
          </cell>
          <cell r="EW153">
            <v>0.32900000000000001</v>
          </cell>
          <cell r="EX153">
            <v>0.42199999999999999</v>
          </cell>
          <cell r="EY153">
            <v>2.3939999999999997</v>
          </cell>
        </row>
        <row r="154">
          <cell r="AC154" t="str">
            <v>котельной №1, для участка: к ж.д.пер Ульяновский №98а,б,в,г,д,ж; Надземная; 2010год ввода; отопление; обратный; 95/70°С</v>
          </cell>
          <cell r="BP154">
            <v>5.0000000000000001E-3</v>
          </cell>
          <cell r="BQ154">
            <v>4.0000000000000001E-3</v>
          </cell>
          <cell r="BR154">
            <v>4.0000000000000001E-3</v>
          </cell>
          <cell r="BS154">
            <v>3.0000000000000001E-3</v>
          </cell>
          <cell r="BT154">
            <v>1E-3</v>
          </cell>
          <cell r="BU154">
            <v>1E-3</v>
          </cell>
          <cell r="BV154">
            <v>1E-3</v>
          </cell>
          <cell r="BW154">
            <v>1E-3</v>
          </cell>
          <cell r="BX154">
            <v>1E-3</v>
          </cell>
          <cell r="BY154">
            <v>3.0000000000000001E-3</v>
          </cell>
          <cell r="BZ154">
            <v>4.0000000000000001E-3</v>
          </cell>
          <cell r="CA154">
            <v>4.0000000000000001E-3</v>
          </cell>
          <cell r="CB154">
            <v>3.2000000000000001E-2</v>
          </cell>
          <cell r="CD154">
            <v>3.0000000000000001E-3</v>
          </cell>
          <cell r="CE154">
            <v>0</v>
          </cell>
          <cell r="CF154">
            <v>0</v>
          </cell>
          <cell r="EM154">
            <v>0.38700000000000001</v>
          </cell>
          <cell r="EN154">
            <v>0.33700000000000002</v>
          </cell>
          <cell r="EO154">
            <v>0.30199999999999999</v>
          </cell>
          <cell r="EP154">
            <v>0.18</v>
          </cell>
          <cell r="EQ154">
            <v>8.0000000000000002E-3</v>
          </cell>
          <cell r="ER154">
            <v>0</v>
          </cell>
          <cell r="ES154">
            <v>0</v>
          </cell>
          <cell r="ET154">
            <v>0</v>
          </cell>
          <cell r="EU154">
            <v>8.0000000000000002E-3</v>
          </cell>
          <cell r="EV154">
            <v>0.187</v>
          </cell>
          <cell r="EW154">
            <v>0.28199999999999997</v>
          </cell>
          <cell r="EX154">
            <v>0.36099999999999999</v>
          </cell>
          <cell r="EY154">
            <v>2.052</v>
          </cell>
        </row>
        <row r="155">
          <cell r="AC155" t="str">
            <v>котельной №1, для участка: к ж.д.пер Ульяновский №98а,б,в,г,д,ж; Надземная; 2010год ввода; отопление; подающий; 95/70°С</v>
          </cell>
          <cell r="BP155">
            <v>4.7E-2</v>
          </cell>
          <cell r="BQ155">
            <v>4.2000000000000003E-2</v>
          </cell>
          <cell r="BR155">
            <v>0.04</v>
          </cell>
          <cell r="BS155">
            <v>0.03</v>
          </cell>
          <cell r="BT155">
            <v>0.01</v>
          </cell>
          <cell r="BU155">
            <v>5.0000000000000001E-3</v>
          </cell>
          <cell r="BV155">
            <v>7.0000000000000001E-3</v>
          </cell>
          <cell r="BW155">
            <v>8.0000000000000002E-3</v>
          </cell>
          <cell r="BX155">
            <v>8.9999999999999993E-3</v>
          </cell>
          <cell r="BY155">
            <v>3.1E-2</v>
          </cell>
          <cell r="BZ155">
            <v>3.7999999999999999E-2</v>
          </cell>
          <cell r="CA155">
            <v>4.4999999999999998E-2</v>
          </cell>
          <cell r="CB155">
            <v>0.312</v>
          </cell>
          <cell r="CD155">
            <v>2.7E-2</v>
          </cell>
          <cell r="CE155">
            <v>4.0000000000000001E-3</v>
          </cell>
          <cell r="CF155">
            <v>4.0000000000000001E-3</v>
          </cell>
          <cell r="EM155">
            <v>2.77</v>
          </cell>
          <cell r="EN155">
            <v>2.411</v>
          </cell>
          <cell r="EO155">
            <v>2.1619999999999999</v>
          </cell>
          <cell r="EP155">
            <v>1.29</v>
          </cell>
          <cell r="EQ155">
            <v>5.5E-2</v>
          </cell>
          <cell r="ER155">
            <v>0</v>
          </cell>
          <cell r="ES155">
            <v>0</v>
          </cell>
          <cell r="ET155">
            <v>0</v>
          </cell>
          <cell r="EU155">
            <v>5.7000000000000002E-2</v>
          </cell>
          <cell r="EV155">
            <v>1.339</v>
          </cell>
          <cell r="EW155">
            <v>2.0209999999999999</v>
          </cell>
          <cell r="EX155">
            <v>2.5859999999999999</v>
          </cell>
          <cell r="EY155">
            <v>14.691000000000001</v>
          </cell>
        </row>
        <row r="156">
          <cell r="AC156" t="str">
            <v>котельной №1, для участка: к ж.д.пер Ульяновский №98а,б,в,г,д,ж; Надземная; 2010год ввода; отопление; обратный; 95/70°С</v>
          </cell>
          <cell r="BP156">
            <v>4.7E-2</v>
          </cell>
          <cell r="BQ156">
            <v>4.2000000000000003E-2</v>
          </cell>
          <cell r="BR156">
            <v>0.04</v>
          </cell>
          <cell r="BS156">
            <v>0.03</v>
          </cell>
          <cell r="BT156">
            <v>0.01</v>
          </cell>
          <cell r="BU156">
            <v>5.0000000000000001E-3</v>
          </cell>
          <cell r="BV156">
            <v>7.0000000000000001E-3</v>
          </cell>
          <cell r="BW156">
            <v>8.0000000000000002E-3</v>
          </cell>
          <cell r="BX156">
            <v>8.9999999999999993E-3</v>
          </cell>
          <cell r="BY156">
            <v>3.1E-2</v>
          </cell>
          <cell r="BZ156">
            <v>3.7999999999999999E-2</v>
          </cell>
          <cell r="CA156">
            <v>4.4999999999999998E-2</v>
          </cell>
          <cell r="CB156">
            <v>0.312</v>
          </cell>
          <cell r="CD156">
            <v>2.7E-2</v>
          </cell>
          <cell r="CE156">
            <v>4.0000000000000001E-3</v>
          </cell>
          <cell r="CF156">
            <v>4.0000000000000001E-3</v>
          </cell>
          <cell r="EM156">
            <v>2.39</v>
          </cell>
          <cell r="EN156">
            <v>2.08</v>
          </cell>
          <cell r="EO156">
            <v>1.865</v>
          </cell>
          <cell r="EP156">
            <v>1.113</v>
          </cell>
          <cell r="EQ156">
            <v>4.8000000000000001E-2</v>
          </cell>
          <cell r="ER156">
            <v>0</v>
          </cell>
          <cell r="ES156">
            <v>0</v>
          </cell>
          <cell r="ET156">
            <v>0</v>
          </cell>
          <cell r="EU156">
            <v>4.9000000000000002E-2</v>
          </cell>
          <cell r="EV156">
            <v>1.155</v>
          </cell>
          <cell r="EW156">
            <v>1.744</v>
          </cell>
          <cell r="EX156">
            <v>2.2309999999999999</v>
          </cell>
          <cell r="EY156">
            <v>12.675000000000001</v>
          </cell>
        </row>
        <row r="157">
          <cell r="AC157" t="str">
            <v>котельной №2, для участка: от котельной №2 до музея ул.Советская №100; Надземная; 1993год ввода; отопление; подающий; 95/70°С</v>
          </cell>
          <cell r="BP157">
            <v>0.114</v>
          </cell>
          <cell r="BQ157">
            <v>0.10100000000000001</v>
          </cell>
          <cell r="BR157">
            <v>9.7000000000000003E-2</v>
          </cell>
          <cell r="BS157">
            <v>7.0999999999999994E-2</v>
          </cell>
          <cell r="BT157">
            <v>2.3E-2</v>
          </cell>
          <cell r="BU157">
            <v>1.2999999999999999E-2</v>
          </cell>
          <cell r="BV157">
            <v>1.7000000000000001E-2</v>
          </cell>
          <cell r="BW157">
            <v>0.02</v>
          </cell>
          <cell r="BX157">
            <v>2.1999999999999999E-2</v>
          </cell>
          <cell r="BY157">
            <v>7.3999999999999996E-2</v>
          </cell>
          <cell r="BZ157">
            <v>9.1999999999999998E-2</v>
          </cell>
          <cell r="CA157">
            <v>0.109</v>
          </cell>
          <cell r="CB157">
            <v>0.75300000000000011</v>
          </cell>
          <cell r="CD157">
            <v>6.4000000000000001E-2</v>
          </cell>
          <cell r="CE157">
            <v>0.01</v>
          </cell>
          <cell r="CF157">
            <v>0.01</v>
          </cell>
          <cell r="EM157">
            <v>4.1429999999999998</v>
          </cell>
          <cell r="EN157">
            <v>3.605</v>
          </cell>
          <cell r="EO157">
            <v>3.2330000000000001</v>
          </cell>
          <cell r="EP157">
            <v>1.929</v>
          </cell>
          <cell r="EQ157">
            <v>8.2000000000000003E-2</v>
          </cell>
          <cell r="ER157">
            <v>0</v>
          </cell>
          <cell r="ES157">
            <v>0</v>
          </cell>
          <cell r="ET157">
            <v>0</v>
          </cell>
          <cell r="EU157">
            <v>8.5000000000000006E-2</v>
          </cell>
          <cell r="EV157">
            <v>2.0030000000000001</v>
          </cell>
          <cell r="EW157">
            <v>3.0219999999999998</v>
          </cell>
          <cell r="EX157">
            <v>3.867</v>
          </cell>
          <cell r="EY157">
            <v>21.969000000000001</v>
          </cell>
        </row>
        <row r="158">
          <cell r="AC158" t="str">
            <v>котельной №2, для участка: от котельной №2 до музея ул.Советская №100; Надземная; 1993год ввода; отопление; обратный; 95/70°С</v>
          </cell>
          <cell r="BP158">
            <v>0.114</v>
          </cell>
          <cell r="BQ158">
            <v>0.10100000000000001</v>
          </cell>
          <cell r="BR158">
            <v>9.7000000000000003E-2</v>
          </cell>
          <cell r="BS158">
            <v>7.0999999999999994E-2</v>
          </cell>
          <cell r="BT158">
            <v>2.3E-2</v>
          </cell>
          <cell r="BU158">
            <v>1.2999999999999999E-2</v>
          </cell>
          <cell r="BV158">
            <v>1.7000000000000001E-2</v>
          </cell>
          <cell r="BW158">
            <v>0.02</v>
          </cell>
          <cell r="BX158">
            <v>2.1999999999999999E-2</v>
          </cell>
          <cell r="BY158">
            <v>7.3999999999999996E-2</v>
          </cell>
          <cell r="BZ158">
            <v>9.1999999999999998E-2</v>
          </cell>
          <cell r="CA158">
            <v>0.109</v>
          </cell>
          <cell r="CB158">
            <v>0.75300000000000011</v>
          </cell>
          <cell r="CD158">
            <v>6.4000000000000001E-2</v>
          </cell>
          <cell r="CE158">
            <v>0.01</v>
          </cell>
          <cell r="CF158">
            <v>0.01</v>
          </cell>
          <cell r="EM158">
            <v>3.492</v>
          </cell>
          <cell r="EN158">
            <v>3.0379999999999998</v>
          </cell>
          <cell r="EO158">
            <v>2.7250000000000001</v>
          </cell>
          <cell r="EP158">
            <v>1.6259999999999999</v>
          </cell>
          <cell r="EQ158">
            <v>6.9000000000000006E-2</v>
          </cell>
          <cell r="ER158">
            <v>0</v>
          </cell>
          <cell r="ES158">
            <v>0</v>
          </cell>
          <cell r="ET158">
            <v>0</v>
          </cell>
          <cell r="EU158">
            <v>7.1999999999999995E-2</v>
          </cell>
          <cell r="EV158">
            <v>1.6879999999999999</v>
          </cell>
          <cell r="EW158">
            <v>2.5470000000000002</v>
          </cell>
          <cell r="EX158">
            <v>3.2589999999999999</v>
          </cell>
          <cell r="EY158">
            <v>18.515999999999998</v>
          </cell>
        </row>
        <row r="159">
          <cell r="AC159" t="str">
            <v>котельной №2, для участка: от котельной №2 до здания администрацииул.Сердюка №97; Надземная; 1993год ввода; отопление; подающий; 95/70°С</v>
          </cell>
          <cell r="BP159">
            <v>1.4999999999999999E-2</v>
          </cell>
          <cell r="BQ159">
            <v>1.2999999999999999E-2</v>
          </cell>
          <cell r="BR159">
            <v>1.2999999999999999E-2</v>
          </cell>
          <cell r="BS159">
            <v>8.9999999999999993E-3</v>
          </cell>
          <cell r="BT159">
            <v>3.0000000000000001E-3</v>
          </cell>
          <cell r="BU159">
            <v>2E-3</v>
          </cell>
          <cell r="BV159">
            <v>2E-3</v>
          </cell>
          <cell r="BW159">
            <v>3.0000000000000001E-3</v>
          </cell>
          <cell r="BX159">
            <v>3.0000000000000001E-3</v>
          </cell>
          <cell r="BY159">
            <v>0.01</v>
          </cell>
          <cell r="BZ159">
            <v>1.2E-2</v>
          </cell>
          <cell r="CA159">
            <v>1.4E-2</v>
          </cell>
          <cell r="CB159">
            <v>9.8999999999999991E-2</v>
          </cell>
          <cell r="CD159">
            <v>8.9999999999999993E-3</v>
          </cell>
          <cell r="CE159">
            <v>1E-3</v>
          </cell>
          <cell r="CF159">
            <v>1E-3</v>
          </cell>
          <cell r="EM159">
            <v>1.581</v>
          </cell>
          <cell r="EN159">
            <v>1.3759999999999999</v>
          </cell>
          <cell r="EO159">
            <v>1.234</v>
          </cell>
          <cell r="EP159">
            <v>0.73599999999999999</v>
          </cell>
          <cell r="EQ159">
            <v>3.1E-2</v>
          </cell>
          <cell r="ER159">
            <v>0</v>
          </cell>
          <cell r="ES159">
            <v>0</v>
          </cell>
          <cell r="ET159">
            <v>0</v>
          </cell>
          <cell r="EU159">
            <v>3.2000000000000001E-2</v>
          </cell>
          <cell r="EV159">
            <v>0.76400000000000001</v>
          </cell>
          <cell r="EW159">
            <v>1.153</v>
          </cell>
          <cell r="EX159">
            <v>1.476</v>
          </cell>
          <cell r="EY159">
            <v>8.3829999999999991</v>
          </cell>
        </row>
        <row r="160">
          <cell r="AC160" t="str">
            <v>котельной №2, для участка: от котельной №2 до здания администрацииул.Сердюка №97; Надземная; 1993год ввода; отопление; обратный; 95/70°С</v>
          </cell>
          <cell r="BP160">
            <v>1.4999999999999999E-2</v>
          </cell>
          <cell r="BQ160">
            <v>1.2999999999999999E-2</v>
          </cell>
          <cell r="BR160">
            <v>1.2999999999999999E-2</v>
          </cell>
          <cell r="BS160">
            <v>8.9999999999999993E-3</v>
          </cell>
          <cell r="BT160">
            <v>3.0000000000000001E-3</v>
          </cell>
          <cell r="BU160">
            <v>2E-3</v>
          </cell>
          <cell r="BV160">
            <v>2E-3</v>
          </cell>
          <cell r="BW160">
            <v>3.0000000000000001E-3</v>
          </cell>
          <cell r="BX160">
            <v>3.0000000000000001E-3</v>
          </cell>
          <cell r="BY160">
            <v>0.01</v>
          </cell>
          <cell r="BZ160">
            <v>1.2E-2</v>
          </cell>
          <cell r="CA160">
            <v>1.4E-2</v>
          </cell>
          <cell r="CB160">
            <v>9.8999999999999991E-2</v>
          </cell>
          <cell r="CD160">
            <v>8.9999999999999993E-3</v>
          </cell>
          <cell r="CE160">
            <v>1E-3</v>
          </cell>
          <cell r="CF160">
            <v>1E-3</v>
          </cell>
          <cell r="EM160">
            <v>1.3220000000000001</v>
          </cell>
          <cell r="EN160">
            <v>1.1499999999999999</v>
          </cell>
          <cell r="EO160">
            <v>1.032</v>
          </cell>
          <cell r="EP160">
            <v>0.61499999999999999</v>
          </cell>
          <cell r="EQ160">
            <v>2.5999999999999999E-2</v>
          </cell>
          <cell r="ER160">
            <v>0</v>
          </cell>
          <cell r="ES160">
            <v>0</v>
          </cell>
          <cell r="ET160">
            <v>0</v>
          </cell>
          <cell r="EU160">
            <v>2.7E-2</v>
          </cell>
          <cell r="EV160">
            <v>0.63900000000000001</v>
          </cell>
          <cell r="EW160">
            <v>0.96399999999999997</v>
          </cell>
          <cell r="EX160">
            <v>1.234</v>
          </cell>
          <cell r="EY160">
            <v>7.0090000000000003</v>
          </cell>
        </row>
        <row r="161">
          <cell r="AC161" t="str">
            <v>котельной №2, для участка: от котельной №2 до здания ул.Сердюка№99А; Надземная; 1993год ввода; отопление; подающий; 95/70°С</v>
          </cell>
          <cell r="BP161">
            <v>1.4999999999999999E-2</v>
          </cell>
          <cell r="BQ161">
            <v>1.4E-2</v>
          </cell>
          <cell r="BR161">
            <v>1.2999999999999999E-2</v>
          </cell>
          <cell r="BS161">
            <v>0.01</v>
          </cell>
          <cell r="BT161">
            <v>3.0000000000000001E-3</v>
          </cell>
          <cell r="BU161">
            <v>2E-3</v>
          </cell>
          <cell r="BV161">
            <v>2E-3</v>
          </cell>
          <cell r="BW161">
            <v>3.0000000000000001E-3</v>
          </cell>
          <cell r="BX161">
            <v>3.0000000000000001E-3</v>
          </cell>
          <cell r="BY161">
            <v>0.01</v>
          </cell>
          <cell r="BZ161">
            <v>1.2E-2</v>
          </cell>
          <cell r="CA161">
            <v>1.4999999999999999E-2</v>
          </cell>
          <cell r="CB161">
            <v>0.10199999999999999</v>
          </cell>
          <cell r="CD161">
            <v>8.9999999999999993E-3</v>
          </cell>
          <cell r="CE161">
            <v>1E-3</v>
          </cell>
          <cell r="CF161">
            <v>1E-3</v>
          </cell>
          <cell r="EM161">
            <v>1.6140000000000001</v>
          </cell>
          <cell r="EN161">
            <v>1.4039999999999999</v>
          </cell>
          <cell r="EO161">
            <v>1.26</v>
          </cell>
          <cell r="EP161">
            <v>0.752</v>
          </cell>
          <cell r="EQ161">
            <v>3.2000000000000001E-2</v>
          </cell>
          <cell r="ER161">
            <v>0</v>
          </cell>
          <cell r="ES161">
            <v>0</v>
          </cell>
          <cell r="ET161">
            <v>0</v>
          </cell>
          <cell r="EU161">
            <v>3.3000000000000002E-2</v>
          </cell>
          <cell r="EV161">
            <v>0.78</v>
          </cell>
          <cell r="EW161">
            <v>1.177</v>
          </cell>
          <cell r="EX161">
            <v>1.5069999999999999</v>
          </cell>
          <cell r="EY161">
            <v>8.5589999999999993</v>
          </cell>
        </row>
        <row r="162">
          <cell r="AC162" t="str">
            <v>котельной №2, для участка: от котельной №2 до здания ул.Сердюка№99А; Надземная; 1993год ввода; отопление; обратный; 95/70°С</v>
          </cell>
          <cell r="BP162">
            <v>1.4999999999999999E-2</v>
          </cell>
          <cell r="BQ162">
            <v>1.4E-2</v>
          </cell>
          <cell r="BR162">
            <v>1.2999999999999999E-2</v>
          </cell>
          <cell r="BS162">
            <v>0.01</v>
          </cell>
          <cell r="BT162">
            <v>3.0000000000000001E-3</v>
          </cell>
          <cell r="BU162">
            <v>2E-3</v>
          </cell>
          <cell r="BV162">
            <v>2E-3</v>
          </cell>
          <cell r="BW162">
            <v>3.0000000000000001E-3</v>
          </cell>
          <cell r="BX162">
            <v>3.0000000000000001E-3</v>
          </cell>
          <cell r="BY162">
            <v>0.01</v>
          </cell>
          <cell r="BZ162">
            <v>1.2E-2</v>
          </cell>
          <cell r="CA162">
            <v>1.4999999999999999E-2</v>
          </cell>
          <cell r="CB162">
            <v>0.10199999999999999</v>
          </cell>
          <cell r="CD162">
            <v>8.9999999999999993E-3</v>
          </cell>
          <cell r="CE162">
            <v>1E-3</v>
          </cell>
          <cell r="CF162">
            <v>1E-3</v>
          </cell>
          <cell r="EM162">
            <v>1.349</v>
          </cell>
          <cell r="EN162">
            <v>1.1739999999999999</v>
          </cell>
          <cell r="EO162">
            <v>1.0529999999999999</v>
          </cell>
          <cell r="EP162">
            <v>0.628</v>
          </cell>
          <cell r="EQ162">
            <v>2.7E-2</v>
          </cell>
          <cell r="ER162">
            <v>0</v>
          </cell>
          <cell r="ES162">
            <v>0</v>
          </cell>
          <cell r="ET162">
            <v>0</v>
          </cell>
          <cell r="EU162">
            <v>2.8000000000000001E-2</v>
          </cell>
          <cell r="EV162">
            <v>0.65200000000000002</v>
          </cell>
          <cell r="EW162">
            <v>0.98399999999999999</v>
          </cell>
          <cell r="EX162">
            <v>1.2589999999999999</v>
          </cell>
          <cell r="EY162">
            <v>7.1539999999999999</v>
          </cell>
        </row>
        <row r="163">
          <cell r="AC163" t="str">
            <v>котельной №2, для участка: от котельной №2 до ул.Сердюка №99 (СЮТ); Надземная; 1993год ввода; отопление; подающий; 95/70°С</v>
          </cell>
          <cell r="BP163">
            <v>0.115</v>
          </cell>
          <cell r="BQ163">
            <v>0.10100000000000001</v>
          </cell>
          <cell r="BR163">
            <v>9.8000000000000004E-2</v>
          </cell>
          <cell r="BS163">
            <v>7.1999999999999995E-2</v>
          </cell>
          <cell r="BT163">
            <v>2.3E-2</v>
          </cell>
          <cell r="BU163">
            <v>1.2999999999999999E-2</v>
          </cell>
          <cell r="BV163">
            <v>1.7000000000000001E-2</v>
          </cell>
          <cell r="BW163">
            <v>2.1000000000000001E-2</v>
          </cell>
          <cell r="BX163">
            <v>2.3E-2</v>
          </cell>
          <cell r="BY163">
            <v>7.3999999999999996E-2</v>
          </cell>
          <cell r="BZ163">
            <v>9.2999999999999999E-2</v>
          </cell>
          <cell r="CA163">
            <v>0.109</v>
          </cell>
          <cell r="CB163">
            <v>0.75900000000000012</v>
          </cell>
          <cell r="CD163">
            <v>6.5000000000000002E-2</v>
          </cell>
          <cell r="CE163">
            <v>0.01</v>
          </cell>
          <cell r="CF163">
            <v>0.01</v>
          </cell>
          <cell r="EM163">
            <v>2.2050000000000001</v>
          </cell>
          <cell r="EN163">
            <v>1.919</v>
          </cell>
          <cell r="EO163">
            <v>1.7210000000000001</v>
          </cell>
          <cell r="EP163">
            <v>1.0269999999999999</v>
          </cell>
          <cell r="EQ163">
            <v>4.3999999999999997E-2</v>
          </cell>
          <cell r="ER163">
            <v>0</v>
          </cell>
          <cell r="ES163">
            <v>0</v>
          </cell>
          <cell r="ET163">
            <v>0</v>
          </cell>
          <cell r="EU163">
            <v>4.4999999999999998E-2</v>
          </cell>
          <cell r="EV163">
            <v>1.0660000000000001</v>
          </cell>
          <cell r="EW163">
            <v>1.609</v>
          </cell>
          <cell r="EX163">
            <v>2.0590000000000002</v>
          </cell>
          <cell r="EY163">
            <v>11.695</v>
          </cell>
        </row>
        <row r="164">
          <cell r="AC164" t="str">
            <v>котельной №2, для участка: от котельной №2 до ул.Сердюка №99 (СЮТ); Надземная; 1993год ввода; отопление; обратный; 95/70°С</v>
          </cell>
          <cell r="BP164">
            <v>0.115</v>
          </cell>
          <cell r="BQ164">
            <v>0.10100000000000001</v>
          </cell>
          <cell r="BR164">
            <v>9.8000000000000004E-2</v>
          </cell>
          <cell r="BS164">
            <v>7.1999999999999995E-2</v>
          </cell>
          <cell r="BT164">
            <v>2.3E-2</v>
          </cell>
          <cell r="BU164">
            <v>1.2999999999999999E-2</v>
          </cell>
          <cell r="BV164">
            <v>1.7000000000000001E-2</v>
          </cell>
          <cell r="BW164">
            <v>2.1000000000000001E-2</v>
          </cell>
          <cell r="BX164">
            <v>2.3E-2</v>
          </cell>
          <cell r="BY164">
            <v>7.3999999999999996E-2</v>
          </cell>
          <cell r="BZ164">
            <v>9.2999999999999999E-2</v>
          </cell>
          <cell r="CA164">
            <v>0.109</v>
          </cell>
          <cell r="CB164">
            <v>0.75900000000000012</v>
          </cell>
          <cell r="CD164">
            <v>6.5000000000000002E-2</v>
          </cell>
          <cell r="CE164">
            <v>0.01</v>
          </cell>
          <cell r="CF164">
            <v>0.01</v>
          </cell>
          <cell r="EM164">
            <v>1.8560000000000001</v>
          </cell>
          <cell r="EN164">
            <v>1.615</v>
          </cell>
          <cell r="EO164">
            <v>1.4490000000000001</v>
          </cell>
          <cell r="EP164">
            <v>0.86399999999999999</v>
          </cell>
          <cell r="EQ164">
            <v>3.6999999999999998E-2</v>
          </cell>
          <cell r="ER164">
            <v>0</v>
          </cell>
          <cell r="ES164">
            <v>0</v>
          </cell>
          <cell r="ET164">
            <v>0</v>
          </cell>
          <cell r="EU164">
            <v>3.7999999999999999E-2</v>
          </cell>
          <cell r="EV164">
            <v>0.89700000000000002</v>
          </cell>
          <cell r="EW164">
            <v>1.3540000000000001</v>
          </cell>
          <cell r="EX164">
            <v>1.7330000000000001</v>
          </cell>
          <cell r="EY164">
            <v>9.843</v>
          </cell>
        </row>
        <row r="165">
          <cell r="AC165" t="str">
            <v>котельной №2, для участка: от котельной №2 до ул.Сердюка №99 (СЮТ); Бесканальная; 1993год ввода; отопление; подающий; 95/70°С</v>
          </cell>
          <cell r="BP165">
            <v>0.01</v>
          </cell>
          <cell r="BQ165">
            <v>8.9999999999999993E-3</v>
          </cell>
          <cell r="BR165">
            <v>8.9999999999999993E-3</v>
          </cell>
          <cell r="BS165">
            <v>6.0000000000000001E-3</v>
          </cell>
          <cell r="BT165">
            <v>2E-3</v>
          </cell>
          <cell r="BU165">
            <v>1E-3</v>
          </cell>
          <cell r="BV165">
            <v>2E-3</v>
          </cell>
          <cell r="BW165">
            <v>2E-3</v>
          </cell>
          <cell r="BX165">
            <v>2E-3</v>
          </cell>
          <cell r="BY165">
            <v>7.0000000000000001E-3</v>
          </cell>
          <cell r="BZ165">
            <v>8.0000000000000002E-3</v>
          </cell>
          <cell r="CA165">
            <v>0.01</v>
          </cell>
          <cell r="CB165">
            <v>6.8000000000000005E-2</v>
          </cell>
          <cell r="CD165">
            <v>6.0000000000000001E-3</v>
          </cell>
          <cell r="CE165">
            <v>1E-3</v>
          </cell>
          <cell r="CF165">
            <v>1E-3</v>
          </cell>
          <cell r="EM165">
            <v>0.41599999999999998</v>
          </cell>
          <cell r="EN165">
            <v>0.373</v>
          </cell>
          <cell r="EO165">
            <v>0.36699999999999999</v>
          </cell>
          <cell r="EP165">
            <v>0.27400000000000002</v>
          </cell>
          <cell r="EQ165">
            <v>1.4999999999999999E-2</v>
          </cell>
          <cell r="ER165">
            <v>0</v>
          </cell>
          <cell r="ES165">
            <v>0</v>
          </cell>
          <cell r="ET165">
            <v>0</v>
          </cell>
          <cell r="EU165">
            <v>1.0999999999999999E-2</v>
          </cell>
          <cell r="EV165">
            <v>0.22800000000000001</v>
          </cell>
          <cell r="EW165">
            <v>0.314</v>
          </cell>
          <cell r="EX165">
            <v>0.38900000000000001</v>
          </cell>
          <cell r="EY165">
            <v>2.3869999999999996</v>
          </cell>
        </row>
        <row r="166">
          <cell r="AC166" t="str">
            <v>котельной №2, для участка: от котельной №2 до ул.Сердюка №99 (СЮТ); Бесканальная; 1993год ввода; отопление; обратный; 95/70°С</v>
          </cell>
          <cell r="BP166">
            <v>0.01</v>
          </cell>
          <cell r="BQ166">
            <v>8.9999999999999993E-3</v>
          </cell>
          <cell r="BR166">
            <v>8.9999999999999993E-3</v>
          </cell>
          <cell r="BS166">
            <v>6.0000000000000001E-3</v>
          </cell>
          <cell r="BT166">
            <v>2E-3</v>
          </cell>
          <cell r="BU166">
            <v>1E-3</v>
          </cell>
          <cell r="BV166">
            <v>2E-3</v>
          </cell>
          <cell r="BW166">
            <v>2E-3</v>
          </cell>
          <cell r="BX166">
            <v>2E-3</v>
          </cell>
          <cell r="BY166">
            <v>7.0000000000000001E-3</v>
          </cell>
          <cell r="BZ166">
            <v>8.0000000000000002E-3</v>
          </cell>
          <cell r="CA166">
            <v>0.01</v>
          </cell>
          <cell r="CB166">
            <v>6.8000000000000005E-2</v>
          </cell>
          <cell r="CD166">
            <v>6.0000000000000001E-3</v>
          </cell>
          <cell r="CE166">
            <v>1E-3</v>
          </cell>
          <cell r="CF166">
            <v>1E-3</v>
          </cell>
          <cell r="EM166">
            <v>0.223</v>
          </cell>
          <cell r="EN166">
            <v>0.2</v>
          </cell>
          <cell r="EO166">
            <v>0.19700000000000001</v>
          </cell>
          <cell r="EP166">
            <v>0.14699999999999999</v>
          </cell>
          <cell r="EQ166">
            <v>8.0000000000000002E-3</v>
          </cell>
          <cell r="ER166">
            <v>0</v>
          </cell>
          <cell r="ES166">
            <v>0</v>
          </cell>
          <cell r="ET166">
            <v>0</v>
          </cell>
          <cell r="EU166">
            <v>6.0000000000000001E-3</v>
          </cell>
          <cell r="EV166">
            <v>0.122</v>
          </cell>
          <cell r="EW166">
            <v>0.16800000000000001</v>
          </cell>
          <cell r="EX166">
            <v>0.20899999999999999</v>
          </cell>
          <cell r="EY166">
            <v>1.2800000000000002</v>
          </cell>
        </row>
        <row r="167">
          <cell r="AC167" t="str">
            <v>котельной №2, для участка: от здания СЮТ до ворот стадиона; Надземная; 1993год ввода; отопление; подающий; 95/70°С</v>
          </cell>
          <cell r="BP167">
            <v>0.20300000000000001</v>
          </cell>
          <cell r="BQ167">
            <v>0.18</v>
          </cell>
          <cell r="BR167">
            <v>0.17399999999999999</v>
          </cell>
          <cell r="BS167">
            <v>0.127</v>
          </cell>
          <cell r="BT167">
            <v>4.1000000000000002E-2</v>
          </cell>
          <cell r="BU167">
            <v>2.4E-2</v>
          </cell>
          <cell r="BV167">
            <v>3.1E-2</v>
          </cell>
          <cell r="BW167">
            <v>3.5999999999999997E-2</v>
          </cell>
          <cell r="BX167">
            <v>0.04</v>
          </cell>
          <cell r="BY167">
            <v>0.13200000000000001</v>
          </cell>
          <cell r="BZ167">
            <v>0.16400000000000001</v>
          </cell>
          <cell r="CA167">
            <v>0.19400000000000001</v>
          </cell>
          <cell r="CB167">
            <v>1.3460000000000001</v>
          </cell>
          <cell r="CD167">
            <v>0.114</v>
          </cell>
          <cell r="CE167">
            <v>1.7999999999999999E-2</v>
          </cell>
          <cell r="CF167">
            <v>1.7999999999999999E-2</v>
          </cell>
          <cell r="EM167">
            <v>5.25</v>
          </cell>
          <cell r="EN167">
            <v>4.569</v>
          </cell>
          <cell r="EO167">
            <v>4.0979999999999999</v>
          </cell>
          <cell r="EP167">
            <v>2.4449999999999998</v>
          </cell>
          <cell r="EQ167">
            <v>0.104</v>
          </cell>
          <cell r="ER167">
            <v>0</v>
          </cell>
          <cell r="ES167">
            <v>0</v>
          </cell>
          <cell r="ET167">
            <v>0</v>
          </cell>
          <cell r="EU167">
            <v>0.108</v>
          </cell>
          <cell r="EV167">
            <v>2.5379999999999998</v>
          </cell>
          <cell r="EW167">
            <v>3.83</v>
          </cell>
          <cell r="EX167">
            <v>4.9009999999999998</v>
          </cell>
          <cell r="EY167">
            <v>27.843</v>
          </cell>
        </row>
        <row r="168">
          <cell r="AC168" t="str">
            <v>котельной №2, для участка: от здания СЮТ до ворот стадиона; Надземная; 1993год ввода; отопление; обратный; 95/70°С</v>
          </cell>
          <cell r="BP168">
            <v>0.20300000000000001</v>
          </cell>
          <cell r="BQ168">
            <v>0.18</v>
          </cell>
          <cell r="BR168">
            <v>0.17399999999999999</v>
          </cell>
          <cell r="BS168">
            <v>0.127</v>
          </cell>
          <cell r="BT168">
            <v>4.1000000000000002E-2</v>
          </cell>
          <cell r="BU168">
            <v>2.4E-2</v>
          </cell>
          <cell r="BV168">
            <v>3.1E-2</v>
          </cell>
          <cell r="BW168">
            <v>3.5999999999999997E-2</v>
          </cell>
          <cell r="BX168">
            <v>0.04</v>
          </cell>
          <cell r="BY168">
            <v>0.13200000000000001</v>
          </cell>
          <cell r="BZ168">
            <v>0.16400000000000001</v>
          </cell>
          <cell r="CA168">
            <v>0.19400000000000001</v>
          </cell>
          <cell r="CB168">
            <v>1.3460000000000001</v>
          </cell>
          <cell r="CD168">
            <v>0.114</v>
          </cell>
          <cell r="CE168">
            <v>1.7999999999999999E-2</v>
          </cell>
          <cell r="CF168">
            <v>1.7999999999999999E-2</v>
          </cell>
          <cell r="EM168">
            <v>4.3680000000000003</v>
          </cell>
          <cell r="EN168">
            <v>3.8010000000000002</v>
          </cell>
          <cell r="EO168">
            <v>3.4089999999999998</v>
          </cell>
          <cell r="EP168">
            <v>2.0339999999999998</v>
          </cell>
          <cell r="EQ168">
            <v>8.6999999999999994E-2</v>
          </cell>
          <cell r="ER168">
            <v>0</v>
          </cell>
          <cell r="ES168">
            <v>0</v>
          </cell>
          <cell r="ET168">
            <v>0</v>
          </cell>
          <cell r="EU168">
            <v>0.09</v>
          </cell>
          <cell r="EV168">
            <v>2.1110000000000002</v>
          </cell>
          <cell r="EW168">
            <v>3.1859999999999999</v>
          </cell>
          <cell r="EX168">
            <v>4.077</v>
          </cell>
          <cell r="EY168">
            <v>23.162999999999997</v>
          </cell>
        </row>
        <row r="169">
          <cell r="AC169" t="str">
            <v>котельной №2, для участка: от магистральной сети до ул.Партизанская №93А; Надземная; 1993год ввода; отопление; подающий; 95/70°С</v>
          </cell>
          <cell r="BP169">
            <v>1.2999999999999999E-2</v>
          </cell>
          <cell r="BQ169">
            <v>1.0999999999999999E-2</v>
          </cell>
          <cell r="BR169">
            <v>1.0999999999999999E-2</v>
          </cell>
          <cell r="BS169">
            <v>8.0000000000000002E-3</v>
          </cell>
          <cell r="BT169">
            <v>3.0000000000000001E-3</v>
          </cell>
          <cell r="BU169">
            <v>1E-3</v>
          </cell>
          <cell r="BV169">
            <v>2E-3</v>
          </cell>
          <cell r="BW169">
            <v>2E-3</v>
          </cell>
          <cell r="BX169">
            <v>2E-3</v>
          </cell>
          <cell r="BY169">
            <v>8.0000000000000002E-3</v>
          </cell>
          <cell r="BZ169">
            <v>0.01</v>
          </cell>
          <cell r="CA169">
            <v>1.2E-2</v>
          </cell>
          <cell r="CB169">
            <v>8.3000000000000004E-2</v>
          </cell>
          <cell r="CD169">
            <v>7.0000000000000001E-3</v>
          </cell>
          <cell r="CE169">
            <v>1E-3</v>
          </cell>
          <cell r="CF169">
            <v>1E-3</v>
          </cell>
          <cell r="EM169">
            <v>0.45800000000000002</v>
          </cell>
          <cell r="EN169">
            <v>0.39900000000000002</v>
          </cell>
          <cell r="EO169">
            <v>0.35799999999999998</v>
          </cell>
          <cell r="EP169">
            <v>0.21299999999999999</v>
          </cell>
          <cell r="EQ169">
            <v>8.9999999999999993E-3</v>
          </cell>
          <cell r="ER169">
            <v>0</v>
          </cell>
          <cell r="ES169">
            <v>0</v>
          </cell>
          <cell r="ET169">
            <v>0</v>
          </cell>
          <cell r="EU169">
            <v>8.9999999999999993E-3</v>
          </cell>
          <cell r="EV169">
            <v>0.222</v>
          </cell>
          <cell r="EW169">
            <v>0.33400000000000002</v>
          </cell>
          <cell r="EX169">
            <v>0.42799999999999999</v>
          </cell>
          <cell r="EY169">
            <v>2.4299999999999997</v>
          </cell>
        </row>
        <row r="170">
          <cell r="AC170" t="str">
            <v>котельной №2, для участка: от магистральной сети до ул.Партизанская №93А; Надземная; 1993год ввода; отопление; обратный; 95/70°С</v>
          </cell>
          <cell r="BP170">
            <v>1.2999999999999999E-2</v>
          </cell>
          <cell r="BQ170">
            <v>1.0999999999999999E-2</v>
          </cell>
          <cell r="BR170">
            <v>1.0999999999999999E-2</v>
          </cell>
          <cell r="BS170">
            <v>8.0000000000000002E-3</v>
          </cell>
          <cell r="BT170">
            <v>3.0000000000000001E-3</v>
          </cell>
          <cell r="BU170">
            <v>1E-3</v>
          </cell>
          <cell r="BV170">
            <v>2E-3</v>
          </cell>
          <cell r="BW170">
            <v>2E-3</v>
          </cell>
          <cell r="BX170">
            <v>2E-3</v>
          </cell>
          <cell r="BY170">
            <v>8.0000000000000002E-3</v>
          </cell>
          <cell r="BZ170">
            <v>0.01</v>
          </cell>
          <cell r="CA170">
            <v>1.2E-2</v>
          </cell>
          <cell r="CB170">
            <v>8.3000000000000004E-2</v>
          </cell>
          <cell r="CD170">
            <v>7.0000000000000001E-3</v>
          </cell>
          <cell r="CE170">
            <v>1E-3</v>
          </cell>
          <cell r="CF170">
            <v>1E-3</v>
          </cell>
          <cell r="EM170">
            <v>0.38600000000000001</v>
          </cell>
          <cell r="EN170">
            <v>0.33600000000000002</v>
          </cell>
          <cell r="EO170">
            <v>0.30099999999999999</v>
          </cell>
          <cell r="EP170">
            <v>0.18</v>
          </cell>
          <cell r="EQ170">
            <v>8.0000000000000002E-3</v>
          </cell>
          <cell r="ER170">
            <v>0</v>
          </cell>
          <cell r="ES170">
            <v>0</v>
          </cell>
          <cell r="ET170">
            <v>0</v>
          </cell>
          <cell r="EU170">
            <v>8.0000000000000002E-3</v>
          </cell>
          <cell r="EV170">
            <v>0.187</v>
          </cell>
          <cell r="EW170">
            <v>0.28199999999999997</v>
          </cell>
          <cell r="EX170">
            <v>0.36</v>
          </cell>
          <cell r="EY170">
            <v>2.048</v>
          </cell>
        </row>
        <row r="171">
          <cell r="AC171" t="str">
            <v>котельной №2, для участка: от ворот стадиона до ул.Партизанская №93 б; Надземная; 1993год ввода; отопление; подающий; 95/70°С</v>
          </cell>
          <cell r="BP171">
            <v>4.2999999999999997E-2</v>
          </cell>
          <cell r="BQ171">
            <v>3.7999999999999999E-2</v>
          </cell>
          <cell r="BR171">
            <v>3.5999999999999997E-2</v>
          </cell>
          <cell r="BS171">
            <v>2.7E-2</v>
          </cell>
          <cell r="BT171">
            <v>8.9999999999999993E-3</v>
          </cell>
          <cell r="BU171">
            <v>5.0000000000000001E-3</v>
          </cell>
          <cell r="BV171">
            <v>6.0000000000000001E-3</v>
          </cell>
          <cell r="BW171">
            <v>8.0000000000000002E-3</v>
          </cell>
          <cell r="BX171">
            <v>8.0000000000000002E-3</v>
          </cell>
          <cell r="BY171">
            <v>2.8000000000000001E-2</v>
          </cell>
          <cell r="BZ171">
            <v>3.4000000000000002E-2</v>
          </cell>
          <cell r="CA171">
            <v>4.1000000000000002E-2</v>
          </cell>
          <cell r="CB171">
            <v>0.28300000000000003</v>
          </cell>
          <cell r="CD171">
            <v>2.4E-2</v>
          </cell>
          <cell r="CE171">
            <v>4.0000000000000001E-3</v>
          </cell>
          <cell r="CF171">
            <v>4.0000000000000001E-3</v>
          </cell>
          <cell r="EM171">
            <v>1.5549999999999999</v>
          </cell>
          <cell r="EN171">
            <v>1.353</v>
          </cell>
          <cell r="EO171">
            <v>1.214</v>
          </cell>
          <cell r="EP171">
            <v>0.72399999999999998</v>
          </cell>
          <cell r="EQ171">
            <v>3.1E-2</v>
          </cell>
          <cell r="ER171">
            <v>0</v>
          </cell>
          <cell r="ES171">
            <v>0</v>
          </cell>
          <cell r="ET171">
            <v>0</v>
          </cell>
          <cell r="EU171">
            <v>3.2000000000000001E-2</v>
          </cell>
          <cell r="EV171">
            <v>0.752</v>
          </cell>
          <cell r="EW171">
            <v>1.135</v>
          </cell>
          <cell r="EX171">
            <v>1.452</v>
          </cell>
          <cell r="EY171">
            <v>8.2479999999999993</v>
          </cell>
        </row>
        <row r="172">
          <cell r="AC172" t="str">
            <v>котельной №2, для участка: от ворот стадиона до ул.Партизанская №93 б; Надземная; 1993год ввода; отопление; обратный; 95/70°С</v>
          </cell>
          <cell r="BP172">
            <v>4.2999999999999997E-2</v>
          </cell>
          <cell r="BQ172">
            <v>3.7999999999999999E-2</v>
          </cell>
          <cell r="BR172">
            <v>3.6999999999999998E-2</v>
          </cell>
          <cell r="BS172">
            <v>2.7E-2</v>
          </cell>
          <cell r="BT172">
            <v>8.9999999999999993E-3</v>
          </cell>
          <cell r="BU172">
            <v>5.0000000000000001E-3</v>
          </cell>
          <cell r="BV172">
            <v>6.0000000000000001E-3</v>
          </cell>
          <cell r="BW172">
            <v>8.0000000000000002E-3</v>
          </cell>
          <cell r="BX172">
            <v>8.0000000000000002E-3</v>
          </cell>
          <cell r="BY172">
            <v>2.8000000000000001E-2</v>
          </cell>
          <cell r="BZ172">
            <v>3.5000000000000003E-2</v>
          </cell>
          <cell r="CA172">
            <v>4.1000000000000002E-2</v>
          </cell>
          <cell r="CB172">
            <v>0.28500000000000003</v>
          </cell>
          <cell r="CD172">
            <v>2.4E-2</v>
          </cell>
          <cell r="CE172">
            <v>4.0000000000000001E-3</v>
          </cell>
          <cell r="CF172">
            <v>4.0000000000000001E-3</v>
          </cell>
          <cell r="EM172">
            <v>1.3140000000000001</v>
          </cell>
          <cell r="EN172">
            <v>1.143</v>
          </cell>
          <cell r="EO172">
            <v>1.0249999999999999</v>
          </cell>
          <cell r="EP172">
            <v>0.61199999999999999</v>
          </cell>
          <cell r="EQ172">
            <v>2.5999999999999999E-2</v>
          </cell>
          <cell r="ER172">
            <v>0</v>
          </cell>
          <cell r="ES172">
            <v>0</v>
          </cell>
          <cell r="ET172">
            <v>0</v>
          </cell>
          <cell r="EU172">
            <v>2.7E-2</v>
          </cell>
          <cell r="EV172">
            <v>0.63500000000000001</v>
          </cell>
          <cell r="EW172">
            <v>0.95799999999999996</v>
          </cell>
          <cell r="EX172">
            <v>1.226</v>
          </cell>
          <cell r="EY172">
            <v>6.9659999999999993</v>
          </cell>
        </row>
        <row r="173">
          <cell r="AC173" t="str">
            <v>котельной №2, для участка: от ворот стадиона до ул.Партизанская №93 б; Надземная; 1993год ввода; отопление; подающий; 95/70°С</v>
          </cell>
          <cell r="BP173">
            <v>2E-3</v>
          </cell>
          <cell r="BQ173">
            <v>2E-3</v>
          </cell>
          <cell r="BR173">
            <v>2E-3</v>
          </cell>
          <cell r="BS173">
            <v>1E-3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1E-3</v>
          </cell>
          <cell r="BZ173">
            <v>1E-3</v>
          </cell>
          <cell r="CA173">
            <v>2E-3</v>
          </cell>
          <cell r="CB173">
            <v>1.1000000000000001E-2</v>
          </cell>
          <cell r="CD173">
            <v>1E-3</v>
          </cell>
          <cell r="CE173">
            <v>0</v>
          </cell>
          <cell r="CF173">
            <v>0</v>
          </cell>
          <cell r="EM173">
            <v>0.193</v>
          </cell>
          <cell r="EN173">
            <v>0.16800000000000001</v>
          </cell>
          <cell r="EO173">
            <v>0.151</v>
          </cell>
          <cell r="EP173">
            <v>0.09</v>
          </cell>
          <cell r="EQ173">
            <v>4.0000000000000001E-3</v>
          </cell>
          <cell r="ER173">
            <v>0</v>
          </cell>
          <cell r="ES173">
            <v>0</v>
          </cell>
          <cell r="ET173">
            <v>0</v>
          </cell>
          <cell r="EU173">
            <v>4.0000000000000001E-3</v>
          </cell>
          <cell r="EV173">
            <v>9.4E-2</v>
          </cell>
          <cell r="EW173">
            <v>0.14099999999999999</v>
          </cell>
          <cell r="EX173">
            <v>0.18099999999999999</v>
          </cell>
          <cell r="EY173">
            <v>1.026</v>
          </cell>
        </row>
        <row r="174">
          <cell r="AC174" t="str">
            <v>котельной №2, для участка: от ворот стадиона до ул.Партизанская №93 б; Надземная; 1993год ввода; отопление; обратный; 95/70°С</v>
          </cell>
          <cell r="BP174">
            <v>2E-3</v>
          </cell>
          <cell r="BQ174">
            <v>2E-3</v>
          </cell>
          <cell r="BR174">
            <v>2E-3</v>
          </cell>
          <cell r="BS174">
            <v>1E-3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1E-3</v>
          </cell>
          <cell r="BZ174">
            <v>1E-3</v>
          </cell>
          <cell r="CA174">
            <v>2E-3</v>
          </cell>
          <cell r="CB174">
            <v>1.1000000000000001E-2</v>
          </cell>
          <cell r="CD174">
            <v>1E-3</v>
          </cell>
          <cell r="CE174">
            <v>0</v>
          </cell>
          <cell r="CF174">
            <v>0</v>
          </cell>
          <cell r="EM174">
            <v>0.16200000000000001</v>
          </cell>
          <cell r="EN174">
            <v>0.14099999999999999</v>
          </cell>
          <cell r="EO174">
            <v>0.127</v>
          </cell>
          <cell r="EP174">
            <v>7.5999999999999998E-2</v>
          </cell>
          <cell r="EQ174">
            <v>3.0000000000000001E-3</v>
          </cell>
          <cell r="ER174">
            <v>0</v>
          </cell>
          <cell r="ES174">
            <v>0</v>
          </cell>
          <cell r="ET174">
            <v>0</v>
          </cell>
          <cell r="EU174">
            <v>3.0000000000000001E-3</v>
          </cell>
          <cell r="EV174">
            <v>7.8E-2</v>
          </cell>
          <cell r="EW174">
            <v>0.11799999999999999</v>
          </cell>
          <cell r="EX174">
            <v>0.152</v>
          </cell>
          <cell r="EY174">
            <v>0.86</v>
          </cell>
        </row>
        <row r="175">
          <cell r="AC175" t="str">
            <v>котельной №2, для участка: от ж.д.ул.Партизанская №116 до ул.Партизанская№98 подводки к ж.д по ул.Партизанской; Надземная; 1993год ввода; отопление; подающий; 95/70°С</v>
          </cell>
          <cell r="BP175">
            <v>0.112</v>
          </cell>
          <cell r="BQ175">
            <v>9.9000000000000005E-2</v>
          </cell>
          <cell r="BR175">
            <v>9.6000000000000002E-2</v>
          </cell>
          <cell r="BS175">
            <v>7.0000000000000007E-2</v>
          </cell>
          <cell r="BT175">
            <v>2.3E-2</v>
          </cell>
          <cell r="BU175">
            <v>1.2999999999999999E-2</v>
          </cell>
          <cell r="BV175">
            <v>1.7000000000000001E-2</v>
          </cell>
          <cell r="BW175">
            <v>0.02</v>
          </cell>
          <cell r="BX175">
            <v>2.1999999999999999E-2</v>
          </cell>
          <cell r="BY175">
            <v>7.2999999999999995E-2</v>
          </cell>
          <cell r="BZ175">
            <v>9.0999999999999998E-2</v>
          </cell>
          <cell r="CA175">
            <v>0.107</v>
          </cell>
          <cell r="CB175">
            <v>0.7430000000000001</v>
          </cell>
          <cell r="CD175">
            <v>6.3E-2</v>
          </cell>
          <cell r="CE175">
            <v>0.01</v>
          </cell>
          <cell r="CF175">
            <v>0.01</v>
          </cell>
          <cell r="EM175">
            <v>6.5629999999999997</v>
          </cell>
          <cell r="EN175">
            <v>5.7110000000000003</v>
          </cell>
          <cell r="EO175">
            <v>5.1219999999999999</v>
          </cell>
          <cell r="EP175">
            <v>3.056</v>
          </cell>
          <cell r="EQ175">
            <v>0.13100000000000001</v>
          </cell>
          <cell r="ER175">
            <v>0</v>
          </cell>
          <cell r="ES175">
            <v>0</v>
          </cell>
          <cell r="ET175">
            <v>0</v>
          </cell>
          <cell r="EU175">
            <v>0.13500000000000001</v>
          </cell>
          <cell r="EV175">
            <v>3.1720000000000002</v>
          </cell>
          <cell r="EW175">
            <v>4.7880000000000003</v>
          </cell>
          <cell r="EX175">
            <v>6.1269999999999998</v>
          </cell>
          <cell r="EY175">
            <v>34.805000000000007</v>
          </cell>
        </row>
        <row r="176">
          <cell r="AC176" t="str">
            <v>котельной №2, для участка: от ж.д.ул.Партизанская №116 до ул.Партизанская№98 подводки к ж.д по ул.Партизанской; Надземная; 1993год ввода; отопление; обратный; 95/70°С</v>
          </cell>
          <cell r="BP176">
            <v>0.112</v>
          </cell>
          <cell r="BQ176">
            <v>9.9000000000000005E-2</v>
          </cell>
          <cell r="BR176">
            <v>9.6000000000000002E-2</v>
          </cell>
          <cell r="BS176">
            <v>7.0000000000000007E-2</v>
          </cell>
          <cell r="BT176">
            <v>2.3E-2</v>
          </cell>
          <cell r="BU176">
            <v>1.2999999999999999E-2</v>
          </cell>
          <cell r="BV176">
            <v>1.7000000000000001E-2</v>
          </cell>
          <cell r="BW176">
            <v>0.02</v>
          </cell>
          <cell r="BX176">
            <v>2.1999999999999999E-2</v>
          </cell>
          <cell r="BY176">
            <v>7.2999999999999995E-2</v>
          </cell>
          <cell r="BZ176">
            <v>9.0999999999999998E-2</v>
          </cell>
          <cell r="CA176">
            <v>0.107</v>
          </cell>
          <cell r="CB176">
            <v>0.7430000000000001</v>
          </cell>
          <cell r="CD176">
            <v>6.3E-2</v>
          </cell>
          <cell r="CE176">
            <v>0.01</v>
          </cell>
          <cell r="CF176">
            <v>0.01</v>
          </cell>
          <cell r="EM176">
            <v>5.335</v>
          </cell>
          <cell r="EN176">
            <v>4.6429999999999998</v>
          </cell>
          <cell r="EO176">
            <v>4.1639999999999997</v>
          </cell>
          <cell r="EP176">
            <v>2.484</v>
          </cell>
          <cell r="EQ176">
            <v>0.106</v>
          </cell>
          <cell r="ER176">
            <v>0</v>
          </cell>
          <cell r="ES176">
            <v>0</v>
          </cell>
          <cell r="ET176">
            <v>0</v>
          </cell>
          <cell r="EU176">
            <v>0.11</v>
          </cell>
          <cell r="EV176">
            <v>2.5790000000000002</v>
          </cell>
          <cell r="EW176">
            <v>3.8919999999999999</v>
          </cell>
          <cell r="EX176">
            <v>4.9800000000000004</v>
          </cell>
          <cell r="EY176">
            <v>28.292999999999999</v>
          </cell>
        </row>
        <row r="177">
          <cell r="AC177" t="str">
            <v>котельной №2, для участка: от ж.д.ул.Партизанская №116 до ул.Партизанская№98 подводки к ж.д по ул.Партизанской; Надземная; 1993год ввода; отопление; подающий; 95/70°С</v>
          </cell>
          <cell r="BP177">
            <v>4.0000000000000001E-3</v>
          </cell>
          <cell r="BQ177">
            <v>3.0000000000000001E-3</v>
          </cell>
          <cell r="BR177">
            <v>3.0000000000000001E-3</v>
          </cell>
          <cell r="BS177">
            <v>2E-3</v>
          </cell>
          <cell r="BT177">
            <v>1E-3</v>
          </cell>
          <cell r="BU177">
            <v>0</v>
          </cell>
          <cell r="BV177">
            <v>1E-3</v>
          </cell>
          <cell r="BW177">
            <v>1E-3</v>
          </cell>
          <cell r="BX177">
            <v>1E-3</v>
          </cell>
          <cell r="BY177">
            <v>2E-3</v>
          </cell>
          <cell r="BZ177">
            <v>3.0000000000000001E-3</v>
          </cell>
          <cell r="CA177">
            <v>4.0000000000000001E-3</v>
          </cell>
          <cell r="CB177">
            <v>2.5000000000000001E-2</v>
          </cell>
          <cell r="CD177">
            <v>2E-3</v>
          </cell>
          <cell r="CE177">
            <v>0</v>
          </cell>
          <cell r="CF177">
            <v>0</v>
          </cell>
          <cell r="EM177">
            <v>0.77600000000000002</v>
          </cell>
          <cell r="EN177">
            <v>0.67500000000000004</v>
          </cell>
          <cell r="EO177">
            <v>0.60599999999999998</v>
          </cell>
          <cell r="EP177">
            <v>0.36099999999999999</v>
          </cell>
          <cell r="EQ177">
            <v>1.4999999999999999E-2</v>
          </cell>
          <cell r="ER177">
            <v>0</v>
          </cell>
          <cell r="ES177">
            <v>0</v>
          </cell>
          <cell r="ET177">
            <v>0</v>
          </cell>
          <cell r="EU177">
            <v>1.6E-2</v>
          </cell>
          <cell r="EV177">
            <v>0.375</v>
          </cell>
          <cell r="EW177">
            <v>0.56599999999999995</v>
          </cell>
          <cell r="EX177">
            <v>0.72499999999999998</v>
          </cell>
          <cell r="EY177">
            <v>4.1150000000000002</v>
          </cell>
        </row>
        <row r="178">
          <cell r="AC178" t="str">
            <v>котельной №2, для участка: от ж.д.ул.Партизанская №116 до ул.Партизанская№98 подводки к ж.д по ул.Партизанской; Надземная; 1993год ввода; отопление; обратный; 95/70°С</v>
          </cell>
          <cell r="BP178">
            <v>4.0000000000000001E-3</v>
          </cell>
          <cell r="BQ178">
            <v>3.0000000000000001E-3</v>
          </cell>
          <cell r="BR178">
            <v>3.0000000000000001E-3</v>
          </cell>
          <cell r="BS178">
            <v>2E-3</v>
          </cell>
          <cell r="BT178">
            <v>1E-3</v>
          </cell>
          <cell r="BU178">
            <v>0</v>
          </cell>
          <cell r="BV178">
            <v>1E-3</v>
          </cell>
          <cell r="BW178">
            <v>1E-3</v>
          </cell>
          <cell r="BX178">
            <v>1E-3</v>
          </cell>
          <cell r="BY178">
            <v>2E-3</v>
          </cell>
          <cell r="BZ178">
            <v>3.0000000000000001E-3</v>
          </cell>
          <cell r="CA178">
            <v>4.0000000000000001E-3</v>
          </cell>
          <cell r="CB178">
            <v>2.5000000000000001E-2</v>
          </cell>
          <cell r="CD178">
            <v>2E-3</v>
          </cell>
          <cell r="CE178">
            <v>0</v>
          </cell>
          <cell r="CF178">
            <v>0</v>
          </cell>
          <cell r="EM178">
            <v>0.628</v>
          </cell>
          <cell r="EN178">
            <v>0.54600000000000004</v>
          </cell>
          <cell r="EO178">
            <v>0.49</v>
          </cell>
          <cell r="EP178">
            <v>0.29199999999999998</v>
          </cell>
          <cell r="EQ178">
            <v>1.2E-2</v>
          </cell>
          <cell r="ER178">
            <v>0</v>
          </cell>
          <cell r="ES178">
            <v>0</v>
          </cell>
          <cell r="ET178">
            <v>0</v>
          </cell>
          <cell r="EU178">
            <v>1.2999999999999999E-2</v>
          </cell>
          <cell r="EV178">
            <v>0.30299999999999999</v>
          </cell>
          <cell r="EW178">
            <v>0.45800000000000002</v>
          </cell>
          <cell r="EX178">
            <v>0.58599999999999997</v>
          </cell>
          <cell r="EY178">
            <v>3.3279999999999998</v>
          </cell>
        </row>
        <row r="179">
          <cell r="AC179" t="str">
            <v>котельной №2, для участка: от ж.д.ул.Партизанская №114 до библиотеки; Надземная; 1997год ввода; отопление; подающий; 95/70°С</v>
          </cell>
          <cell r="BP179">
            <v>2.8000000000000001E-2</v>
          </cell>
          <cell r="BQ179">
            <v>2.5000000000000001E-2</v>
          </cell>
          <cell r="BR179">
            <v>2.4E-2</v>
          </cell>
          <cell r="BS179">
            <v>1.7999999999999999E-2</v>
          </cell>
          <cell r="BT179">
            <v>6.0000000000000001E-3</v>
          </cell>
          <cell r="BU179">
            <v>3.0000000000000001E-3</v>
          </cell>
          <cell r="BV179">
            <v>4.0000000000000001E-3</v>
          </cell>
          <cell r="BW179">
            <v>5.0000000000000001E-3</v>
          </cell>
          <cell r="BX179">
            <v>6.0000000000000001E-3</v>
          </cell>
          <cell r="BY179">
            <v>1.7999999999999999E-2</v>
          </cell>
          <cell r="BZ179">
            <v>2.3E-2</v>
          </cell>
          <cell r="CA179">
            <v>2.7E-2</v>
          </cell>
          <cell r="CB179">
            <v>0.18700000000000003</v>
          </cell>
          <cell r="CD179">
            <v>1.6E-2</v>
          </cell>
          <cell r="CE179">
            <v>2E-3</v>
          </cell>
          <cell r="CF179">
            <v>2E-3</v>
          </cell>
          <cell r="EM179">
            <v>1.663</v>
          </cell>
          <cell r="EN179">
            <v>1.4470000000000001</v>
          </cell>
          <cell r="EO179">
            <v>1.298</v>
          </cell>
          <cell r="EP179">
            <v>0.77400000000000002</v>
          </cell>
          <cell r="EQ179">
            <v>3.3000000000000002E-2</v>
          </cell>
          <cell r="ER179">
            <v>0</v>
          </cell>
          <cell r="ES179">
            <v>0</v>
          </cell>
          <cell r="ET179">
            <v>0</v>
          </cell>
          <cell r="EU179">
            <v>3.4000000000000002E-2</v>
          </cell>
          <cell r="EV179">
            <v>0.80400000000000005</v>
          </cell>
          <cell r="EW179">
            <v>1.2130000000000001</v>
          </cell>
          <cell r="EX179">
            <v>1.552</v>
          </cell>
          <cell r="EY179">
            <v>8.8180000000000014</v>
          </cell>
        </row>
        <row r="180">
          <cell r="AC180" t="str">
            <v>котельной №2, для участка: от ж.д.ул.Партизанская №114 до библиотеки; Надземная; 1997год ввода; отопление; обратный; 95/70°С</v>
          </cell>
          <cell r="BP180">
            <v>2.8000000000000001E-2</v>
          </cell>
          <cell r="BQ180">
            <v>2.5000000000000001E-2</v>
          </cell>
          <cell r="BR180">
            <v>2.4E-2</v>
          </cell>
          <cell r="BS180">
            <v>1.7999999999999999E-2</v>
          </cell>
          <cell r="BT180">
            <v>6.0000000000000001E-3</v>
          </cell>
          <cell r="BU180">
            <v>3.0000000000000001E-3</v>
          </cell>
          <cell r="BV180">
            <v>4.0000000000000001E-3</v>
          </cell>
          <cell r="BW180">
            <v>5.0000000000000001E-3</v>
          </cell>
          <cell r="BX180">
            <v>6.0000000000000001E-3</v>
          </cell>
          <cell r="BY180">
            <v>1.7999999999999999E-2</v>
          </cell>
          <cell r="BZ180">
            <v>2.3E-2</v>
          </cell>
          <cell r="CA180">
            <v>2.7E-2</v>
          </cell>
          <cell r="CB180">
            <v>0.18700000000000003</v>
          </cell>
          <cell r="CD180">
            <v>1.6E-2</v>
          </cell>
          <cell r="CE180">
            <v>2E-3</v>
          </cell>
          <cell r="CF180">
            <v>2E-3</v>
          </cell>
          <cell r="EM180">
            <v>1.3520000000000001</v>
          </cell>
          <cell r="EN180">
            <v>1.1759999999999999</v>
          </cell>
          <cell r="EO180">
            <v>1.0549999999999999</v>
          </cell>
          <cell r="EP180">
            <v>0.629</v>
          </cell>
          <cell r="EQ180">
            <v>2.7E-2</v>
          </cell>
          <cell r="ER180">
            <v>0</v>
          </cell>
          <cell r="ES180">
            <v>0</v>
          </cell>
          <cell r="ET180">
            <v>0</v>
          </cell>
          <cell r="EU180">
            <v>2.8000000000000001E-2</v>
          </cell>
          <cell r="EV180">
            <v>0.65300000000000002</v>
          </cell>
          <cell r="EW180">
            <v>0.98599999999999999</v>
          </cell>
          <cell r="EX180">
            <v>1.262</v>
          </cell>
          <cell r="EY180">
            <v>7.1679999999999993</v>
          </cell>
        </row>
        <row r="181">
          <cell r="AC181" t="str">
            <v>котельной №2, для участка: от ж.д.ул.Партизанская №114 до библиотеки; Бесканальная; 1997год ввода; отопление; подающий; 95/70°С</v>
          </cell>
          <cell r="BP181">
            <v>4.0000000000000001E-3</v>
          </cell>
          <cell r="BQ181">
            <v>3.0000000000000001E-3</v>
          </cell>
          <cell r="BR181">
            <v>3.0000000000000001E-3</v>
          </cell>
          <cell r="BS181">
            <v>2E-3</v>
          </cell>
          <cell r="BT181">
            <v>1E-3</v>
          </cell>
          <cell r="BU181">
            <v>0</v>
          </cell>
          <cell r="BV181">
            <v>1E-3</v>
          </cell>
          <cell r="BW181">
            <v>1E-3</v>
          </cell>
          <cell r="BX181">
            <v>1E-3</v>
          </cell>
          <cell r="BY181">
            <v>2E-3</v>
          </cell>
          <cell r="BZ181">
            <v>3.0000000000000001E-3</v>
          </cell>
          <cell r="CA181">
            <v>3.0000000000000001E-3</v>
          </cell>
          <cell r="CB181">
            <v>2.4E-2</v>
          </cell>
          <cell r="CD181">
            <v>2E-3</v>
          </cell>
          <cell r="CE181">
            <v>0</v>
          </cell>
          <cell r="CF181">
            <v>0</v>
          </cell>
          <cell r="EM181">
            <v>0.48599999999999999</v>
          </cell>
          <cell r="EN181">
            <v>0.436</v>
          </cell>
          <cell r="EO181">
            <v>0.42899999999999999</v>
          </cell>
          <cell r="EP181">
            <v>0.32</v>
          </cell>
          <cell r="EQ181">
            <v>1.7000000000000001E-2</v>
          </cell>
          <cell r="ER181">
            <v>0</v>
          </cell>
          <cell r="ES181">
            <v>0</v>
          </cell>
          <cell r="ET181">
            <v>0</v>
          </cell>
          <cell r="EU181">
            <v>1.2999999999999999E-2</v>
          </cell>
          <cell r="EV181">
            <v>0.26600000000000001</v>
          </cell>
          <cell r="EW181">
            <v>0.36699999999999999</v>
          </cell>
          <cell r="EX181">
            <v>0.45500000000000002</v>
          </cell>
          <cell r="EY181">
            <v>2.7889999999999997</v>
          </cell>
        </row>
        <row r="182">
          <cell r="AC182" t="str">
            <v>котельной №2, для участка: от ж.д.ул.Партизанская №114 до библиотеки; Бесканальная; 1997год ввода; отопление; обратный; 95/70°С</v>
          </cell>
          <cell r="BP182">
            <v>4.0000000000000001E-3</v>
          </cell>
          <cell r="BQ182">
            <v>3.0000000000000001E-3</v>
          </cell>
          <cell r="BR182">
            <v>3.0000000000000001E-3</v>
          </cell>
          <cell r="BS182">
            <v>2E-3</v>
          </cell>
          <cell r="BT182">
            <v>1E-3</v>
          </cell>
          <cell r="BU182">
            <v>0</v>
          </cell>
          <cell r="BV182">
            <v>1E-3</v>
          </cell>
          <cell r="BW182">
            <v>1E-3</v>
          </cell>
          <cell r="BX182">
            <v>1E-3</v>
          </cell>
          <cell r="BY182">
            <v>2E-3</v>
          </cell>
          <cell r="BZ182">
            <v>3.0000000000000001E-3</v>
          </cell>
          <cell r="CA182">
            <v>3.0000000000000001E-3</v>
          </cell>
          <cell r="CB182">
            <v>2.4E-2</v>
          </cell>
          <cell r="CD182">
            <v>2E-3</v>
          </cell>
          <cell r="CE182">
            <v>0</v>
          </cell>
          <cell r="CF182">
            <v>0</v>
          </cell>
          <cell r="EM182">
            <v>0.26200000000000001</v>
          </cell>
          <cell r="EN182">
            <v>0.23499999999999999</v>
          </cell>
          <cell r="EO182">
            <v>0.23100000000000001</v>
          </cell>
          <cell r="EP182">
            <v>0.17199999999999999</v>
          </cell>
          <cell r="EQ182">
            <v>8.9999999999999993E-3</v>
          </cell>
          <cell r="ER182">
            <v>0</v>
          </cell>
          <cell r="ES182">
            <v>0</v>
          </cell>
          <cell r="ET182">
            <v>0</v>
          </cell>
          <cell r="EU182">
            <v>7.0000000000000001E-3</v>
          </cell>
          <cell r="EV182">
            <v>0.14299999999999999</v>
          </cell>
          <cell r="EW182">
            <v>0.19800000000000001</v>
          </cell>
          <cell r="EX182">
            <v>0.245</v>
          </cell>
          <cell r="EY182">
            <v>1.5019999999999998</v>
          </cell>
        </row>
        <row r="183">
          <cell r="AC183" t="str">
            <v>котельной №2, для участка: от библиотеки до ж.д пер.Гаврилина №14; Надземная; 1997год ввода; отопление; подающий; 95/70°С</v>
          </cell>
          <cell r="BP183">
            <v>1.2999999999999999E-2</v>
          </cell>
          <cell r="BQ183">
            <v>1.2E-2</v>
          </cell>
          <cell r="BR183">
            <v>1.0999999999999999E-2</v>
          </cell>
          <cell r="BS183">
            <v>8.0000000000000002E-3</v>
          </cell>
          <cell r="BT183">
            <v>3.0000000000000001E-3</v>
          </cell>
          <cell r="BU183">
            <v>2E-3</v>
          </cell>
          <cell r="BV183">
            <v>2E-3</v>
          </cell>
          <cell r="BW183">
            <v>2E-3</v>
          </cell>
          <cell r="BX183">
            <v>3.0000000000000001E-3</v>
          </cell>
          <cell r="BY183">
            <v>8.9999999999999993E-3</v>
          </cell>
          <cell r="BZ183">
            <v>1.0999999999999999E-2</v>
          </cell>
          <cell r="CA183">
            <v>1.2999999999999999E-2</v>
          </cell>
          <cell r="CB183">
            <v>8.900000000000001E-2</v>
          </cell>
          <cell r="CD183">
            <v>7.0000000000000001E-3</v>
          </cell>
          <cell r="CE183">
            <v>1E-3</v>
          </cell>
          <cell r="CF183">
            <v>1E-3</v>
          </cell>
          <cell r="EM183">
            <v>1.399</v>
          </cell>
          <cell r="EN183">
            <v>1.2170000000000001</v>
          </cell>
          <cell r="EO183">
            <v>1.0920000000000001</v>
          </cell>
          <cell r="EP183">
            <v>0.65100000000000002</v>
          </cell>
          <cell r="EQ183">
            <v>2.8000000000000001E-2</v>
          </cell>
          <cell r="ER183">
            <v>0</v>
          </cell>
          <cell r="ES183">
            <v>0</v>
          </cell>
          <cell r="ET183">
            <v>0</v>
          </cell>
          <cell r="EU183">
            <v>2.9000000000000001E-2</v>
          </cell>
          <cell r="EV183">
            <v>0.67600000000000005</v>
          </cell>
          <cell r="EW183">
            <v>1.0209999999999999</v>
          </cell>
          <cell r="EX183">
            <v>1.306</v>
          </cell>
          <cell r="EY183">
            <v>7.4189999999999996</v>
          </cell>
        </row>
        <row r="184">
          <cell r="AC184" t="str">
            <v>котельной №2, для участка: от библиотеки до ж.д пер.Гаврилина №14; Надземная; 1997год ввода; отопление; обратный; 95/70°С</v>
          </cell>
          <cell r="BP184">
            <v>1.2999999999999999E-2</v>
          </cell>
          <cell r="BQ184">
            <v>1.2E-2</v>
          </cell>
          <cell r="BR184">
            <v>1.0999999999999999E-2</v>
          </cell>
          <cell r="BS184">
            <v>8.0000000000000002E-3</v>
          </cell>
          <cell r="BT184">
            <v>3.0000000000000001E-3</v>
          </cell>
          <cell r="BU184">
            <v>2E-3</v>
          </cell>
          <cell r="BV184">
            <v>2E-3</v>
          </cell>
          <cell r="BW184">
            <v>2E-3</v>
          </cell>
          <cell r="BX184">
            <v>3.0000000000000001E-3</v>
          </cell>
          <cell r="BY184">
            <v>8.9999999999999993E-3</v>
          </cell>
          <cell r="BZ184">
            <v>1.0999999999999999E-2</v>
          </cell>
          <cell r="CA184">
            <v>1.2999999999999999E-2</v>
          </cell>
          <cell r="CB184">
            <v>8.900000000000001E-2</v>
          </cell>
          <cell r="CD184">
            <v>7.0000000000000001E-3</v>
          </cell>
          <cell r="CE184">
            <v>1E-3</v>
          </cell>
          <cell r="CF184">
            <v>1E-3</v>
          </cell>
          <cell r="EM184">
            <v>1.17</v>
          </cell>
          <cell r="EN184">
            <v>1.018</v>
          </cell>
          <cell r="EO184">
            <v>0.91300000000000003</v>
          </cell>
          <cell r="EP184">
            <v>0.54500000000000004</v>
          </cell>
          <cell r="EQ184">
            <v>2.3E-2</v>
          </cell>
          <cell r="ER184">
            <v>0</v>
          </cell>
          <cell r="ES184">
            <v>0</v>
          </cell>
          <cell r="ET184">
            <v>0</v>
          </cell>
          <cell r="EU184">
            <v>2.4E-2</v>
          </cell>
          <cell r="EV184">
            <v>0.56599999999999995</v>
          </cell>
          <cell r="EW184">
            <v>0.85399999999999998</v>
          </cell>
          <cell r="EX184">
            <v>1.0920000000000001</v>
          </cell>
          <cell r="EY184">
            <v>6.2050000000000001</v>
          </cell>
        </row>
        <row r="185">
          <cell r="AC185" t="str">
            <v>котельной №2, для участка: от магистральной сети до ул.Партизанская №93 б; Надземная; 1993год ввода; отопление; подающий; 95/70°С</v>
          </cell>
          <cell r="BP185">
            <v>2E-3</v>
          </cell>
          <cell r="BQ185">
            <v>2E-3</v>
          </cell>
          <cell r="BR185">
            <v>2E-3</v>
          </cell>
          <cell r="BS185">
            <v>1E-3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1E-3</v>
          </cell>
          <cell r="BZ185">
            <v>1E-3</v>
          </cell>
          <cell r="CA185">
            <v>2E-3</v>
          </cell>
          <cell r="CB185">
            <v>1.1000000000000001E-2</v>
          </cell>
          <cell r="CD185">
            <v>1E-3</v>
          </cell>
          <cell r="CE185">
            <v>0</v>
          </cell>
          <cell r="CF185">
            <v>0</v>
          </cell>
          <cell r="EM185">
            <v>0.186</v>
          </cell>
          <cell r="EN185">
            <v>0.16200000000000001</v>
          </cell>
          <cell r="EO185">
            <v>0.14499999999999999</v>
          </cell>
          <cell r="EP185">
            <v>8.5999999999999993E-2</v>
          </cell>
          <cell r="EQ185">
            <v>4.0000000000000001E-3</v>
          </cell>
          <cell r="ER185">
            <v>0</v>
          </cell>
          <cell r="ES185">
            <v>0</v>
          </cell>
          <cell r="ET185">
            <v>0</v>
          </cell>
          <cell r="EU185">
            <v>4.0000000000000001E-3</v>
          </cell>
          <cell r="EV185">
            <v>0.09</v>
          </cell>
          <cell r="EW185">
            <v>0.13600000000000001</v>
          </cell>
          <cell r="EX185">
            <v>0.17299999999999999</v>
          </cell>
          <cell r="EY185">
            <v>0.98599999999999999</v>
          </cell>
        </row>
        <row r="186">
          <cell r="AC186" t="str">
            <v>котельной №2, для участка: от магистральной сети до ул.Партизанская №93 б; Надземная; 1993год ввода; отопление; обратный; 95/70°С</v>
          </cell>
          <cell r="BP186">
            <v>2E-3</v>
          </cell>
          <cell r="BQ186">
            <v>2E-3</v>
          </cell>
          <cell r="BR186">
            <v>2E-3</v>
          </cell>
          <cell r="BS186">
            <v>1E-3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1E-3</v>
          </cell>
          <cell r="BZ186">
            <v>1E-3</v>
          </cell>
          <cell r="CA186">
            <v>2E-3</v>
          </cell>
          <cell r="CB186">
            <v>1.1000000000000001E-2</v>
          </cell>
          <cell r="CD186">
            <v>1E-3</v>
          </cell>
          <cell r="CE186">
            <v>0</v>
          </cell>
          <cell r="CF186">
            <v>0</v>
          </cell>
          <cell r="EM186">
            <v>0.155</v>
          </cell>
          <cell r="EN186">
            <v>0.13500000000000001</v>
          </cell>
          <cell r="EO186">
            <v>0.121</v>
          </cell>
          <cell r="EP186">
            <v>7.1999999999999995E-2</v>
          </cell>
          <cell r="EQ186">
            <v>3.0000000000000001E-3</v>
          </cell>
          <cell r="ER186">
            <v>0</v>
          </cell>
          <cell r="ES186">
            <v>0</v>
          </cell>
          <cell r="ET186">
            <v>0</v>
          </cell>
          <cell r="EU186">
            <v>3.0000000000000001E-3</v>
          </cell>
          <cell r="EV186">
            <v>7.4999999999999997E-2</v>
          </cell>
          <cell r="EW186">
            <v>0.113</v>
          </cell>
          <cell r="EX186">
            <v>0.14499999999999999</v>
          </cell>
          <cell r="EY186">
            <v>0.82200000000000006</v>
          </cell>
        </row>
        <row r="187">
          <cell r="AC187" t="str">
            <v>котельной №2, для участка: т/сеть через ул.Партизанская; Надземная; 1997год ввода; отопление; подающий; 95/70°С</v>
          </cell>
          <cell r="BP187">
            <v>2.1000000000000001E-2</v>
          </cell>
          <cell r="BQ187">
            <v>1.9E-2</v>
          </cell>
          <cell r="BR187">
            <v>1.7999999999999999E-2</v>
          </cell>
          <cell r="BS187">
            <v>1.2999999999999999E-2</v>
          </cell>
          <cell r="BT187">
            <v>4.0000000000000001E-3</v>
          </cell>
          <cell r="BU187">
            <v>2E-3</v>
          </cell>
          <cell r="BV187">
            <v>3.0000000000000001E-3</v>
          </cell>
          <cell r="BW187">
            <v>4.0000000000000001E-3</v>
          </cell>
          <cell r="BX187">
            <v>4.0000000000000001E-3</v>
          </cell>
          <cell r="BY187">
            <v>1.4E-2</v>
          </cell>
          <cell r="BZ187">
            <v>1.7000000000000001E-2</v>
          </cell>
          <cell r="CA187">
            <v>0.02</v>
          </cell>
          <cell r="CB187">
            <v>0.13900000000000001</v>
          </cell>
          <cell r="CD187">
            <v>1.2E-2</v>
          </cell>
          <cell r="CE187">
            <v>2E-3</v>
          </cell>
          <cell r="CF187">
            <v>2E-3</v>
          </cell>
          <cell r="EM187">
            <v>0.78200000000000003</v>
          </cell>
          <cell r="EN187">
            <v>0.68</v>
          </cell>
          <cell r="EO187">
            <v>0.61</v>
          </cell>
          <cell r="EP187">
            <v>0.36399999999999999</v>
          </cell>
          <cell r="EQ187">
            <v>1.6E-2</v>
          </cell>
          <cell r="ER187">
            <v>0</v>
          </cell>
          <cell r="ES187">
            <v>0</v>
          </cell>
          <cell r="ET187">
            <v>0</v>
          </cell>
          <cell r="EU187">
            <v>1.6E-2</v>
          </cell>
          <cell r="EV187">
            <v>0.378</v>
          </cell>
          <cell r="EW187">
            <v>0.57099999999999995</v>
          </cell>
          <cell r="EX187">
            <v>0.73</v>
          </cell>
          <cell r="EY187">
            <v>4.1470000000000002</v>
          </cell>
        </row>
        <row r="188">
          <cell r="AC188" t="str">
            <v>котельной №2, для участка: т/сеть через ул.Партизанская; Надземная; 1997год ввода; отопление; обратный; 95/70°С</v>
          </cell>
          <cell r="BP188">
            <v>2.1000000000000001E-2</v>
          </cell>
          <cell r="BQ188">
            <v>1.9E-2</v>
          </cell>
          <cell r="BR188">
            <v>1.7999999999999999E-2</v>
          </cell>
          <cell r="BS188">
            <v>1.2999999999999999E-2</v>
          </cell>
          <cell r="BT188">
            <v>4.0000000000000001E-3</v>
          </cell>
          <cell r="BU188">
            <v>2E-3</v>
          </cell>
          <cell r="BV188">
            <v>3.0000000000000001E-3</v>
          </cell>
          <cell r="BW188">
            <v>4.0000000000000001E-3</v>
          </cell>
          <cell r="BX188">
            <v>4.0000000000000001E-3</v>
          </cell>
          <cell r="BY188">
            <v>1.4E-2</v>
          </cell>
          <cell r="BZ188">
            <v>1.7000000000000001E-2</v>
          </cell>
          <cell r="CA188">
            <v>0.02</v>
          </cell>
          <cell r="CB188">
            <v>0.13900000000000001</v>
          </cell>
          <cell r="CD188">
            <v>1.2E-2</v>
          </cell>
          <cell r="CE188">
            <v>2E-3</v>
          </cell>
          <cell r="CF188">
            <v>2E-3</v>
          </cell>
          <cell r="EM188">
            <v>0.65900000000000003</v>
          </cell>
          <cell r="EN188">
            <v>0.57299999999999995</v>
          </cell>
          <cell r="EO188">
            <v>0.51400000000000001</v>
          </cell>
          <cell r="EP188">
            <v>0.307</v>
          </cell>
          <cell r="EQ188">
            <v>1.2999999999999999E-2</v>
          </cell>
          <cell r="ER188">
            <v>0</v>
          </cell>
          <cell r="ES188">
            <v>0</v>
          </cell>
          <cell r="ET188">
            <v>0</v>
          </cell>
          <cell r="EU188">
            <v>1.4E-2</v>
          </cell>
          <cell r="EV188">
            <v>0.318</v>
          </cell>
          <cell r="EW188">
            <v>0.48099999999999998</v>
          </cell>
          <cell r="EX188">
            <v>0.61499999999999999</v>
          </cell>
          <cell r="EY188">
            <v>3.4939999999999998</v>
          </cell>
        </row>
        <row r="189">
          <cell r="AC189" t="str">
            <v>котельной №2, для участка: т/сеть к магазину"Центральный"подводка к библиотеке; Надземная; 1993год ввода; отопление; подающий; 95/70°С</v>
          </cell>
          <cell r="BP189">
            <v>5.0000000000000001E-3</v>
          </cell>
          <cell r="BQ189">
            <v>4.0000000000000001E-3</v>
          </cell>
          <cell r="BR189">
            <v>4.0000000000000001E-3</v>
          </cell>
          <cell r="BS189">
            <v>3.0000000000000001E-3</v>
          </cell>
          <cell r="BT189">
            <v>1E-3</v>
          </cell>
          <cell r="BU189">
            <v>1E-3</v>
          </cell>
          <cell r="BV189">
            <v>1E-3</v>
          </cell>
          <cell r="BW189">
            <v>1E-3</v>
          </cell>
          <cell r="BX189">
            <v>1E-3</v>
          </cell>
          <cell r="BY189">
            <v>3.0000000000000001E-3</v>
          </cell>
          <cell r="BZ189">
            <v>4.0000000000000001E-3</v>
          </cell>
          <cell r="CA189">
            <v>5.0000000000000001E-3</v>
          </cell>
          <cell r="CB189">
            <v>3.3000000000000002E-2</v>
          </cell>
          <cell r="CD189">
            <v>3.0000000000000001E-3</v>
          </cell>
          <cell r="CE189">
            <v>0</v>
          </cell>
          <cell r="CF189">
            <v>0</v>
          </cell>
          <cell r="EM189">
            <v>0.18099999999999999</v>
          </cell>
          <cell r="EN189">
            <v>0.157</v>
          </cell>
          <cell r="EO189">
            <v>0.14099999999999999</v>
          </cell>
          <cell r="EP189">
            <v>8.4000000000000005E-2</v>
          </cell>
          <cell r="EQ189">
            <v>4.0000000000000001E-3</v>
          </cell>
          <cell r="ER189">
            <v>0</v>
          </cell>
          <cell r="ES189">
            <v>0</v>
          </cell>
          <cell r="ET189">
            <v>0</v>
          </cell>
          <cell r="EU189">
            <v>4.0000000000000001E-3</v>
          </cell>
          <cell r="EV189">
            <v>8.6999999999999994E-2</v>
          </cell>
          <cell r="EW189">
            <v>0.13200000000000001</v>
          </cell>
          <cell r="EX189">
            <v>0.16900000000000001</v>
          </cell>
          <cell r="EY189">
            <v>0.95899999999999996</v>
          </cell>
        </row>
        <row r="190">
          <cell r="AC190" t="str">
            <v>котельной №2, для участка: т/сеть к магазину"Центральный"подводка к библиотеке; Надземная; 1993год ввода; отопление; обратный; 95/70°С</v>
          </cell>
          <cell r="BP190">
            <v>5.0000000000000001E-3</v>
          </cell>
          <cell r="BQ190">
            <v>4.0000000000000001E-3</v>
          </cell>
          <cell r="BR190">
            <v>4.0000000000000001E-3</v>
          </cell>
          <cell r="BS190">
            <v>3.0000000000000001E-3</v>
          </cell>
          <cell r="BT190">
            <v>1E-3</v>
          </cell>
          <cell r="BU190">
            <v>1E-3</v>
          </cell>
          <cell r="BV190">
            <v>1E-3</v>
          </cell>
          <cell r="BW190">
            <v>1E-3</v>
          </cell>
          <cell r="BX190">
            <v>1E-3</v>
          </cell>
          <cell r="BY190">
            <v>3.0000000000000001E-3</v>
          </cell>
          <cell r="BZ190">
            <v>4.0000000000000001E-3</v>
          </cell>
          <cell r="CA190">
            <v>5.0000000000000001E-3</v>
          </cell>
          <cell r="CB190">
            <v>3.3000000000000002E-2</v>
          </cell>
          <cell r="CD190">
            <v>3.0000000000000001E-3</v>
          </cell>
          <cell r="CE190">
            <v>0</v>
          </cell>
          <cell r="CF190">
            <v>0</v>
          </cell>
          <cell r="EM190">
            <v>0.153</v>
          </cell>
          <cell r="EN190">
            <v>0.13300000000000001</v>
          </cell>
          <cell r="EO190">
            <v>0.11899999999999999</v>
          </cell>
          <cell r="EP190">
            <v>7.0999999999999994E-2</v>
          </cell>
          <cell r="EQ190">
            <v>3.0000000000000001E-3</v>
          </cell>
          <cell r="ER190">
            <v>0</v>
          </cell>
          <cell r="ES190">
            <v>0</v>
          </cell>
          <cell r="ET190">
            <v>0</v>
          </cell>
          <cell r="EU190">
            <v>3.0000000000000001E-3</v>
          </cell>
          <cell r="EV190">
            <v>7.3999999999999996E-2</v>
          </cell>
          <cell r="EW190">
            <v>0.111</v>
          </cell>
          <cell r="EX190">
            <v>0.14199999999999999</v>
          </cell>
          <cell r="EY190">
            <v>0.80900000000000005</v>
          </cell>
        </row>
        <row r="191">
          <cell r="AC191" t="str">
            <v>котельной №2, для участка: подводка к библиотеке; Надземная; 1997год ввода; отопление; подающий; 95/70°С</v>
          </cell>
          <cell r="BP191">
            <v>2E-3</v>
          </cell>
          <cell r="BQ191">
            <v>2E-3</v>
          </cell>
          <cell r="BR191">
            <v>2E-3</v>
          </cell>
          <cell r="BS191">
            <v>1E-3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1E-3</v>
          </cell>
          <cell r="BZ191">
            <v>2E-3</v>
          </cell>
          <cell r="CA191">
            <v>2E-3</v>
          </cell>
          <cell r="CB191">
            <v>1.2E-2</v>
          </cell>
          <cell r="CD191">
            <v>1E-3</v>
          </cell>
          <cell r="CE191">
            <v>0</v>
          </cell>
          <cell r="CF191">
            <v>0</v>
          </cell>
          <cell r="EM191">
            <v>0.20200000000000001</v>
          </cell>
          <cell r="EN191">
            <v>0.17599999999999999</v>
          </cell>
          <cell r="EO191">
            <v>0.158</v>
          </cell>
          <cell r="EP191">
            <v>9.4E-2</v>
          </cell>
          <cell r="EQ191">
            <v>4.0000000000000001E-3</v>
          </cell>
          <cell r="ER191">
            <v>0</v>
          </cell>
          <cell r="ES191">
            <v>0</v>
          </cell>
          <cell r="ET191">
            <v>0</v>
          </cell>
          <cell r="EU191">
            <v>4.0000000000000001E-3</v>
          </cell>
          <cell r="EV191">
            <v>9.8000000000000004E-2</v>
          </cell>
          <cell r="EW191">
            <v>0.14799999999999999</v>
          </cell>
          <cell r="EX191">
            <v>0.189</v>
          </cell>
          <cell r="EY191">
            <v>1.073</v>
          </cell>
        </row>
        <row r="192">
          <cell r="AC192" t="str">
            <v>котельной №2, для участка: подводка к библиотеке; Надземная; 1997год ввода; отопление; обратный; 95/70°С</v>
          </cell>
          <cell r="BP192">
            <v>2E-3</v>
          </cell>
          <cell r="BQ192">
            <v>2E-3</v>
          </cell>
          <cell r="BR192">
            <v>2E-3</v>
          </cell>
          <cell r="BS192">
            <v>1E-3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1E-3</v>
          </cell>
          <cell r="BZ192">
            <v>2E-3</v>
          </cell>
          <cell r="CA192">
            <v>2E-3</v>
          </cell>
          <cell r="CB192">
            <v>1.2E-2</v>
          </cell>
          <cell r="CD192">
            <v>1E-3</v>
          </cell>
          <cell r="CE192">
            <v>0</v>
          </cell>
          <cell r="CF192">
            <v>0</v>
          </cell>
          <cell r="EM192">
            <v>0.16900000000000001</v>
          </cell>
          <cell r="EN192">
            <v>0.14699999999999999</v>
          </cell>
          <cell r="EO192">
            <v>0.13200000000000001</v>
          </cell>
          <cell r="EP192">
            <v>7.9000000000000001E-2</v>
          </cell>
          <cell r="EQ192">
            <v>3.0000000000000001E-3</v>
          </cell>
          <cell r="ER192">
            <v>0</v>
          </cell>
          <cell r="ES192">
            <v>0</v>
          </cell>
          <cell r="ET192">
            <v>0</v>
          </cell>
          <cell r="EU192">
            <v>3.0000000000000001E-3</v>
          </cell>
          <cell r="EV192">
            <v>8.2000000000000003E-2</v>
          </cell>
          <cell r="EW192">
            <v>0.123</v>
          </cell>
          <cell r="EX192">
            <v>0.158</v>
          </cell>
          <cell r="EY192">
            <v>0.89600000000000002</v>
          </cell>
        </row>
        <row r="193">
          <cell r="AC193" t="str">
            <v>котельной №2, для участка: к ж.д.ул.Партизанская№110; Надземная; 2002год ввода; отопление; подающий; 95/70°С</v>
          </cell>
          <cell r="BP193">
            <v>7.0000000000000001E-3</v>
          </cell>
          <cell r="BQ193">
            <v>6.0000000000000001E-3</v>
          </cell>
          <cell r="BR193">
            <v>6.0000000000000001E-3</v>
          </cell>
          <cell r="BS193">
            <v>5.0000000000000001E-3</v>
          </cell>
          <cell r="BT193">
            <v>1E-3</v>
          </cell>
          <cell r="BU193">
            <v>1E-3</v>
          </cell>
          <cell r="BV193">
            <v>1E-3</v>
          </cell>
          <cell r="BW193">
            <v>1E-3</v>
          </cell>
          <cell r="BX193">
            <v>1E-3</v>
          </cell>
          <cell r="BY193">
            <v>5.0000000000000001E-3</v>
          </cell>
          <cell r="BZ193">
            <v>6.0000000000000001E-3</v>
          </cell>
          <cell r="CA193">
            <v>7.0000000000000001E-3</v>
          </cell>
          <cell r="CB193">
            <v>4.7000000000000007E-2</v>
          </cell>
          <cell r="CD193">
            <v>4.0000000000000001E-3</v>
          </cell>
          <cell r="CE193">
            <v>1E-3</v>
          </cell>
          <cell r="CF193">
            <v>1E-3</v>
          </cell>
          <cell r="EM193">
            <v>0.73199999999999998</v>
          </cell>
          <cell r="EN193">
            <v>0.63700000000000001</v>
          </cell>
          <cell r="EO193">
            <v>0.57099999999999995</v>
          </cell>
          <cell r="EP193">
            <v>0.34100000000000003</v>
          </cell>
          <cell r="EQ193">
            <v>1.4999999999999999E-2</v>
          </cell>
          <cell r="ER193">
            <v>0</v>
          </cell>
          <cell r="ES193">
            <v>0</v>
          </cell>
          <cell r="ET193">
            <v>0</v>
          </cell>
          <cell r="EU193">
            <v>1.4999999999999999E-2</v>
          </cell>
          <cell r="EV193">
            <v>0.35399999999999998</v>
          </cell>
          <cell r="EW193">
            <v>0.53400000000000003</v>
          </cell>
          <cell r="EX193">
            <v>0.68400000000000005</v>
          </cell>
          <cell r="EY193">
            <v>3.8830000000000009</v>
          </cell>
        </row>
        <row r="194">
          <cell r="AC194" t="str">
            <v>котельной №2, для участка: к ж.д.ул.Партизанская№110; Надземная; 2002год ввода; отопление; обратный; 95/70°С</v>
          </cell>
          <cell r="BP194">
            <v>7.0000000000000001E-3</v>
          </cell>
          <cell r="BQ194">
            <v>6.0000000000000001E-3</v>
          </cell>
          <cell r="BR194">
            <v>6.0000000000000001E-3</v>
          </cell>
          <cell r="BS194">
            <v>5.0000000000000001E-3</v>
          </cell>
          <cell r="BT194">
            <v>1E-3</v>
          </cell>
          <cell r="BU194">
            <v>1E-3</v>
          </cell>
          <cell r="BV194">
            <v>1E-3</v>
          </cell>
          <cell r="BW194">
            <v>1E-3</v>
          </cell>
          <cell r="BX194">
            <v>1E-3</v>
          </cell>
          <cell r="BY194">
            <v>5.0000000000000001E-3</v>
          </cell>
          <cell r="BZ194">
            <v>6.0000000000000001E-3</v>
          </cell>
          <cell r="CA194">
            <v>7.0000000000000001E-3</v>
          </cell>
          <cell r="CB194">
            <v>4.7000000000000007E-2</v>
          </cell>
          <cell r="CD194">
            <v>4.0000000000000001E-3</v>
          </cell>
          <cell r="CE194">
            <v>1E-3</v>
          </cell>
          <cell r="CF194">
            <v>1E-3</v>
          </cell>
          <cell r="EM194">
            <v>0.628</v>
          </cell>
          <cell r="EN194">
            <v>0.54600000000000004</v>
          </cell>
          <cell r="EO194">
            <v>0.49</v>
          </cell>
          <cell r="EP194">
            <v>0.29199999999999998</v>
          </cell>
          <cell r="EQ194">
            <v>1.2E-2</v>
          </cell>
          <cell r="ER194">
            <v>0</v>
          </cell>
          <cell r="ES194">
            <v>0</v>
          </cell>
          <cell r="ET194">
            <v>0</v>
          </cell>
          <cell r="EU194">
            <v>1.2999999999999999E-2</v>
          </cell>
          <cell r="EV194">
            <v>0.30299999999999999</v>
          </cell>
          <cell r="EW194">
            <v>0.45800000000000002</v>
          </cell>
          <cell r="EX194">
            <v>0.58599999999999997</v>
          </cell>
          <cell r="EY194">
            <v>3.3279999999999998</v>
          </cell>
        </row>
        <row r="195">
          <cell r="AC195" t="str">
            <v>котельной №2, для участка: к ж.д.пер.Гаврилина№14а; Надземная; 2005год ввода; отопление; подающий; 95/70°С</v>
          </cell>
          <cell r="BP195">
            <v>3.0000000000000001E-3</v>
          </cell>
          <cell r="BQ195">
            <v>3.0000000000000001E-3</v>
          </cell>
          <cell r="BR195">
            <v>3.0000000000000001E-3</v>
          </cell>
          <cell r="BS195">
            <v>2E-3</v>
          </cell>
          <cell r="BT195">
            <v>1E-3</v>
          </cell>
          <cell r="BU195">
            <v>0</v>
          </cell>
          <cell r="BV195">
            <v>1E-3</v>
          </cell>
          <cell r="BW195">
            <v>1E-3</v>
          </cell>
          <cell r="BX195">
            <v>1E-3</v>
          </cell>
          <cell r="BY195">
            <v>2E-3</v>
          </cell>
          <cell r="BZ195">
            <v>3.0000000000000001E-3</v>
          </cell>
          <cell r="CA195">
            <v>3.0000000000000001E-3</v>
          </cell>
          <cell r="CB195">
            <v>2.3E-2</v>
          </cell>
          <cell r="CD195">
            <v>2E-3</v>
          </cell>
          <cell r="CE195">
            <v>0</v>
          </cell>
          <cell r="CF195">
            <v>0</v>
          </cell>
          <cell r="EM195">
            <v>0.34300000000000003</v>
          </cell>
          <cell r="EN195">
            <v>0.29899999999999999</v>
          </cell>
          <cell r="EO195">
            <v>0.26800000000000002</v>
          </cell>
          <cell r="EP195">
            <v>0.16</v>
          </cell>
          <cell r="EQ195">
            <v>7.0000000000000001E-3</v>
          </cell>
          <cell r="ER195">
            <v>0</v>
          </cell>
          <cell r="ES195">
            <v>0</v>
          </cell>
          <cell r="ET195">
            <v>0</v>
          </cell>
          <cell r="EU195">
            <v>7.0000000000000001E-3</v>
          </cell>
          <cell r="EV195">
            <v>0.16600000000000001</v>
          </cell>
          <cell r="EW195">
            <v>0.25</v>
          </cell>
          <cell r="EX195">
            <v>0.32</v>
          </cell>
          <cell r="EY195">
            <v>1.8199999999999998</v>
          </cell>
        </row>
        <row r="196">
          <cell r="AC196" t="str">
            <v>котельной №2, для участка: к ж.д.пер.Гаврилина№14а; Надземная; 2005год ввода; отопление; обратный; 95/70°С</v>
          </cell>
          <cell r="BP196">
            <v>3.0000000000000001E-3</v>
          </cell>
          <cell r="BQ196">
            <v>3.0000000000000001E-3</v>
          </cell>
          <cell r="BR196">
            <v>3.0000000000000001E-3</v>
          </cell>
          <cell r="BS196">
            <v>2E-3</v>
          </cell>
          <cell r="BT196">
            <v>1E-3</v>
          </cell>
          <cell r="BU196">
            <v>0</v>
          </cell>
          <cell r="BV196">
            <v>1E-3</v>
          </cell>
          <cell r="BW196">
            <v>1E-3</v>
          </cell>
          <cell r="BX196">
            <v>1E-3</v>
          </cell>
          <cell r="BY196">
            <v>2E-3</v>
          </cell>
          <cell r="BZ196">
            <v>3.0000000000000001E-3</v>
          </cell>
          <cell r="CA196">
            <v>3.0000000000000001E-3</v>
          </cell>
          <cell r="CB196">
            <v>2.3E-2</v>
          </cell>
          <cell r="CD196">
            <v>2E-3</v>
          </cell>
          <cell r="CE196">
            <v>0</v>
          </cell>
          <cell r="CF196">
            <v>0</v>
          </cell>
          <cell r="EM196">
            <v>0.29399999999999998</v>
          </cell>
          <cell r="EN196">
            <v>0.25600000000000001</v>
          </cell>
          <cell r="EO196">
            <v>0.23</v>
          </cell>
          <cell r="EP196">
            <v>0.13700000000000001</v>
          </cell>
          <cell r="EQ196">
            <v>6.0000000000000001E-3</v>
          </cell>
          <cell r="ER196">
            <v>0</v>
          </cell>
          <cell r="ES196">
            <v>0</v>
          </cell>
          <cell r="ET196">
            <v>0</v>
          </cell>
          <cell r="EU196">
            <v>6.0000000000000001E-3</v>
          </cell>
          <cell r="EV196">
            <v>0.14199999999999999</v>
          </cell>
          <cell r="EW196">
            <v>0.215</v>
          </cell>
          <cell r="EX196">
            <v>0.27500000000000002</v>
          </cell>
          <cell r="EY196">
            <v>1.5609999999999999</v>
          </cell>
        </row>
        <row r="197">
          <cell r="AC197" t="str">
            <v>котельной №3, для участка: от котельной №3 до ж.д.пер.Пляжный №13; Надземная; 1988год ввода; отопление; подающий; 95/70°С</v>
          </cell>
          <cell r="BP197">
            <v>4.4999999999999998E-2</v>
          </cell>
          <cell r="BQ197">
            <v>0.04</v>
          </cell>
          <cell r="BR197">
            <v>3.9E-2</v>
          </cell>
          <cell r="BS197">
            <v>2.8000000000000001E-2</v>
          </cell>
          <cell r="BT197">
            <v>8.9999999999999993E-3</v>
          </cell>
          <cell r="BU197">
            <v>5.0000000000000001E-3</v>
          </cell>
          <cell r="BV197">
            <v>7.0000000000000001E-3</v>
          </cell>
          <cell r="BW197">
            <v>8.0000000000000002E-3</v>
          </cell>
          <cell r="BX197">
            <v>8.9999999999999993E-3</v>
          </cell>
          <cell r="BY197">
            <v>2.9000000000000001E-2</v>
          </cell>
          <cell r="BZ197">
            <v>3.6999999999999998E-2</v>
          </cell>
          <cell r="CA197">
            <v>4.2999999999999997E-2</v>
          </cell>
          <cell r="CB197">
            <v>0.29899999999999999</v>
          </cell>
          <cell r="CD197">
            <v>2.5000000000000001E-2</v>
          </cell>
          <cell r="CE197">
            <v>4.0000000000000001E-3</v>
          </cell>
          <cell r="CF197">
            <v>4.0000000000000001E-3</v>
          </cell>
          <cell r="EM197">
            <v>2.8559999999999999</v>
          </cell>
          <cell r="EN197">
            <v>2.4860000000000002</v>
          </cell>
          <cell r="EO197">
            <v>2.2290000000000001</v>
          </cell>
          <cell r="EP197">
            <v>1.33</v>
          </cell>
          <cell r="EQ197">
            <v>5.7000000000000002E-2</v>
          </cell>
          <cell r="ER197">
            <v>0</v>
          </cell>
          <cell r="ES197">
            <v>0</v>
          </cell>
          <cell r="ET197">
            <v>0</v>
          </cell>
          <cell r="EU197">
            <v>5.8999999999999997E-2</v>
          </cell>
          <cell r="EV197">
            <v>1.381</v>
          </cell>
          <cell r="EW197">
            <v>2.0840000000000001</v>
          </cell>
          <cell r="EX197">
            <v>2.6659999999999999</v>
          </cell>
          <cell r="EY197">
            <v>15.148</v>
          </cell>
        </row>
        <row r="198">
          <cell r="AC198" t="str">
            <v>котельной №3, для участка: от котельной №3 до ж.д.пер.Пляжный №13; Надземная; 1988год ввода; отопление; обратный; 95/70°С</v>
          </cell>
          <cell r="BP198">
            <v>4.4999999999999998E-2</v>
          </cell>
          <cell r="BQ198">
            <v>0.04</v>
          </cell>
          <cell r="BR198">
            <v>3.9E-2</v>
          </cell>
          <cell r="BS198">
            <v>2.8000000000000001E-2</v>
          </cell>
          <cell r="BT198">
            <v>8.9999999999999993E-3</v>
          </cell>
          <cell r="BU198">
            <v>5.0000000000000001E-3</v>
          </cell>
          <cell r="BV198">
            <v>7.0000000000000001E-3</v>
          </cell>
          <cell r="BW198">
            <v>8.0000000000000002E-3</v>
          </cell>
          <cell r="BX198">
            <v>8.9999999999999993E-3</v>
          </cell>
          <cell r="BY198">
            <v>2.9000000000000001E-2</v>
          </cell>
          <cell r="BZ198">
            <v>3.6999999999999998E-2</v>
          </cell>
          <cell r="CA198">
            <v>4.2999999999999997E-2</v>
          </cell>
          <cell r="CB198">
            <v>0.29899999999999999</v>
          </cell>
          <cell r="CD198">
            <v>2.5000000000000001E-2</v>
          </cell>
          <cell r="CE198">
            <v>4.0000000000000001E-3</v>
          </cell>
          <cell r="CF198">
            <v>4.0000000000000001E-3</v>
          </cell>
          <cell r="EM198">
            <v>2.4689999999999999</v>
          </cell>
          <cell r="EN198">
            <v>2.149</v>
          </cell>
          <cell r="EO198">
            <v>1.927</v>
          </cell>
          <cell r="EP198">
            <v>1.1499999999999999</v>
          </cell>
          <cell r="EQ198">
            <v>4.9000000000000002E-2</v>
          </cell>
          <cell r="ER198">
            <v>0</v>
          </cell>
          <cell r="ES198">
            <v>0</v>
          </cell>
          <cell r="ET198">
            <v>0</v>
          </cell>
          <cell r="EU198">
            <v>5.0999999999999997E-2</v>
          </cell>
          <cell r="EV198">
            <v>1.194</v>
          </cell>
          <cell r="EW198">
            <v>1.802</v>
          </cell>
          <cell r="EX198">
            <v>2.3050000000000002</v>
          </cell>
          <cell r="EY198">
            <v>13.096</v>
          </cell>
        </row>
        <row r="199">
          <cell r="AC199" t="str">
            <v>котельной №3, для участка: от котельной №3 до ж.д.пер.Пляжный №13; Надземная; 1988год ввода; ГВС; подающий; 60/30°С</v>
          </cell>
          <cell r="BP199">
            <v>2.9000000000000001E-2</v>
          </cell>
          <cell r="BQ199">
            <v>2.5999999999999999E-2</v>
          </cell>
          <cell r="BR199">
            <v>2.5000000000000001E-2</v>
          </cell>
          <cell r="BS199">
            <v>1.7999999999999999E-2</v>
          </cell>
          <cell r="BT199">
            <v>6.0000000000000001E-3</v>
          </cell>
          <cell r="BU199">
            <v>3.0000000000000001E-3</v>
          </cell>
          <cell r="BV199">
            <v>4.0000000000000001E-3</v>
          </cell>
          <cell r="BW199">
            <v>5.0000000000000001E-3</v>
          </cell>
          <cell r="BX199">
            <v>6.0000000000000001E-3</v>
          </cell>
          <cell r="BY199">
            <v>1.9E-2</v>
          </cell>
          <cell r="BZ199">
            <v>2.3E-2</v>
          </cell>
          <cell r="CA199">
            <v>2.8000000000000001E-2</v>
          </cell>
          <cell r="CB199">
            <v>0.192</v>
          </cell>
          <cell r="CD199">
            <v>1.6E-2</v>
          </cell>
          <cell r="CE199">
            <v>3.0000000000000001E-3</v>
          </cell>
          <cell r="CF199">
            <v>3.0000000000000001E-3</v>
          </cell>
          <cell r="EM199">
            <v>2.2530000000000001</v>
          </cell>
          <cell r="EN199">
            <v>2.0009999999999999</v>
          </cell>
          <cell r="EO199">
            <v>1.9950000000000001</v>
          </cell>
          <cell r="EP199">
            <v>1.593</v>
          </cell>
          <cell r="EQ199">
            <v>1.3879999999999999</v>
          </cell>
          <cell r="ER199">
            <v>0.77900000000000003</v>
          </cell>
          <cell r="ES199">
            <v>0.96699999999999997</v>
          </cell>
          <cell r="ET199">
            <v>1.2430000000000001</v>
          </cell>
          <cell r="EU199">
            <v>1.3680000000000001</v>
          </cell>
          <cell r="EV199">
            <v>1.649</v>
          </cell>
          <cell r="EW199">
            <v>1.897</v>
          </cell>
          <cell r="EX199">
            <v>2.1800000000000002</v>
          </cell>
          <cell r="EY199">
            <v>19.312999999999999</v>
          </cell>
        </row>
        <row r="200">
          <cell r="AC200" t="str">
            <v>котельной №3, для участка: от котельной №3 до ж.д.пер.Пляжный №13; Надземная; 1988год ввода; ГВС; обратный; 60/30°С</v>
          </cell>
          <cell r="BP200">
            <v>2.1999999999999999E-2</v>
          </cell>
          <cell r="BQ200">
            <v>0.02</v>
          </cell>
          <cell r="BR200">
            <v>1.9E-2</v>
          </cell>
          <cell r="BS200">
            <v>1.4E-2</v>
          </cell>
          <cell r="BT200">
            <v>4.0000000000000001E-3</v>
          </cell>
          <cell r="BU200">
            <v>3.0000000000000001E-3</v>
          </cell>
          <cell r="BV200">
            <v>3.0000000000000001E-3</v>
          </cell>
          <cell r="BW200">
            <v>4.0000000000000001E-3</v>
          </cell>
          <cell r="BX200">
            <v>4.0000000000000001E-3</v>
          </cell>
          <cell r="BY200">
            <v>1.4E-2</v>
          </cell>
          <cell r="BZ200">
            <v>1.7999999999999999E-2</v>
          </cell>
          <cell r="CA200">
            <v>2.1000000000000001E-2</v>
          </cell>
          <cell r="CB200">
            <v>0.14599999999999999</v>
          </cell>
          <cell r="CD200">
            <v>1.2E-2</v>
          </cell>
          <cell r="CE200">
            <v>2E-3</v>
          </cell>
          <cell r="CF200">
            <v>2E-3</v>
          </cell>
          <cell r="EM200">
            <v>1.915</v>
          </cell>
          <cell r="EN200">
            <v>1.7010000000000001</v>
          </cell>
          <cell r="EO200">
            <v>1.6950000000000001</v>
          </cell>
          <cell r="EP200">
            <v>1.3540000000000001</v>
          </cell>
          <cell r="EQ200">
            <v>1.18</v>
          </cell>
          <cell r="ER200">
            <v>0.66200000000000003</v>
          </cell>
          <cell r="ES200">
            <v>0.82199999999999995</v>
          </cell>
          <cell r="ET200">
            <v>1.056</v>
          </cell>
          <cell r="EU200">
            <v>1.163</v>
          </cell>
          <cell r="EV200">
            <v>1.4019999999999999</v>
          </cell>
          <cell r="EW200">
            <v>1.6120000000000001</v>
          </cell>
          <cell r="EX200">
            <v>1.853</v>
          </cell>
          <cell r="EY200">
            <v>16.414999999999999</v>
          </cell>
        </row>
        <row r="201">
          <cell r="AC201" t="str">
            <v>котельной №3, для участка: от магистральной сети 2д108 до ж.д.пер.Пляжный№15; Надземная; 1991год ввода; отопление; подающий; 95/70°С</v>
          </cell>
          <cell r="BP201">
            <v>8.9999999999999993E-3</v>
          </cell>
          <cell r="BQ201">
            <v>8.0000000000000002E-3</v>
          </cell>
          <cell r="BR201">
            <v>8.0000000000000002E-3</v>
          </cell>
          <cell r="BS201">
            <v>6.0000000000000001E-3</v>
          </cell>
          <cell r="BT201">
            <v>2E-3</v>
          </cell>
          <cell r="BU201">
            <v>1E-3</v>
          </cell>
          <cell r="BV201">
            <v>1E-3</v>
          </cell>
          <cell r="BW201">
            <v>2E-3</v>
          </cell>
          <cell r="BX201">
            <v>2E-3</v>
          </cell>
          <cell r="BY201">
            <v>6.0000000000000001E-3</v>
          </cell>
          <cell r="BZ201">
            <v>8.0000000000000002E-3</v>
          </cell>
          <cell r="CA201">
            <v>8.9999999999999993E-3</v>
          </cell>
          <cell r="CB201">
            <v>6.2000000000000006E-2</v>
          </cell>
          <cell r="CD201">
            <v>5.0000000000000001E-3</v>
          </cell>
          <cell r="CE201">
            <v>1E-3</v>
          </cell>
          <cell r="CF201">
            <v>1E-3</v>
          </cell>
          <cell r="EM201">
            <v>0.54900000000000004</v>
          </cell>
          <cell r="EN201">
            <v>0.47799999999999998</v>
          </cell>
          <cell r="EO201">
            <v>0.42899999999999999</v>
          </cell>
          <cell r="EP201">
            <v>0.25600000000000001</v>
          </cell>
          <cell r="EQ201">
            <v>1.0999999999999999E-2</v>
          </cell>
          <cell r="ER201">
            <v>0</v>
          </cell>
          <cell r="ES201">
            <v>0</v>
          </cell>
          <cell r="ET201">
            <v>0</v>
          </cell>
          <cell r="EU201">
            <v>1.0999999999999999E-2</v>
          </cell>
          <cell r="EV201">
            <v>0.26600000000000001</v>
          </cell>
          <cell r="EW201">
            <v>0.40100000000000002</v>
          </cell>
          <cell r="EX201">
            <v>0.51300000000000001</v>
          </cell>
          <cell r="EY201">
            <v>2.9139999999999997</v>
          </cell>
        </row>
        <row r="202">
          <cell r="AC202" t="str">
            <v>котельной №3, для участка: от магистральной сети 2д108 до ж.д.пер.Пляжный№15; Надземная; 1991год ввода; отопление; обратный; 95/70°С</v>
          </cell>
          <cell r="BP202">
            <v>8.9999999999999993E-3</v>
          </cell>
          <cell r="BQ202">
            <v>8.0000000000000002E-3</v>
          </cell>
          <cell r="BR202">
            <v>8.0000000000000002E-3</v>
          </cell>
          <cell r="BS202">
            <v>6.0000000000000001E-3</v>
          </cell>
          <cell r="BT202">
            <v>2E-3</v>
          </cell>
          <cell r="BU202">
            <v>1E-3</v>
          </cell>
          <cell r="BV202">
            <v>1E-3</v>
          </cell>
          <cell r="BW202">
            <v>2E-3</v>
          </cell>
          <cell r="BX202">
            <v>2E-3</v>
          </cell>
          <cell r="BY202">
            <v>6.0000000000000001E-3</v>
          </cell>
          <cell r="BZ202">
            <v>8.0000000000000002E-3</v>
          </cell>
          <cell r="CA202">
            <v>8.9999999999999993E-3</v>
          </cell>
          <cell r="CB202">
            <v>6.2000000000000006E-2</v>
          </cell>
          <cell r="CD202">
            <v>5.0000000000000001E-3</v>
          </cell>
          <cell r="CE202">
            <v>1E-3</v>
          </cell>
          <cell r="CF202">
            <v>1E-3</v>
          </cell>
          <cell r="EM202">
            <v>0.44700000000000001</v>
          </cell>
          <cell r="EN202">
            <v>0.38900000000000001</v>
          </cell>
          <cell r="EO202">
            <v>0.34899999999999998</v>
          </cell>
          <cell r="EP202">
            <v>0.20799999999999999</v>
          </cell>
          <cell r="EQ202">
            <v>8.9999999999999993E-3</v>
          </cell>
          <cell r="ER202">
            <v>0</v>
          </cell>
          <cell r="ES202">
            <v>0</v>
          </cell>
          <cell r="ET202">
            <v>0</v>
          </cell>
          <cell r="EU202">
            <v>8.9999999999999993E-3</v>
          </cell>
          <cell r="EV202">
            <v>0.216</v>
          </cell>
          <cell r="EW202">
            <v>0.32600000000000001</v>
          </cell>
          <cell r="EX202">
            <v>0.41699999999999998</v>
          </cell>
          <cell r="EY202">
            <v>2.3699999999999997</v>
          </cell>
        </row>
        <row r="203">
          <cell r="AC203" t="str">
            <v>котельной №3, для участка: от магистральной сети 2д108 до ж.д.пер.Пляжный№15; Надземная; 1991год ввода; ГВС; подающий; 60/30°С</v>
          </cell>
          <cell r="BP203">
            <v>5.0000000000000001E-3</v>
          </cell>
          <cell r="BQ203">
            <v>4.0000000000000001E-3</v>
          </cell>
          <cell r="BR203">
            <v>4.0000000000000001E-3</v>
          </cell>
          <cell r="BS203">
            <v>3.0000000000000001E-3</v>
          </cell>
          <cell r="BT203">
            <v>1E-3</v>
          </cell>
          <cell r="BU203">
            <v>1E-3</v>
          </cell>
          <cell r="BV203">
            <v>1E-3</v>
          </cell>
          <cell r="BW203">
            <v>1E-3</v>
          </cell>
          <cell r="BX203">
            <v>1E-3</v>
          </cell>
          <cell r="BY203">
            <v>3.0000000000000001E-3</v>
          </cell>
          <cell r="BZ203">
            <v>4.0000000000000001E-3</v>
          </cell>
          <cell r="CA203">
            <v>5.0000000000000001E-3</v>
          </cell>
          <cell r="CB203">
            <v>3.3000000000000002E-2</v>
          </cell>
          <cell r="CD203">
            <v>3.0000000000000001E-3</v>
          </cell>
          <cell r="CE203">
            <v>0</v>
          </cell>
          <cell r="CF203">
            <v>0</v>
          </cell>
          <cell r="EM203">
            <v>0.499</v>
          </cell>
          <cell r="EN203">
            <v>0.443</v>
          </cell>
          <cell r="EO203">
            <v>0.442</v>
          </cell>
          <cell r="EP203">
            <v>0.35299999999999998</v>
          </cell>
          <cell r="EQ203">
            <v>0.307</v>
          </cell>
          <cell r="ER203">
            <v>0.17299999999999999</v>
          </cell>
          <cell r="ES203">
            <v>0.214</v>
          </cell>
          <cell r="ET203">
            <v>0.27500000000000002</v>
          </cell>
          <cell r="EU203">
            <v>0.30299999999999999</v>
          </cell>
          <cell r="EV203">
            <v>0.36499999999999999</v>
          </cell>
          <cell r="EW203">
            <v>0.42</v>
          </cell>
          <cell r="EX203">
            <v>0.48299999999999998</v>
          </cell>
          <cell r="EY203">
            <v>4.2769999999999992</v>
          </cell>
        </row>
        <row r="204">
          <cell r="AC204" t="str">
            <v>котельной №3, для участка: от магистральной сети 2д108 до ж.д.пер.Пляжный№15; Надземная; 1991год ввода; ГВС; обратный; 60/30°С</v>
          </cell>
          <cell r="BP204">
            <v>2E-3</v>
          </cell>
          <cell r="BQ204">
            <v>2E-3</v>
          </cell>
          <cell r="BR204">
            <v>2E-3</v>
          </cell>
          <cell r="BS204">
            <v>1E-3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1E-3</v>
          </cell>
          <cell r="BZ204">
            <v>2E-3</v>
          </cell>
          <cell r="CA204">
            <v>2E-3</v>
          </cell>
          <cell r="CB204">
            <v>1.2E-2</v>
          </cell>
          <cell r="CD204">
            <v>1E-3</v>
          </cell>
          <cell r="CE204">
            <v>0</v>
          </cell>
          <cell r="CF204">
            <v>0</v>
          </cell>
          <cell r="EM204">
            <v>0.375</v>
          </cell>
          <cell r="EN204">
            <v>0.33300000000000002</v>
          </cell>
          <cell r="EO204">
            <v>0.33200000000000002</v>
          </cell>
          <cell r="EP204">
            <v>0.26500000000000001</v>
          </cell>
          <cell r="EQ204">
            <v>0.23100000000000001</v>
          </cell>
          <cell r="ER204">
            <v>0.13</v>
          </cell>
          <cell r="ES204">
            <v>0.161</v>
          </cell>
          <cell r="ET204">
            <v>0.20699999999999999</v>
          </cell>
          <cell r="EU204">
            <v>0.22800000000000001</v>
          </cell>
          <cell r="EV204">
            <v>0.27500000000000002</v>
          </cell>
          <cell r="EW204">
            <v>0.316</v>
          </cell>
          <cell r="EX204">
            <v>0.36299999999999999</v>
          </cell>
          <cell r="EY204">
            <v>3.2160000000000002</v>
          </cell>
        </row>
        <row r="205">
          <cell r="AC205" t="str">
            <v>котельной №3, для участка: от ж.д.пер.Пляжный№15до ж.д.пер.Пляжный №9; Надземная; 1991год ввода; отопление; подающий; 95/70°С</v>
          </cell>
          <cell r="BP205">
            <v>2.9000000000000001E-2</v>
          </cell>
          <cell r="BQ205">
            <v>2.5999999999999999E-2</v>
          </cell>
          <cell r="BR205">
            <v>2.5000000000000001E-2</v>
          </cell>
          <cell r="BS205">
            <v>1.7999999999999999E-2</v>
          </cell>
          <cell r="BT205">
            <v>6.0000000000000001E-3</v>
          </cell>
          <cell r="BU205">
            <v>3.0000000000000001E-3</v>
          </cell>
          <cell r="BV205">
            <v>4.0000000000000001E-3</v>
          </cell>
          <cell r="BW205">
            <v>5.0000000000000001E-3</v>
          </cell>
          <cell r="BX205">
            <v>6.0000000000000001E-3</v>
          </cell>
          <cell r="BY205">
            <v>1.9E-2</v>
          </cell>
          <cell r="BZ205">
            <v>2.4E-2</v>
          </cell>
          <cell r="CA205">
            <v>2.8000000000000001E-2</v>
          </cell>
          <cell r="CB205">
            <v>0.193</v>
          </cell>
          <cell r="CD205">
            <v>1.7000000000000001E-2</v>
          </cell>
          <cell r="CE205">
            <v>3.0000000000000001E-3</v>
          </cell>
          <cell r="CF205">
            <v>3.0000000000000001E-3</v>
          </cell>
          <cell r="EM205">
            <v>1.7230000000000001</v>
          </cell>
          <cell r="EN205">
            <v>1.5</v>
          </cell>
          <cell r="EO205">
            <v>1.345</v>
          </cell>
          <cell r="EP205">
            <v>0.80200000000000005</v>
          </cell>
          <cell r="EQ205">
            <v>3.4000000000000002E-2</v>
          </cell>
          <cell r="ER205">
            <v>0</v>
          </cell>
          <cell r="ES205">
            <v>0</v>
          </cell>
          <cell r="ET205">
            <v>0</v>
          </cell>
          <cell r="EU205">
            <v>3.5000000000000003E-2</v>
          </cell>
          <cell r="EV205">
            <v>0.83299999999999996</v>
          </cell>
          <cell r="EW205">
            <v>1.2569999999999999</v>
          </cell>
          <cell r="EX205">
            <v>1.609</v>
          </cell>
          <cell r="EY205">
            <v>9.1379999999999981</v>
          </cell>
        </row>
        <row r="206">
          <cell r="AC206" t="str">
            <v>котельной №3, для участка: от ж.д.пер.Пляжный№15до ж.д.пер.Пляжный №9; Надземная; 1991год ввода; отопление; обратный; 95/70°С</v>
          </cell>
          <cell r="BP206">
            <v>2.9000000000000001E-2</v>
          </cell>
          <cell r="BQ206">
            <v>2.5999999999999999E-2</v>
          </cell>
          <cell r="BR206">
            <v>2.5000000000000001E-2</v>
          </cell>
          <cell r="BS206">
            <v>1.7999999999999999E-2</v>
          </cell>
          <cell r="BT206">
            <v>6.0000000000000001E-3</v>
          </cell>
          <cell r="BU206">
            <v>3.0000000000000001E-3</v>
          </cell>
          <cell r="BV206">
            <v>4.0000000000000001E-3</v>
          </cell>
          <cell r="BW206">
            <v>5.0000000000000001E-3</v>
          </cell>
          <cell r="BX206">
            <v>6.0000000000000001E-3</v>
          </cell>
          <cell r="BY206">
            <v>1.9E-2</v>
          </cell>
          <cell r="BZ206">
            <v>2.4E-2</v>
          </cell>
          <cell r="CA206">
            <v>2.8000000000000001E-2</v>
          </cell>
          <cell r="CB206">
            <v>0.193</v>
          </cell>
          <cell r="CD206">
            <v>1.7000000000000001E-2</v>
          </cell>
          <cell r="CE206">
            <v>3.0000000000000001E-3</v>
          </cell>
          <cell r="CF206">
            <v>3.0000000000000001E-3</v>
          </cell>
          <cell r="EM206">
            <v>1.401</v>
          </cell>
          <cell r="EN206">
            <v>1.2190000000000001</v>
          </cell>
          <cell r="EO206">
            <v>1.093</v>
          </cell>
          <cell r="EP206">
            <v>0.65200000000000002</v>
          </cell>
          <cell r="EQ206">
            <v>2.8000000000000001E-2</v>
          </cell>
          <cell r="ER206">
            <v>0</v>
          </cell>
          <cell r="ES206">
            <v>0</v>
          </cell>
          <cell r="ET206">
            <v>0</v>
          </cell>
          <cell r="EU206">
            <v>2.9000000000000001E-2</v>
          </cell>
          <cell r="EV206">
            <v>0.67700000000000005</v>
          </cell>
          <cell r="EW206">
            <v>1.022</v>
          </cell>
          <cell r="EX206">
            <v>1.3080000000000001</v>
          </cell>
          <cell r="EY206">
            <v>7.4290000000000003</v>
          </cell>
        </row>
        <row r="207">
          <cell r="AC207" t="str">
            <v>котельной №3, для участка: от ж.д.пер.Пляжный№15до ж.д.пер.Пляжный №9; Надземная; 1991год ввода; ГВС; подающий; 60/30°С</v>
          </cell>
          <cell r="BP207">
            <v>1.2E-2</v>
          </cell>
          <cell r="BQ207">
            <v>0.01</v>
          </cell>
          <cell r="BR207">
            <v>0.01</v>
          </cell>
          <cell r="BS207">
            <v>7.0000000000000001E-3</v>
          </cell>
          <cell r="BT207">
            <v>2E-3</v>
          </cell>
          <cell r="BU207">
            <v>1E-3</v>
          </cell>
          <cell r="BV207">
            <v>2E-3</v>
          </cell>
          <cell r="BW207">
            <v>2E-3</v>
          </cell>
          <cell r="BX207">
            <v>2E-3</v>
          </cell>
          <cell r="BY207">
            <v>8.0000000000000002E-3</v>
          </cell>
          <cell r="BZ207">
            <v>8.9999999999999993E-3</v>
          </cell>
          <cell r="CA207">
            <v>1.0999999999999999E-2</v>
          </cell>
          <cell r="CB207">
            <v>7.5999999999999998E-2</v>
          </cell>
          <cell r="CD207">
            <v>7.0000000000000001E-3</v>
          </cell>
          <cell r="CE207">
            <v>1E-3</v>
          </cell>
          <cell r="CF207">
            <v>1E-3</v>
          </cell>
          <cell r="EM207">
            <v>1.2150000000000001</v>
          </cell>
          <cell r="EN207">
            <v>1.079</v>
          </cell>
          <cell r="EO207">
            <v>1.0760000000000001</v>
          </cell>
          <cell r="EP207">
            <v>0.85899999999999999</v>
          </cell>
          <cell r="EQ207">
            <v>0.748</v>
          </cell>
          <cell r="ER207">
            <v>0.42</v>
          </cell>
          <cell r="ES207">
            <v>0.52100000000000002</v>
          </cell>
          <cell r="ET207">
            <v>0.67</v>
          </cell>
          <cell r="EU207">
            <v>0.73799999999999999</v>
          </cell>
          <cell r="EV207">
            <v>0.88900000000000001</v>
          </cell>
          <cell r="EW207">
            <v>1.0229999999999999</v>
          </cell>
          <cell r="EX207">
            <v>1.1759999999999999</v>
          </cell>
          <cell r="EY207">
            <v>10.414</v>
          </cell>
        </row>
        <row r="208">
          <cell r="AC208" t="str">
            <v>котельной №3, для участка: от ж.д.пер.Пляжный№15до ж.д.пер.Пляжный №9; Надземная; 1991год ввода; ГВС; обратный; 60/30°С</v>
          </cell>
          <cell r="BP208">
            <v>5.0000000000000001E-3</v>
          </cell>
          <cell r="BQ208">
            <v>4.0000000000000001E-3</v>
          </cell>
          <cell r="BR208">
            <v>4.0000000000000001E-3</v>
          </cell>
          <cell r="BS208">
            <v>3.0000000000000001E-3</v>
          </cell>
          <cell r="BT208">
            <v>1E-3</v>
          </cell>
          <cell r="BU208">
            <v>1E-3</v>
          </cell>
          <cell r="BV208">
            <v>1E-3</v>
          </cell>
          <cell r="BW208">
            <v>1E-3</v>
          </cell>
          <cell r="BX208">
            <v>1E-3</v>
          </cell>
          <cell r="BY208">
            <v>3.0000000000000001E-3</v>
          </cell>
          <cell r="BZ208">
            <v>4.0000000000000001E-3</v>
          </cell>
          <cell r="CA208">
            <v>5.0000000000000001E-3</v>
          </cell>
          <cell r="CB208">
            <v>3.3000000000000002E-2</v>
          </cell>
          <cell r="CD208">
            <v>3.0000000000000001E-3</v>
          </cell>
          <cell r="CE208">
            <v>0</v>
          </cell>
          <cell r="CF208">
            <v>0</v>
          </cell>
          <cell r="EM208">
            <v>0.91300000000000003</v>
          </cell>
          <cell r="EN208">
            <v>0.81100000000000005</v>
          </cell>
          <cell r="EO208">
            <v>0.80900000000000005</v>
          </cell>
          <cell r="EP208">
            <v>0.64600000000000002</v>
          </cell>
          <cell r="EQ208">
            <v>0.56299999999999994</v>
          </cell>
          <cell r="ER208">
            <v>0.316</v>
          </cell>
          <cell r="ES208">
            <v>0.39200000000000002</v>
          </cell>
          <cell r="ET208">
            <v>0.504</v>
          </cell>
          <cell r="EU208">
            <v>0.55500000000000005</v>
          </cell>
          <cell r="EV208">
            <v>0.66900000000000004</v>
          </cell>
          <cell r="EW208">
            <v>0.76900000000000002</v>
          </cell>
          <cell r="EX208">
            <v>0.88400000000000001</v>
          </cell>
          <cell r="EY208">
            <v>7.8310000000000013</v>
          </cell>
        </row>
        <row r="209">
          <cell r="AC209" t="str">
            <v>котельной №3, для участка: от котельной №3 до здания гаража; Надземная; 1988год ввода; отопление; подающий; 95/70°С</v>
          </cell>
          <cell r="BP209">
            <v>2.1000000000000001E-2</v>
          </cell>
          <cell r="BQ209">
            <v>1.7999999999999999E-2</v>
          </cell>
          <cell r="BR209">
            <v>1.7999999999999999E-2</v>
          </cell>
          <cell r="BS209">
            <v>1.2999999999999999E-2</v>
          </cell>
          <cell r="BT209">
            <v>4.0000000000000001E-3</v>
          </cell>
          <cell r="BU209">
            <v>2E-3</v>
          </cell>
          <cell r="BV209">
            <v>3.0000000000000001E-3</v>
          </cell>
          <cell r="BW209">
            <v>4.0000000000000001E-3</v>
          </cell>
          <cell r="BX209">
            <v>4.0000000000000001E-3</v>
          </cell>
          <cell r="BY209">
            <v>1.4E-2</v>
          </cell>
          <cell r="BZ209">
            <v>1.7000000000000001E-2</v>
          </cell>
          <cell r="CA209">
            <v>0.02</v>
          </cell>
          <cell r="CB209">
            <v>0.13800000000000001</v>
          </cell>
          <cell r="CD209">
            <v>1.2E-2</v>
          </cell>
          <cell r="CE209">
            <v>2E-3</v>
          </cell>
          <cell r="CF209">
            <v>2E-3</v>
          </cell>
          <cell r="EM209">
            <v>0.65500000000000003</v>
          </cell>
          <cell r="EN209">
            <v>0.56999999999999995</v>
          </cell>
          <cell r="EO209">
            <v>0.51100000000000001</v>
          </cell>
          <cell r="EP209">
            <v>0.30499999999999999</v>
          </cell>
          <cell r="EQ209">
            <v>1.2999999999999999E-2</v>
          </cell>
          <cell r="ER209">
            <v>0</v>
          </cell>
          <cell r="ES209">
            <v>0</v>
          </cell>
          <cell r="ET209">
            <v>0</v>
          </cell>
          <cell r="EU209">
            <v>1.2999999999999999E-2</v>
          </cell>
          <cell r="EV209">
            <v>0.317</v>
          </cell>
          <cell r="EW209">
            <v>0.47799999999999998</v>
          </cell>
          <cell r="EX209">
            <v>0.61099999999999999</v>
          </cell>
          <cell r="EY209">
            <v>3.4729999999999999</v>
          </cell>
        </row>
        <row r="210">
          <cell r="AC210" t="str">
            <v>котельной №3, для участка: от котельной №3 до здания гаража; Надземная; 1988год ввода; отопление; обратный; 95/70°С</v>
          </cell>
          <cell r="BP210">
            <v>2.1000000000000001E-2</v>
          </cell>
          <cell r="BQ210">
            <v>1.7999999999999999E-2</v>
          </cell>
          <cell r="BR210">
            <v>1.7999999999999999E-2</v>
          </cell>
          <cell r="BS210">
            <v>1.2999999999999999E-2</v>
          </cell>
          <cell r="BT210">
            <v>4.0000000000000001E-3</v>
          </cell>
          <cell r="BU210">
            <v>2E-3</v>
          </cell>
          <cell r="BV210">
            <v>3.0000000000000001E-3</v>
          </cell>
          <cell r="BW210">
            <v>4.0000000000000001E-3</v>
          </cell>
          <cell r="BX210">
            <v>4.0000000000000001E-3</v>
          </cell>
          <cell r="BY210">
            <v>1.4E-2</v>
          </cell>
          <cell r="BZ210">
            <v>1.7000000000000001E-2</v>
          </cell>
          <cell r="CA210">
            <v>0.02</v>
          </cell>
          <cell r="CB210">
            <v>0.13800000000000001</v>
          </cell>
          <cell r="CD210">
            <v>1.2E-2</v>
          </cell>
          <cell r="CE210">
            <v>2E-3</v>
          </cell>
          <cell r="CF210">
            <v>2E-3</v>
          </cell>
          <cell r="EM210">
            <v>0.57899999999999996</v>
          </cell>
          <cell r="EN210">
            <v>0.504</v>
          </cell>
          <cell r="EO210">
            <v>0.45200000000000001</v>
          </cell>
          <cell r="EP210">
            <v>0.26900000000000002</v>
          </cell>
          <cell r="EQ210">
            <v>1.2E-2</v>
          </cell>
          <cell r="ER210">
            <v>0</v>
          </cell>
          <cell r="ES210">
            <v>0</v>
          </cell>
          <cell r="ET210">
            <v>0</v>
          </cell>
          <cell r="EU210">
            <v>1.2E-2</v>
          </cell>
          <cell r="EV210">
            <v>0.28000000000000003</v>
          </cell>
          <cell r="EW210">
            <v>0.42199999999999999</v>
          </cell>
          <cell r="EX210">
            <v>0.54</v>
          </cell>
          <cell r="EY210">
            <v>3.07</v>
          </cell>
        </row>
        <row r="211">
          <cell r="AC211" t="str">
            <v>котельной №3, для участка: от котельной №3 до здания гаража; Надземная; 2011год ввода; ГВС; подающий; 60/30°С</v>
          </cell>
          <cell r="BP211">
            <v>7.0000000000000001E-3</v>
          </cell>
          <cell r="BQ211">
            <v>6.0000000000000001E-3</v>
          </cell>
          <cell r="BR211">
            <v>6.0000000000000001E-3</v>
          </cell>
          <cell r="BS211">
            <v>4.0000000000000001E-3</v>
          </cell>
          <cell r="BT211">
            <v>1E-3</v>
          </cell>
          <cell r="BU211">
            <v>1E-3</v>
          </cell>
          <cell r="BV211">
            <v>1E-3</v>
          </cell>
          <cell r="BW211">
            <v>1E-3</v>
          </cell>
          <cell r="BX211">
            <v>1E-3</v>
          </cell>
          <cell r="BY211">
            <v>5.0000000000000001E-3</v>
          </cell>
          <cell r="BZ211">
            <v>6.0000000000000001E-3</v>
          </cell>
          <cell r="CA211">
            <v>7.0000000000000001E-3</v>
          </cell>
          <cell r="CB211">
            <v>4.6000000000000006E-2</v>
          </cell>
          <cell r="CD211">
            <v>4.0000000000000001E-3</v>
          </cell>
          <cell r="CE211">
            <v>1E-3</v>
          </cell>
          <cell r="CF211">
            <v>1E-3</v>
          </cell>
          <cell r="EM211">
            <v>0.73399999999999999</v>
          </cell>
          <cell r="EN211">
            <v>0.65200000000000002</v>
          </cell>
          <cell r="EO211">
            <v>0.65</v>
          </cell>
          <cell r="EP211">
            <v>0.51900000000000002</v>
          </cell>
          <cell r="EQ211">
            <v>0.45200000000000001</v>
          </cell>
          <cell r="ER211">
            <v>0.254</v>
          </cell>
          <cell r="ES211">
            <v>0.315</v>
          </cell>
          <cell r="ET211">
            <v>0.40500000000000003</v>
          </cell>
          <cell r="EU211">
            <v>0.44600000000000001</v>
          </cell>
          <cell r="EV211">
            <v>0.53700000000000003</v>
          </cell>
          <cell r="EW211">
            <v>0.61799999999999999</v>
          </cell>
          <cell r="EX211">
            <v>0.71</v>
          </cell>
          <cell r="EY211">
            <v>6.2919999999999998</v>
          </cell>
        </row>
        <row r="212">
          <cell r="AC212" t="str">
            <v>котельной №3, для участка: от котельной №3 до здания гаража; Надземная; 2011год ввода; ГВС; обратный; 60/30°С</v>
          </cell>
          <cell r="BP212">
            <v>4.0000000000000001E-3</v>
          </cell>
          <cell r="BQ212">
            <v>4.0000000000000001E-3</v>
          </cell>
          <cell r="BR212">
            <v>4.0000000000000001E-3</v>
          </cell>
          <cell r="BS212">
            <v>3.0000000000000001E-3</v>
          </cell>
          <cell r="BT212">
            <v>1E-3</v>
          </cell>
          <cell r="BU212">
            <v>0</v>
          </cell>
          <cell r="BV212">
            <v>1E-3</v>
          </cell>
          <cell r="BW212">
            <v>1E-3</v>
          </cell>
          <cell r="BX212">
            <v>1E-3</v>
          </cell>
          <cell r="BY212">
            <v>3.0000000000000001E-3</v>
          </cell>
          <cell r="BZ212">
            <v>3.0000000000000001E-3</v>
          </cell>
          <cell r="CA212">
            <v>4.0000000000000001E-3</v>
          </cell>
          <cell r="CB212">
            <v>2.9000000000000001E-2</v>
          </cell>
          <cell r="CD212">
            <v>2E-3</v>
          </cell>
          <cell r="CE212">
            <v>0</v>
          </cell>
          <cell r="CF212">
            <v>0</v>
          </cell>
          <cell r="EM212">
            <v>0.63500000000000001</v>
          </cell>
          <cell r="EN212">
            <v>0.56399999999999995</v>
          </cell>
          <cell r="EO212">
            <v>0.56200000000000006</v>
          </cell>
          <cell r="EP212">
            <v>0.44900000000000001</v>
          </cell>
          <cell r="EQ212">
            <v>0.39100000000000001</v>
          </cell>
          <cell r="ER212">
            <v>0.22</v>
          </cell>
          <cell r="ES212">
            <v>0.27200000000000002</v>
          </cell>
          <cell r="ET212">
            <v>0.35</v>
          </cell>
          <cell r="EU212">
            <v>0.38600000000000001</v>
          </cell>
          <cell r="EV212">
            <v>0.46500000000000002</v>
          </cell>
          <cell r="EW212">
            <v>0.53500000000000003</v>
          </cell>
          <cell r="EX212">
            <v>0.61499999999999999</v>
          </cell>
          <cell r="EY212">
            <v>5.4440000000000008</v>
          </cell>
        </row>
        <row r="213">
          <cell r="AC213" t="str">
            <v>котельной №3, для участка: от здания гаража до врезкина род.дом; Надземная; 2011год ввода; отопление; подающий; 95/70°С</v>
          </cell>
          <cell r="BP213">
            <v>3.9E-2</v>
          </cell>
          <cell r="BQ213">
            <v>3.4000000000000002E-2</v>
          </cell>
          <cell r="BR213">
            <v>3.3000000000000002E-2</v>
          </cell>
          <cell r="BS213">
            <v>2.4E-2</v>
          </cell>
          <cell r="BT213">
            <v>8.0000000000000002E-3</v>
          </cell>
          <cell r="BU213">
            <v>4.0000000000000001E-3</v>
          </cell>
          <cell r="BV213">
            <v>6.0000000000000001E-3</v>
          </cell>
          <cell r="BW213">
            <v>7.0000000000000001E-3</v>
          </cell>
          <cell r="BX213">
            <v>8.0000000000000002E-3</v>
          </cell>
          <cell r="BY213">
            <v>2.5000000000000001E-2</v>
          </cell>
          <cell r="BZ213">
            <v>3.1E-2</v>
          </cell>
          <cell r="CA213">
            <v>3.6999999999999998E-2</v>
          </cell>
          <cell r="CB213">
            <v>0.25600000000000001</v>
          </cell>
          <cell r="CD213">
            <v>2.1999999999999999E-2</v>
          </cell>
          <cell r="CE213">
            <v>3.0000000000000001E-3</v>
          </cell>
          <cell r="CF213">
            <v>3.0000000000000001E-3</v>
          </cell>
          <cell r="EM213">
            <v>1.2789999999999999</v>
          </cell>
          <cell r="EN213">
            <v>1.113</v>
          </cell>
          <cell r="EO213">
            <v>0.998</v>
          </cell>
          <cell r="EP213">
            <v>0.59499999999999997</v>
          </cell>
          <cell r="EQ213">
            <v>2.5000000000000001E-2</v>
          </cell>
          <cell r="ER213">
            <v>0</v>
          </cell>
          <cell r="ES213">
            <v>0</v>
          </cell>
          <cell r="ET213">
            <v>0</v>
          </cell>
          <cell r="EU213">
            <v>2.5999999999999999E-2</v>
          </cell>
          <cell r="EV213">
            <v>0.61799999999999999</v>
          </cell>
          <cell r="EW213">
            <v>0.93300000000000005</v>
          </cell>
          <cell r="EX213">
            <v>1.194</v>
          </cell>
          <cell r="EY213">
            <v>6.7809999999999997</v>
          </cell>
        </row>
        <row r="214">
          <cell r="AC214" t="str">
            <v>котельной №3, для участка: от здания гаража до врезкина род.дом; Надземная; 2011год ввода; отопление; обратный; 95/70°С</v>
          </cell>
          <cell r="BP214">
            <v>3.9E-2</v>
          </cell>
          <cell r="BQ214">
            <v>3.4000000000000002E-2</v>
          </cell>
          <cell r="BR214">
            <v>3.3000000000000002E-2</v>
          </cell>
          <cell r="BS214">
            <v>2.4E-2</v>
          </cell>
          <cell r="BT214">
            <v>8.0000000000000002E-3</v>
          </cell>
          <cell r="BU214">
            <v>4.0000000000000001E-3</v>
          </cell>
          <cell r="BV214">
            <v>6.0000000000000001E-3</v>
          </cell>
          <cell r="BW214">
            <v>7.0000000000000001E-3</v>
          </cell>
          <cell r="BX214">
            <v>8.0000000000000002E-3</v>
          </cell>
          <cell r="BY214">
            <v>2.5000000000000001E-2</v>
          </cell>
          <cell r="BZ214">
            <v>3.1E-2</v>
          </cell>
          <cell r="CA214">
            <v>3.6999999999999998E-2</v>
          </cell>
          <cell r="CB214">
            <v>0.25600000000000001</v>
          </cell>
          <cell r="CD214">
            <v>2.1999999999999999E-2</v>
          </cell>
          <cell r="CE214">
            <v>3.0000000000000001E-3</v>
          </cell>
          <cell r="CF214">
            <v>3.0000000000000001E-3</v>
          </cell>
          <cell r="EM214">
            <v>1.099</v>
          </cell>
          <cell r="EN214">
            <v>0.95599999999999996</v>
          </cell>
          <cell r="EO214">
            <v>0.85799999999999998</v>
          </cell>
          <cell r="EP214">
            <v>0.51200000000000001</v>
          </cell>
          <cell r="EQ214">
            <v>2.1999999999999999E-2</v>
          </cell>
          <cell r="ER214">
            <v>0</v>
          </cell>
          <cell r="ES214">
            <v>0</v>
          </cell>
          <cell r="ET214">
            <v>0</v>
          </cell>
          <cell r="EU214">
            <v>2.3E-2</v>
          </cell>
          <cell r="EV214">
            <v>0.53100000000000003</v>
          </cell>
          <cell r="EW214">
            <v>0.80200000000000005</v>
          </cell>
          <cell r="EX214">
            <v>1.026</v>
          </cell>
          <cell r="EY214">
            <v>5.8289999999999988</v>
          </cell>
        </row>
        <row r="215">
          <cell r="AC215" t="str">
            <v>котельной №3, для участка: от здания гаража до врезкина род.дом; Надземная; 2011год ввода; ГВС; подающий; 60/30°С</v>
          </cell>
          <cell r="BP215">
            <v>7.0000000000000001E-3</v>
          </cell>
          <cell r="BQ215">
            <v>6.0000000000000001E-3</v>
          </cell>
          <cell r="BR215">
            <v>6.0000000000000001E-3</v>
          </cell>
          <cell r="BS215">
            <v>4.0000000000000001E-3</v>
          </cell>
          <cell r="BT215">
            <v>1E-3</v>
          </cell>
          <cell r="BU215">
            <v>1E-3</v>
          </cell>
          <cell r="BV215">
            <v>1E-3</v>
          </cell>
          <cell r="BW215">
            <v>1E-3</v>
          </cell>
          <cell r="BX215">
            <v>1E-3</v>
          </cell>
          <cell r="BY215">
            <v>5.0000000000000001E-3</v>
          </cell>
          <cell r="BZ215">
            <v>6.0000000000000001E-3</v>
          </cell>
          <cell r="CA215">
            <v>7.0000000000000001E-3</v>
          </cell>
          <cell r="CB215">
            <v>4.6000000000000006E-2</v>
          </cell>
          <cell r="CD215">
            <v>4.0000000000000001E-3</v>
          </cell>
          <cell r="CE215">
            <v>1E-3</v>
          </cell>
          <cell r="CF215">
            <v>1E-3</v>
          </cell>
          <cell r="EM215">
            <v>0.73199999999999998</v>
          </cell>
          <cell r="EN215">
            <v>0.65</v>
          </cell>
          <cell r="EO215">
            <v>0.64800000000000002</v>
          </cell>
          <cell r="EP215">
            <v>0.51800000000000002</v>
          </cell>
          <cell r="EQ215">
            <v>0.45100000000000001</v>
          </cell>
          <cell r="ER215">
            <v>0.253</v>
          </cell>
          <cell r="ES215">
            <v>0.314</v>
          </cell>
          <cell r="ET215">
            <v>0.40400000000000003</v>
          </cell>
          <cell r="EU215">
            <v>0.44500000000000001</v>
          </cell>
          <cell r="EV215">
            <v>0.53600000000000003</v>
          </cell>
          <cell r="EW215">
            <v>0.61599999999999999</v>
          </cell>
          <cell r="EX215">
            <v>0.70799999999999996</v>
          </cell>
          <cell r="EY215">
            <v>6.2750000000000004</v>
          </cell>
        </row>
        <row r="216">
          <cell r="AC216" t="str">
            <v>котельной №3, для участка: от здания гаража до врезкина род.дом; Надземная; 2011год ввода; ГВС; обратный; 60/30°С</v>
          </cell>
          <cell r="BP216">
            <v>4.0000000000000001E-3</v>
          </cell>
          <cell r="BQ216">
            <v>4.0000000000000001E-3</v>
          </cell>
          <cell r="BR216">
            <v>4.0000000000000001E-3</v>
          </cell>
          <cell r="BS216">
            <v>3.0000000000000001E-3</v>
          </cell>
          <cell r="BT216">
            <v>1E-3</v>
          </cell>
          <cell r="BU216">
            <v>0</v>
          </cell>
          <cell r="BV216">
            <v>1E-3</v>
          </cell>
          <cell r="BW216">
            <v>1E-3</v>
          </cell>
          <cell r="BX216">
            <v>1E-3</v>
          </cell>
          <cell r="BY216">
            <v>3.0000000000000001E-3</v>
          </cell>
          <cell r="BZ216">
            <v>3.0000000000000001E-3</v>
          </cell>
          <cell r="CA216">
            <v>4.0000000000000001E-3</v>
          </cell>
          <cell r="CB216">
            <v>2.9000000000000001E-2</v>
          </cell>
          <cell r="CD216">
            <v>2E-3</v>
          </cell>
          <cell r="CE216">
            <v>0</v>
          </cell>
          <cell r="CF216">
            <v>0</v>
          </cell>
          <cell r="EM216">
            <v>0.63300000000000001</v>
          </cell>
          <cell r="EN216">
            <v>0.56200000000000006</v>
          </cell>
          <cell r="EO216">
            <v>0.56000000000000005</v>
          </cell>
          <cell r="EP216">
            <v>0.44800000000000001</v>
          </cell>
          <cell r="EQ216">
            <v>0.39</v>
          </cell>
          <cell r="ER216">
            <v>0.219</v>
          </cell>
          <cell r="ES216">
            <v>0.27200000000000002</v>
          </cell>
          <cell r="ET216">
            <v>0.34899999999999998</v>
          </cell>
          <cell r="EU216">
            <v>0.38400000000000001</v>
          </cell>
          <cell r="EV216">
            <v>0.46300000000000002</v>
          </cell>
          <cell r="EW216">
            <v>0.53300000000000003</v>
          </cell>
          <cell r="EX216">
            <v>0.61299999999999999</v>
          </cell>
          <cell r="EY216">
            <v>5.4260000000000002</v>
          </cell>
        </row>
        <row r="217">
          <cell r="AC217" t="str">
            <v>котельной №3, для участка: от сети 2д133 до здания род.дома; Надземная; 1991год ввода; отопление; подающий; 95/70°С</v>
          </cell>
          <cell r="BP217">
            <v>1.4999999999999999E-2</v>
          </cell>
          <cell r="BQ217">
            <v>1.2999999999999999E-2</v>
          </cell>
          <cell r="BR217">
            <v>1.2999999999999999E-2</v>
          </cell>
          <cell r="BS217">
            <v>8.9999999999999993E-3</v>
          </cell>
          <cell r="BT217">
            <v>3.0000000000000001E-3</v>
          </cell>
          <cell r="BU217">
            <v>2E-3</v>
          </cell>
          <cell r="BV217">
            <v>2E-3</v>
          </cell>
          <cell r="BW217">
            <v>3.0000000000000001E-3</v>
          </cell>
          <cell r="BX217">
            <v>3.0000000000000001E-3</v>
          </cell>
          <cell r="BY217">
            <v>0.01</v>
          </cell>
          <cell r="BZ217">
            <v>1.2E-2</v>
          </cell>
          <cell r="CA217">
            <v>1.4E-2</v>
          </cell>
          <cell r="CB217">
            <v>9.8999999999999991E-2</v>
          </cell>
          <cell r="CD217">
            <v>8.0000000000000002E-3</v>
          </cell>
          <cell r="CE217">
            <v>1E-3</v>
          </cell>
          <cell r="CF217">
            <v>1E-3</v>
          </cell>
          <cell r="EM217">
            <v>0.88100000000000001</v>
          </cell>
          <cell r="EN217">
            <v>0.76600000000000001</v>
          </cell>
          <cell r="EO217">
            <v>0.68700000000000006</v>
          </cell>
          <cell r="EP217">
            <v>0.41</v>
          </cell>
          <cell r="EQ217">
            <v>1.7999999999999999E-2</v>
          </cell>
          <cell r="ER217">
            <v>0</v>
          </cell>
          <cell r="ES217">
            <v>0</v>
          </cell>
          <cell r="ET217">
            <v>0</v>
          </cell>
          <cell r="EU217">
            <v>1.7999999999999999E-2</v>
          </cell>
          <cell r="EV217">
            <v>0.42599999999999999</v>
          </cell>
          <cell r="EW217">
            <v>0.64300000000000002</v>
          </cell>
          <cell r="EX217">
            <v>0.82199999999999995</v>
          </cell>
          <cell r="EY217">
            <v>4.6710000000000003</v>
          </cell>
        </row>
        <row r="218">
          <cell r="AC218" t="str">
            <v>котельной №3, для участка: от сети 2д133 до здания род.дома; Надземная; 1991год ввода; отопление; обратный; 95/70°С</v>
          </cell>
          <cell r="BP218">
            <v>1.4999999999999999E-2</v>
          </cell>
          <cell r="BQ218">
            <v>1.2999999999999999E-2</v>
          </cell>
          <cell r="BR218">
            <v>1.2999999999999999E-2</v>
          </cell>
          <cell r="BS218">
            <v>8.9999999999999993E-3</v>
          </cell>
          <cell r="BT218">
            <v>3.0000000000000001E-3</v>
          </cell>
          <cell r="BU218">
            <v>2E-3</v>
          </cell>
          <cell r="BV218">
            <v>2E-3</v>
          </cell>
          <cell r="BW218">
            <v>3.0000000000000001E-3</v>
          </cell>
          <cell r="BX218">
            <v>3.0000000000000001E-3</v>
          </cell>
          <cell r="BY218">
            <v>0.01</v>
          </cell>
          <cell r="BZ218">
            <v>1.2E-2</v>
          </cell>
          <cell r="CA218">
            <v>1.4E-2</v>
          </cell>
          <cell r="CB218">
            <v>9.8999999999999991E-2</v>
          </cell>
          <cell r="CD218">
            <v>8.0000000000000002E-3</v>
          </cell>
          <cell r="CE218">
            <v>1E-3</v>
          </cell>
          <cell r="CF218">
            <v>1E-3</v>
          </cell>
          <cell r="EM218">
            <v>0.71699999999999997</v>
          </cell>
          <cell r="EN218">
            <v>0.624</v>
          </cell>
          <cell r="EO218">
            <v>0.55900000000000005</v>
          </cell>
          <cell r="EP218">
            <v>0.33400000000000002</v>
          </cell>
          <cell r="EQ218">
            <v>1.4E-2</v>
          </cell>
          <cell r="ER218">
            <v>0</v>
          </cell>
          <cell r="ES218">
            <v>0</v>
          </cell>
          <cell r="ET218">
            <v>0</v>
          </cell>
          <cell r="EU218">
            <v>1.4999999999999999E-2</v>
          </cell>
          <cell r="EV218">
            <v>0.34599999999999997</v>
          </cell>
          <cell r="EW218">
            <v>0.52300000000000002</v>
          </cell>
          <cell r="EX218">
            <v>0.66900000000000004</v>
          </cell>
          <cell r="EY218">
            <v>3.8010000000000002</v>
          </cell>
        </row>
        <row r="219">
          <cell r="AC219" t="str">
            <v>котельной №3, для участка: от сети 2д133 до здания род.дома; Надземная; 2011год ввода; ГВС; подающий; 60/30°С</v>
          </cell>
          <cell r="BP219">
            <v>1E-3</v>
          </cell>
          <cell r="BQ219">
            <v>1E-3</v>
          </cell>
          <cell r="BR219">
            <v>1E-3</v>
          </cell>
          <cell r="BS219">
            <v>1E-3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1E-3</v>
          </cell>
          <cell r="BZ219">
            <v>1E-3</v>
          </cell>
          <cell r="CA219">
            <v>1E-3</v>
          </cell>
          <cell r="CB219">
            <v>7.0000000000000001E-3</v>
          </cell>
          <cell r="CD219">
            <v>1E-3</v>
          </cell>
          <cell r="CE219">
            <v>0</v>
          </cell>
          <cell r="CF219">
            <v>0</v>
          </cell>
          <cell r="EM219">
            <v>0.51200000000000001</v>
          </cell>
          <cell r="EN219">
            <v>0.45400000000000001</v>
          </cell>
          <cell r="EO219">
            <v>0.45300000000000001</v>
          </cell>
          <cell r="EP219">
            <v>0.36199999999999999</v>
          </cell>
          <cell r="EQ219">
            <v>0.315</v>
          </cell>
          <cell r="ER219">
            <v>0.17699999999999999</v>
          </cell>
          <cell r="ES219">
            <v>0.22</v>
          </cell>
          <cell r="ET219">
            <v>0.28199999999999997</v>
          </cell>
          <cell r="EU219">
            <v>0.311</v>
          </cell>
          <cell r="EV219">
            <v>0.374</v>
          </cell>
          <cell r="EW219">
            <v>0.43099999999999999</v>
          </cell>
          <cell r="EX219">
            <v>0.495</v>
          </cell>
          <cell r="EY219">
            <v>4.3860000000000001</v>
          </cell>
        </row>
        <row r="220">
          <cell r="AC220" t="str">
            <v>котельной №3, для участка: от сети 2д133 до здания род.дома; Надземная; 2011год ввода; ГВС; обратный; 60/30°С</v>
          </cell>
          <cell r="BP220">
            <v>1E-3</v>
          </cell>
          <cell r="BQ220">
            <v>1E-3</v>
          </cell>
          <cell r="BR220">
            <v>1E-3</v>
          </cell>
          <cell r="BS220">
            <v>1E-3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1E-3</v>
          </cell>
          <cell r="BZ220">
            <v>1E-3</v>
          </cell>
          <cell r="CA220">
            <v>1E-3</v>
          </cell>
          <cell r="CB220">
            <v>7.0000000000000001E-3</v>
          </cell>
          <cell r="CD220">
            <v>0</v>
          </cell>
          <cell r="CE220">
            <v>0</v>
          </cell>
          <cell r="CF220">
            <v>0</v>
          </cell>
          <cell r="EM220">
            <v>0.47499999999999998</v>
          </cell>
          <cell r="EN220">
            <v>0.42199999999999999</v>
          </cell>
          <cell r="EO220">
            <v>0.42099999999999999</v>
          </cell>
          <cell r="EP220">
            <v>0.33600000000000002</v>
          </cell>
          <cell r="EQ220">
            <v>0.29299999999999998</v>
          </cell>
          <cell r="ER220">
            <v>0.16400000000000001</v>
          </cell>
          <cell r="ES220">
            <v>0.20399999999999999</v>
          </cell>
          <cell r="ET220">
            <v>0.26200000000000001</v>
          </cell>
          <cell r="EU220">
            <v>0.28899999999999998</v>
          </cell>
          <cell r="EV220">
            <v>0.34799999999999998</v>
          </cell>
          <cell r="EW220">
            <v>0.4</v>
          </cell>
          <cell r="EX220">
            <v>0.46</v>
          </cell>
          <cell r="EY220">
            <v>4.0740000000000007</v>
          </cell>
        </row>
        <row r="221">
          <cell r="AC221" t="str">
            <v>котельной №3, для участка: от врезки на род.дом до ж.д.пер.Пляжный,3; Надземная; 2011год ввода; отопление; подающий; 95/70°С</v>
          </cell>
          <cell r="BP221">
            <v>8.9999999999999993E-3</v>
          </cell>
          <cell r="BQ221">
            <v>8.0000000000000002E-3</v>
          </cell>
          <cell r="BR221">
            <v>8.0000000000000002E-3</v>
          </cell>
          <cell r="BS221">
            <v>6.0000000000000001E-3</v>
          </cell>
          <cell r="BT221">
            <v>2E-3</v>
          </cell>
          <cell r="BU221">
            <v>1E-3</v>
          </cell>
          <cell r="BV221">
            <v>1E-3</v>
          </cell>
          <cell r="BW221">
            <v>2E-3</v>
          </cell>
          <cell r="BX221">
            <v>2E-3</v>
          </cell>
          <cell r="BY221">
            <v>6.0000000000000001E-3</v>
          </cell>
          <cell r="BZ221">
            <v>7.0000000000000001E-3</v>
          </cell>
          <cell r="CA221">
            <v>8.9999999999999993E-3</v>
          </cell>
          <cell r="CB221">
            <v>6.1000000000000006E-2</v>
          </cell>
          <cell r="CD221">
            <v>5.0000000000000001E-3</v>
          </cell>
          <cell r="CE221">
            <v>1E-3</v>
          </cell>
          <cell r="CF221">
            <v>1E-3</v>
          </cell>
          <cell r="EM221">
            <v>0.29599999999999999</v>
          </cell>
          <cell r="EN221">
            <v>0.25800000000000001</v>
          </cell>
          <cell r="EO221">
            <v>0.23100000000000001</v>
          </cell>
          <cell r="EP221">
            <v>0.13800000000000001</v>
          </cell>
          <cell r="EQ221">
            <v>6.0000000000000001E-3</v>
          </cell>
          <cell r="ER221">
            <v>0</v>
          </cell>
          <cell r="ES221">
            <v>0</v>
          </cell>
          <cell r="ET221">
            <v>0</v>
          </cell>
          <cell r="EU221">
            <v>6.0000000000000001E-3</v>
          </cell>
          <cell r="EV221">
            <v>0.14299999999999999</v>
          </cell>
          <cell r="EW221">
            <v>0.216</v>
          </cell>
          <cell r="EX221">
            <v>0.27700000000000002</v>
          </cell>
          <cell r="EY221">
            <v>1.5710000000000002</v>
          </cell>
        </row>
        <row r="222">
          <cell r="AC222" t="str">
            <v>котельной №3, для участка: от врезки на род.дом до ж.д.пер.Пляжный,3; Надземная; 2011год ввода; отопление; обратный; 95/70°С</v>
          </cell>
          <cell r="BP222">
            <v>8.9999999999999993E-3</v>
          </cell>
          <cell r="BQ222">
            <v>8.0000000000000002E-3</v>
          </cell>
          <cell r="BR222">
            <v>8.0000000000000002E-3</v>
          </cell>
          <cell r="BS222">
            <v>6.0000000000000001E-3</v>
          </cell>
          <cell r="BT222">
            <v>2E-3</v>
          </cell>
          <cell r="BU222">
            <v>1E-3</v>
          </cell>
          <cell r="BV222">
            <v>1E-3</v>
          </cell>
          <cell r="BW222">
            <v>2E-3</v>
          </cell>
          <cell r="BX222">
            <v>2E-3</v>
          </cell>
          <cell r="BY222">
            <v>6.0000000000000001E-3</v>
          </cell>
          <cell r="BZ222">
            <v>7.0000000000000001E-3</v>
          </cell>
          <cell r="CA222">
            <v>8.9999999999999993E-3</v>
          </cell>
          <cell r="CB222">
            <v>6.1000000000000006E-2</v>
          </cell>
          <cell r="CD222">
            <v>5.0000000000000001E-3</v>
          </cell>
          <cell r="CE222">
            <v>1E-3</v>
          </cell>
          <cell r="CF222">
            <v>1E-3</v>
          </cell>
          <cell r="EM222">
            <v>0.254</v>
          </cell>
          <cell r="EN222">
            <v>0.221</v>
          </cell>
          <cell r="EO222">
            <v>0.19800000000000001</v>
          </cell>
          <cell r="EP222">
            <v>0.11799999999999999</v>
          </cell>
          <cell r="EQ222">
            <v>5.0000000000000001E-3</v>
          </cell>
          <cell r="ER222">
            <v>0</v>
          </cell>
          <cell r="ES222">
            <v>0</v>
          </cell>
          <cell r="ET222">
            <v>0</v>
          </cell>
          <cell r="EU222">
            <v>5.0000000000000001E-3</v>
          </cell>
          <cell r="EV222">
            <v>0.123</v>
          </cell>
          <cell r="EW222">
            <v>0.185</v>
          </cell>
          <cell r="EX222">
            <v>0.23699999999999999</v>
          </cell>
          <cell r="EY222">
            <v>1.3460000000000001</v>
          </cell>
        </row>
        <row r="223">
          <cell r="AC223" t="str">
            <v>котельной №3, для участка: от врезки на род.дом до ж.д.пер.Пляжный,3; Бесканальная; 1991год ввода; отопление; подающий; 95/70°С</v>
          </cell>
          <cell r="BP223">
            <v>4.0000000000000001E-3</v>
          </cell>
          <cell r="BQ223">
            <v>4.0000000000000001E-3</v>
          </cell>
          <cell r="BR223">
            <v>4.0000000000000001E-3</v>
          </cell>
          <cell r="BS223">
            <v>3.0000000000000001E-3</v>
          </cell>
          <cell r="BT223">
            <v>1E-3</v>
          </cell>
          <cell r="BU223">
            <v>0</v>
          </cell>
          <cell r="BV223">
            <v>1E-3</v>
          </cell>
          <cell r="BW223">
            <v>1E-3</v>
          </cell>
          <cell r="BX223">
            <v>1E-3</v>
          </cell>
          <cell r="BY223">
            <v>3.0000000000000001E-3</v>
          </cell>
          <cell r="BZ223">
            <v>3.0000000000000001E-3</v>
          </cell>
          <cell r="CA223">
            <v>4.0000000000000001E-3</v>
          </cell>
          <cell r="CB223">
            <v>2.9000000000000001E-2</v>
          </cell>
          <cell r="CD223">
            <v>2E-3</v>
          </cell>
          <cell r="CE223">
            <v>0</v>
          </cell>
          <cell r="CF223">
            <v>0</v>
          </cell>
          <cell r="EM223">
            <v>0.61099999999999999</v>
          </cell>
          <cell r="EN223">
            <v>0.54800000000000004</v>
          </cell>
          <cell r="EO223">
            <v>0.53900000000000003</v>
          </cell>
          <cell r="EP223">
            <v>0.40200000000000002</v>
          </cell>
          <cell r="EQ223">
            <v>2.1999999999999999E-2</v>
          </cell>
          <cell r="ER223">
            <v>0</v>
          </cell>
          <cell r="ES223">
            <v>0</v>
          </cell>
          <cell r="ET223">
            <v>0</v>
          </cell>
          <cell r="EU223">
            <v>1.6E-2</v>
          </cell>
          <cell r="EV223">
            <v>0.33400000000000002</v>
          </cell>
          <cell r="EW223">
            <v>0.46100000000000002</v>
          </cell>
          <cell r="EX223">
            <v>0.57199999999999995</v>
          </cell>
          <cell r="EY223">
            <v>3.5049999999999999</v>
          </cell>
        </row>
        <row r="224">
          <cell r="AC224" t="str">
            <v>котельной №3, для участка: от врезки на род.дом до ж.д.пер.Пляжный,3; Бесканальная; 1991год ввода; отопление; обратный; 95/70°С</v>
          </cell>
          <cell r="BP224">
            <v>4.0000000000000001E-3</v>
          </cell>
          <cell r="BQ224">
            <v>4.0000000000000001E-3</v>
          </cell>
          <cell r="BR224">
            <v>4.0000000000000001E-3</v>
          </cell>
          <cell r="BS224">
            <v>3.0000000000000001E-3</v>
          </cell>
          <cell r="BT224">
            <v>1E-3</v>
          </cell>
          <cell r="BU224">
            <v>0</v>
          </cell>
          <cell r="BV224">
            <v>1E-3</v>
          </cell>
          <cell r="BW224">
            <v>1E-3</v>
          </cell>
          <cell r="BX224">
            <v>1E-3</v>
          </cell>
          <cell r="BY224">
            <v>3.0000000000000001E-3</v>
          </cell>
          <cell r="BZ224">
            <v>3.0000000000000001E-3</v>
          </cell>
          <cell r="CA224">
            <v>4.0000000000000001E-3</v>
          </cell>
          <cell r="CB224">
            <v>2.9000000000000001E-2</v>
          </cell>
          <cell r="CD224">
            <v>2E-3</v>
          </cell>
          <cell r="CE224">
            <v>0</v>
          </cell>
          <cell r="CF224">
            <v>0</v>
          </cell>
          <cell r="EM224">
            <v>0.32900000000000001</v>
          </cell>
          <cell r="EN224">
            <v>0.29499999999999998</v>
          </cell>
          <cell r="EO224">
            <v>0.28999999999999998</v>
          </cell>
          <cell r="EP224">
            <v>0.217</v>
          </cell>
          <cell r="EQ224">
            <v>1.2E-2</v>
          </cell>
          <cell r="ER224">
            <v>0</v>
          </cell>
          <cell r="ES224">
            <v>0</v>
          </cell>
          <cell r="ET224">
            <v>0</v>
          </cell>
          <cell r="EU224">
            <v>8.9999999999999993E-3</v>
          </cell>
          <cell r="EV224">
            <v>0.18</v>
          </cell>
          <cell r="EW224">
            <v>0.248</v>
          </cell>
          <cell r="EX224">
            <v>0.308</v>
          </cell>
          <cell r="EY224">
            <v>1.8879999999999999</v>
          </cell>
        </row>
        <row r="225">
          <cell r="AC225" t="str">
            <v>котельной №3, для участка: от врезки на род.дом до ж.д.пер.Пляжный,3; Надземная; 2011год ввода; ГВС; подающий; 60/30°С</v>
          </cell>
          <cell r="BP225">
            <v>2E-3</v>
          </cell>
          <cell r="BQ225">
            <v>1E-3</v>
          </cell>
          <cell r="BR225">
            <v>1E-3</v>
          </cell>
          <cell r="BS225">
            <v>1E-3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1E-3</v>
          </cell>
          <cell r="BZ225">
            <v>1E-3</v>
          </cell>
          <cell r="CA225">
            <v>2E-3</v>
          </cell>
          <cell r="CB225">
            <v>9.0000000000000011E-3</v>
          </cell>
          <cell r="CD225">
            <v>1E-3</v>
          </cell>
          <cell r="CE225">
            <v>0</v>
          </cell>
          <cell r="CF225">
            <v>0</v>
          </cell>
          <cell r="EM225">
            <v>0.17</v>
          </cell>
          <cell r="EN225">
            <v>0.151</v>
          </cell>
          <cell r="EO225">
            <v>0.15</v>
          </cell>
          <cell r="EP225">
            <v>0.12</v>
          </cell>
          <cell r="EQ225">
            <v>0.104</v>
          </cell>
          <cell r="ER225">
            <v>5.8999999999999997E-2</v>
          </cell>
          <cell r="ES225">
            <v>7.2999999999999995E-2</v>
          </cell>
          <cell r="ET225">
            <v>9.2999999999999999E-2</v>
          </cell>
          <cell r="EU225">
            <v>0.10299999999999999</v>
          </cell>
          <cell r="EV225">
            <v>0.124</v>
          </cell>
          <cell r="EW225">
            <v>0.14299999999999999</v>
          </cell>
          <cell r="EX225">
            <v>0.16400000000000001</v>
          </cell>
          <cell r="EY225">
            <v>1.4539999999999997</v>
          </cell>
        </row>
        <row r="226">
          <cell r="AC226" t="str">
            <v>котельной №3, для участка: от врезки на род.дом до ж.д.пер.Пляжный,3; Надземная; 2011год ввода; ГВС; обратный; 60/30°С</v>
          </cell>
          <cell r="BP226">
            <v>1E-3</v>
          </cell>
          <cell r="BQ226">
            <v>1E-3</v>
          </cell>
          <cell r="BR226">
            <v>1E-3</v>
          </cell>
          <cell r="BS226">
            <v>1E-3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1E-3</v>
          </cell>
          <cell r="BZ226">
            <v>1E-3</v>
          </cell>
          <cell r="CA226">
            <v>1E-3</v>
          </cell>
          <cell r="CB226">
            <v>7.0000000000000001E-3</v>
          </cell>
          <cell r="CD226">
            <v>1E-3</v>
          </cell>
          <cell r="CE226">
            <v>0</v>
          </cell>
          <cell r="CF226">
            <v>0</v>
          </cell>
          <cell r="EM226">
            <v>0.14699999999999999</v>
          </cell>
          <cell r="EN226">
            <v>0.13100000000000001</v>
          </cell>
          <cell r="EO226">
            <v>0.13</v>
          </cell>
          <cell r="EP226">
            <v>0.104</v>
          </cell>
          <cell r="EQ226">
            <v>9.0999999999999998E-2</v>
          </cell>
          <cell r="ER226">
            <v>5.0999999999999997E-2</v>
          </cell>
          <cell r="ES226">
            <v>6.3E-2</v>
          </cell>
          <cell r="ET226">
            <v>8.1000000000000003E-2</v>
          </cell>
          <cell r="EU226">
            <v>8.8999999999999996E-2</v>
          </cell>
          <cell r="EV226">
            <v>0.108</v>
          </cell>
          <cell r="EW226">
            <v>0.124</v>
          </cell>
          <cell r="EX226">
            <v>0.14199999999999999</v>
          </cell>
          <cell r="EY226">
            <v>1.2609999999999999</v>
          </cell>
        </row>
        <row r="227">
          <cell r="AC227" t="str">
            <v>котельной №3, для участка: от врезки на род.дом до ж.д.пер.Пляжный,3; Надземная; 2011год ввода; ГВС; подающий; 60/30°С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>
            <v>0</v>
          </cell>
          <cell r="CB227">
            <v>0</v>
          </cell>
          <cell r="CD227">
            <v>0</v>
          </cell>
          <cell r="CE227">
            <v>0</v>
          </cell>
          <cell r="CF227">
            <v>0</v>
          </cell>
          <cell r="EM227">
            <v>0.14799999999999999</v>
          </cell>
          <cell r="EN227">
            <v>0.13100000000000001</v>
          </cell>
          <cell r="EO227">
            <v>0.13100000000000001</v>
          </cell>
          <cell r="EP227">
            <v>0.105</v>
          </cell>
          <cell r="EQ227">
            <v>9.0999999999999998E-2</v>
          </cell>
          <cell r="ER227">
            <v>5.0999999999999997E-2</v>
          </cell>
          <cell r="ES227">
            <v>6.3E-2</v>
          </cell>
          <cell r="ET227">
            <v>8.2000000000000003E-2</v>
          </cell>
          <cell r="EU227">
            <v>0.09</v>
          </cell>
          <cell r="EV227">
            <v>0.108</v>
          </cell>
          <cell r="EW227">
            <v>0.125</v>
          </cell>
          <cell r="EX227">
            <v>0.14299999999999999</v>
          </cell>
          <cell r="EY227">
            <v>1.268</v>
          </cell>
        </row>
        <row r="228">
          <cell r="AC228" t="str">
            <v>котельной №3, для участка: от врезки на род.дом до ж.д.пер.Пляжный,3; Надземная; 2011год ввода; ГВС; обратный; 60/30°С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D228">
            <v>0</v>
          </cell>
          <cell r="CE228">
            <v>0</v>
          </cell>
          <cell r="CF228">
            <v>0</v>
          </cell>
          <cell r="EM228">
            <v>0.13700000000000001</v>
          </cell>
          <cell r="EN228">
            <v>0.122</v>
          </cell>
          <cell r="EO228">
            <v>0.121</v>
          </cell>
          <cell r="EP228">
            <v>9.7000000000000003E-2</v>
          </cell>
          <cell r="EQ228">
            <v>8.5000000000000006E-2</v>
          </cell>
          <cell r="ER228">
            <v>4.7E-2</v>
          </cell>
          <cell r="ES228">
            <v>5.8999999999999997E-2</v>
          </cell>
          <cell r="ET228">
            <v>7.5999999999999998E-2</v>
          </cell>
          <cell r="EU228">
            <v>8.3000000000000004E-2</v>
          </cell>
          <cell r="EV228">
            <v>0.1</v>
          </cell>
          <cell r="EW228">
            <v>0.115</v>
          </cell>
          <cell r="EX228">
            <v>0.13300000000000001</v>
          </cell>
          <cell r="EY228">
            <v>1.1749999999999998</v>
          </cell>
        </row>
        <row r="229">
          <cell r="AC229" t="str">
            <v>котельной №3, для участка: от врезки на ж.д.пер.Пляжный №3 до врезки на ж.д.пер.Пляжный №5; Надземная; 2011год ввода; отопление; подающий; 95/70°С</v>
          </cell>
          <cell r="BP229">
            <v>5.0000000000000001E-3</v>
          </cell>
          <cell r="BQ229">
            <v>5.0000000000000001E-3</v>
          </cell>
          <cell r="BR229">
            <v>5.0000000000000001E-3</v>
          </cell>
          <cell r="BS229">
            <v>3.0000000000000001E-3</v>
          </cell>
          <cell r="BT229">
            <v>1E-3</v>
          </cell>
          <cell r="BU229">
            <v>1E-3</v>
          </cell>
          <cell r="BV229">
            <v>1E-3</v>
          </cell>
          <cell r="BW229">
            <v>1E-3</v>
          </cell>
          <cell r="BX229">
            <v>1E-3</v>
          </cell>
          <cell r="BY229">
            <v>4.0000000000000001E-3</v>
          </cell>
          <cell r="BZ229">
            <v>4.0000000000000001E-3</v>
          </cell>
          <cell r="CA229">
            <v>5.0000000000000001E-3</v>
          </cell>
          <cell r="CB229">
            <v>3.6000000000000004E-2</v>
          </cell>
          <cell r="CD229">
            <v>3.0000000000000001E-3</v>
          </cell>
          <cell r="CE229">
            <v>0</v>
          </cell>
          <cell r="CF229">
            <v>0</v>
          </cell>
          <cell r="EM229">
            <v>0.17799999999999999</v>
          </cell>
          <cell r="EN229">
            <v>0.155</v>
          </cell>
          <cell r="EO229">
            <v>0.13900000000000001</v>
          </cell>
          <cell r="EP229">
            <v>8.3000000000000004E-2</v>
          </cell>
          <cell r="EQ229">
            <v>4.0000000000000001E-3</v>
          </cell>
          <cell r="ER229">
            <v>0</v>
          </cell>
          <cell r="ES229">
            <v>0</v>
          </cell>
          <cell r="ET229">
            <v>0</v>
          </cell>
          <cell r="EU229">
            <v>4.0000000000000001E-3</v>
          </cell>
          <cell r="EV229">
            <v>8.5999999999999993E-2</v>
          </cell>
          <cell r="EW229">
            <v>0.13</v>
          </cell>
          <cell r="EX229">
            <v>0.16600000000000001</v>
          </cell>
          <cell r="EY229">
            <v>0.94499999999999995</v>
          </cell>
        </row>
        <row r="230">
          <cell r="AC230" t="str">
            <v>котельной №3, для участка: от врезки на ж.д.пер.Пляжный №3 до врезки на ж.д.пер.Пляжный №5; Надземная; 2011год ввода; отопление; обратный; 95/70°С</v>
          </cell>
          <cell r="BP230">
            <v>5.0000000000000001E-3</v>
          </cell>
          <cell r="BQ230">
            <v>5.0000000000000001E-3</v>
          </cell>
          <cell r="BR230">
            <v>5.0000000000000001E-3</v>
          </cell>
          <cell r="BS230">
            <v>3.0000000000000001E-3</v>
          </cell>
          <cell r="BT230">
            <v>1E-3</v>
          </cell>
          <cell r="BU230">
            <v>1E-3</v>
          </cell>
          <cell r="BV230">
            <v>1E-3</v>
          </cell>
          <cell r="BW230">
            <v>1E-3</v>
          </cell>
          <cell r="BX230">
            <v>1E-3</v>
          </cell>
          <cell r="BY230">
            <v>4.0000000000000001E-3</v>
          </cell>
          <cell r="BZ230">
            <v>4.0000000000000001E-3</v>
          </cell>
          <cell r="CA230">
            <v>5.0000000000000001E-3</v>
          </cell>
          <cell r="CB230">
            <v>3.6000000000000004E-2</v>
          </cell>
          <cell r="CD230">
            <v>3.0000000000000001E-3</v>
          </cell>
          <cell r="CE230">
            <v>0</v>
          </cell>
          <cell r="CF230">
            <v>0</v>
          </cell>
          <cell r="EM230">
            <v>0.153</v>
          </cell>
          <cell r="EN230">
            <v>0.13300000000000001</v>
          </cell>
          <cell r="EO230">
            <v>0.11899999999999999</v>
          </cell>
          <cell r="EP230">
            <v>7.0999999999999994E-2</v>
          </cell>
          <cell r="EQ230">
            <v>3.0000000000000001E-3</v>
          </cell>
          <cell r="ER230">
            <v>0</v>
          </cell>
          <cell r="ES230">
            <v>0</v>
          </cell>
          <cell r="ET230">
            <v>0</v>
          </cell>
          <cell r="EU230">
            <v>3.0000000000000001E-3</v>
          </cell>
          <cell r="EV230">
            <v>7.3999999999999996E-2</v>
          </cell>
          <cell r="EW230">
            <v>0.111</v>
          </cell>
          <cell r="EX230">
            <v>0.14199999999999999</v>
          </cell>
          <cell r="EY230">
            <v>0.80900000000000005</v>
          </cell>
        </row>
        <row r="231">
          <cell r="AC231" t="str">
            <v>котельной №3, для участка: от врезки на ж.д.пер.Пляжный №3 до врезки на ж.д.пер.Пляжный №5; Надземная; 2011год ввода; ГВС; подающий; 60/30°С</v>
          </cell>
          <cell r="BP231">
            <v>3.0000000000000001E-3</v>
          </cell>
          <cell r="BQ231">
            <v>2E-3</v>
          </cell>
          <cell r="BR231">
            <v>2E-3</v>
          </cell>
          <cell r="BS231">
            <v>2E-3</v>
          </cell>
          <cell r="BT231">
            <v>1E-3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2E-3</v>
          </cell>
          <cell r="BZ231">
            <v>2E-3</v>
          </cell>
          <cell r="CA231">
            <v>2E-3</v>
          </cell>
          <cell r="CB231">
            <v>1.6E-2</v>
          </cell>
          <cell r="CD231">
            <v>1E-3</v>
          </cell>
          <cell r="CE231">
            <v>0</v>
          </cell>
          <cell r="CF231">
            <v>0</v>
          </cell>
          <cell r="EM231">
            <v>0.255</v>
          </cell>
          <cell r="EN231">
            <v>0.22600000000000001</v>
          </cell>
          <cell r="EO231">
            <v>0.22600000000000001</v>
          </cell>
          <cell r="EP231">
            <v>0.18</v>
          </cell>
          <cell r="EQ231">
            <v>0.157</v>
          </cell>
          <cell r="ER231">
            <v>8.7999999999999995E-2</v>
          </cell>
          <cell r="ES231">
            <v>0.109</v>
          </cell>
          <cell r="ET231">
            <v>0.14099999999999999</v>
          </cell>
          <cell r="EU231">
            <v>0.155</v>
          </cell>
          <cell r="EV231">
            <v>0.186</v>
          </cell>
          <cell r="EW231">
            <v>0.214</v>
          </cell>
          <cell r="EX231">
            <v>0.247</v>
          </cell>
          <cell r="EY231">
            <v>2.1840000000000002</v>
          </cell>
        </row>
        <row r="232">
          <cell r="AC232" t="str">
            <v>котельной №3, для участка: от врезки на ж.д.пер.Пляжный №3 до врезки на ж.д.пер.Пляжный №5; Надземная; 2011год ввода; ГВС; обратный; 60/30°С</v>
          </cell>
          <cell r="BP232">
            <v>2E-3</v>
          </cell>
          <cell r="BQ232">
            <v>1E-3</v>
          </cell>
          <cell r="BR232">
            <v>1E-3</v>
          </cell>
          <cell r="BS232">
            <v>1E-3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1E-3</v>
          </cell>
          <cell r="BZ232">
            <v>1E-3</v>
          </cell>
          <cell r="CA232">
            <v>1E-3</v>
          </cell>
          <cell r="CB232">
            <v>8.0000000000000002E-3</v>
          </cell>
          <cell r="CD232">
            <v>1E-3</v>
          </cell>
          <cell r="CE232">
            <v>0</v>
          </cell>
          <cell r="CF232">
            <v>0</v>
          </cell>
          <cell r="EM232">
            <v>0.22</v>
          </cell>
          <cell r="EN232">
            <v>0.19600000000000001</v>
          </cell>
          <cell r="EO232">
            <v>0.19500000000000001</v>
          </cell>
          <cell r="EP232">
            <v>0.156</v>
          </cell>
          <cell r="EQ232">
            <v>0.13600000000000001</v>
          </cell>
          <cell r="ER232">
            <v>7.5999999999999998E-2</v>
          </cell>
          <cell r="ES232">
            <v>9.5000000000000001E-2</v>
          </cell>
          <cell r="ET232">
            <v>0.122</v>
          </cell>
          <cell r="EU232">
            <v>0.13400000000000001</v>
          </cell>
          <cell r="EV232">
            <v>0.161</v>
          </cell>
          <cell r="EW232">
            <v>0.186</v>
          </cell>
          <cell r="EX232">
            <v>0.21299999999999999</v>
          </cell>
          <cell r="EY232">
            <v>1.8900000000000001</v>
          </cell>
        </row>
        <row r="233">
          <cell r="AC233" t="str">
            <v>котельной №3, для участка: от врезки на ж.д.пер.Пляжный №5  до врезки 2д76 L=31,9м; Надземная; 2011год ввода; отопление; подающий; 95/70°С</v>
          </cell>
          <cell r="BP233">
            <v>1.0999999999999999E-2</v>
          </cell>
          <cell r="BQ233">
            <v>8.9999999999999993E-3</v>
          </cell>
          <cell r="BR233">
            <v>8.9999999999999993E-3</v>
          </cell>
          <cell r="BS233">
            <v>7.0000000000000001E-3</v>
          </cell>
          <cell r="BT233">
            <v>2E-3</v>
          </cell>
          <cell r="BU233">
            <v>1E-3</v>
          </cell>
          <cell r="BV233">
            <v>2E-3</v>
          </cell>
          <cell r="BW233">
            <v>2E-3</v>
          </cell>
          <cell r="BX233">
            <v>2E-3</v>
          </cell>
          <cell r="BY233">
            <v>7.0000000000000001E-3</v>
          </cell>
          <cell r="BZ233">
            <v>8.0000000000000002E-3</v>
          </cell>
          <cell r="CA233">
            <v>0.01</v>
          </cell>
          <cell r="CB233">
            <v>7.0000000000000007E-2</v>
          </cell>
          <cell r="CD233">
            <v>6.0000000000000001E-3</v>
          </cell>
          <cell r="CE233">
            <v>1E-3</v>
          </cell>
          <cell r="CF233">
            <v>1E-3</v>
          </cell>
          <cell r="EM233">
            <v>0.61499999999999999</v>
          </cell>
          <cell r="EN233">
            <v>0.53500000000000003</v>
          </cell>
          <cell r="EO233">
            <v>0.48</v>
          </cell>
          <cell r="EP233">
            <v>0.28599999999999998</v>
          </cell>
          <cell r="EQ233">
            <v>1.2E-2</v>
          </cell>
          <cell r="ER233">
            <v>0</v>
          </cell>
          <cell r="ES233">
            <v>0</v>
          </cell>
          <cell r="ET233">
            <v>0</v>
          </cell>
          <cell r="EU233">
            <v>1.2999999999999999E-2</v>
          </cell>
          <cell r="EV233">
            <v>0.29699999999999999</v>
          </cell>
          <cell r="EW233">
            <v>0.44900000000000001</v>
          </cell>
          <cell r="EX233">
            <v>0.57399999999999995</v>
          </cell>
          <cell r="EY233">
            <v>3.2609999999999997</v>
          </cell>
        </row>
        <row r="234">
          <cell r="AC234" t="str">
            <v>котельной №3, для участка: от врезки на ж.д.пер.Пляжный №5  до врезки 2д76 L=31,9м; Надземная; 2011год ввода; отопление; обратный; 95/70°С</v>
          </cell>
          <cell r="BP234">
            <v>1.0999999999999999E-2</v>
          </cell>
          <cell r="BQ234">
            <v>8.9999999999999993E-3</v>
          </cell>
          <cell r="BR234">
            <v>8.9999999999999993E-3</v>
          </cell>
          <cell r="BS234">
            <v>7.0000000000000001E-3</v>
          </cell>
          <cell r="BT234">
            <v>2E-3</v>
          </cell>
          <cell r="BU234">
            <v>1E-3</v>
          </cell>
          <cell r="BV234">
            <v>2E-3</v>
          </cell>
          <cell r="BW234">
            <v>2E-3</v>
          </cell>
          <cell r="BX234">
            <v>2E-3</v>
          </cell>
          <cell r="BY234">
            <v>7.0000000000000001E-3</v>
          </cell>
          <cell r="BZ234">
            <v>8.0000000000000002E-3</v>
          </cell>
          <cell r="CA234">
            <v>0.01</v>
          </cell>
          <cell r="CB234">
            <v>7.0000000000000007E-2</v>
          </cell>
          <cell r="CD234">
            <v>6.0000000000000001E-3</v>
          </cell>
          <cell r="CE234">
            <v>1E-3</v>
          </cell>
          <cell r="CF234">
            <v>1E-3</v>
          </cell>
          <cell r="EM234">
            <v>0.53100000000000003</v>
          </cell>
          <cell r="EN234">
            <v>0.46200000000000002</v>
          </cell>
          <cell r="EO234">
            <v>0.41399999999999998</v>
          </cell>
          <cell r="EP234">
            <v>0.247</v>
          </cell>
          <cell r="EQ234">
            <v>1.0999999999999999E-2</v>
          </cell>
          <cell r="ER234">
            <v>0</v>
          </cell>
          <cell r="ES234">
            <v>0</v>
          </cell>
          <cell r="ET234">
            <v>0</v>
          </cell>
          <cell r="EU234">
            <v>1.0999999999999999E-2</v>
          </cell>
          <cell r="EV234">
            <v>0.25700000000000001</v>
          </cell>
          <cell r="EW234">
            <v>0.38700000000000001</v>
          </cell>
          <cell r="EX234">
            <v>0.496</v>
          </cell>
          <cell r="EY234">
            <v>2.8159999999999998</v>
          </cell>
        </row>
        <row r="235">
          <cell r="AC235" t="str">
            <v>котельной №3, для участка: от врезки на ж.д.пер.Пляжный №5  до врезки 2д76 L=31,9м; Надземная; 2011год ввода; ГВС; подающий; 60/30°С</v>
          </cell>
          <cell r="BP235">
            <v>2E-3</v>
          </cell>
          <cell r="BQ235">
            <v>2E-3</v>
          </cell>
          <cell r="BR235">
            <v>2E-3</v>
          </cell>
          <cell r="BS235">
            <v>1E-3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1E-3</v>
          </cell>
          <cell r="BZ235">
            <v>1E-3</v>
          </cell>
          <cell r="CA235">
            <v>2E-3</v>
          </cell>
          <cell r="CB235">
            <v>1.1000000000000001E-2</v>
          </cell>
          <cell r="CD235">
            <v>1E-3</v>
          </cell>
          <cell r="CE235">
            <v>0</v>
          </cell>
          <cell r="CF235">
            <v>0</v>
          </cell>
          <cell r="EM235">
            <v>0.42499999999999999</v>
          </cell>
          <cell r="EN235">
            <v>0.378</v>
          </cell>
          <cell r="EO235">
            <v>0.377</v>
          </cell>
          <cell r="EP235">
            <v>0.30099999999999999</v>
          </cell>
          <cell r="EQ235">
            <v>0.26200000000000001</v>
          </cell>
          <cell r="ER235">
            <v>0.14699999999999999</v>
          </cell>
          <cell r="ES235">
            <v>0.183</v>
          </cell>
          <cell r="ET235">
            <v>0.23499999999999999</v>
          </cell>
          <cell r="EU235">
            <v>0.25800000000000001</v>
          </cell>
          <cell r="EV235">
            <v>0.311</v>
          </cell>
          <cell r="EW235">
            <v>0.35799999999999998</v>
          </cell>
          <cell r="EX235">
            <v>0.41199999999999998</v>
          </cell>
          <cell r="EY235">
            <v>3.6469999999999998</v>
          </cell>
        </row>
        <row r="236">
          <cell r="AC236" t="str">
            <v>котельной №3, для участка: от врезки на ж.д.пер.Пляжный №5  до врезки 2д76 L=31,9м; Надземная; 2011год ввода; ГВС; обратный; 60/30°С</v>
          </cell>
          <cell r="BP236">
            <v>1E-3</v>
          </cell>
          <cell r="BQ236">
            <v>1E-3</v>
          </cell>
          <cell r="BR236">
            <v>1E-3</v>
          </cell>
          <cell r="BS236">
            <v>1E-3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1E-3</v>
          </cell>
          <cell r="BZ236">
            <v>1E-3</v>
          </cell>
          <cell r="CA236">
            <v>1E-3</v>
          </cell>
          <cell r="CB236">
            <v>7.0000000000000001E-3</v>
          </cell>
          <cell r="CD236">
            <v>1E-3</v>
          </cell>
          <cell r="CE236">
            <v>0</v>
          </cell>
          <cell r="CF236">
            <v>0</v>
          </cell>
          <cell r="EM236">
            <v>0.39500000000000002</v>
          </cell>
          <cell r="EN236">
            <v>0.35099999999999998</v>
          </cell>
          <cell r="EO236">
            <v>0.35</v>
          </cell>
          <cell r="EP236">
            <v>0.27900000000000003</v>
          </cell>
          <cell r="EQ236">
            <v>0.24299999999999999</v>
          </cell>
          <cell r="ER236">
            <v>0.13700000000000001</v>
          </cell>
          <cell r="ES236">
            <v>0.16900000000000001</v>
          </cell>
          <cell r="ET236">
            <v>0.218</v>
          </cell>
          <cell r="EU236">
            <v>0.24</v>
          </cell>
          <cell r="EV236">
            <v>0.28899999999999998</v>
          </cell>
          <cell r="EW236">
            <v>0.33200000000000002</v>
          </cell>
          <cell r="EX236">
            <v>0.38200000000000001</v>
          </cell>
          <cell r="EY236">
            <v>3.3849999999999998</v>
          </cell>
        </row>
        <row r="237">
          <cell r="AC237" t="str">
            <v>котельной №3, для участка: от котельной №3 доввода в здание пищеблока; Надземная; 2006год ввода; отопление; подающий; 95/70°С</v>
          </cell>
          <cell r="BP237">
            <v>0.26500000000000001</v>
          </cell>
          <cell r="BQ237">
            <v>0.23400000000000001</v>
          </cell>
          <cell r="BR237">
            <v>0.22600000000000001</v>
          </cell>
          <cell r="BS237">
            <v>0.16600000000000001</v>
          </cell>
          <cell r="BT237">
            <v>5.3999999999999999E-2</v>
          </cell>
          <cell r="BU237">
            <v>3.1E-2</v>
          </cell>
          <cell r="BV237">
            <v>0.04</v>
          </cell>
          <cell r="BW237">
            <v>4.7E-2</v>
          </cell>
          <cell r="BX237">
            <v>5.1999999999999998E-2</v>
          </cell>
          <cell r="BY237">
            <v>0.17199999999999999</v>
          </cell>
          <cell r="BZ237">
            <v>0.214</v>
          </cell>
          <cell r="CA237">
            <v>0.253</v>
          </cell>
          <cell r="CB237">
            <v>1.754</v>
          </cell>
          <cell r="CD237">
            <v>0.14899999999999999</v>
          </cell>
          <cell r="CE237">
            <v>2.3E-2</v>
          </cell>
          <cell r="CF237">
            <v>2.3E-2</v>
          </cell>
          <cell r="EM237">
            <v>4.6340000000000003</v>
          </cell>
          <cell r="EN237">
            <v>4.0330000000000004</v>
          </cell>
          <cell r="EO237">
            <v>3.617</v>
          </cell>
          <cell r="EP237">
            <v>2.1579999999999999</v>
          </cell>
          <cell r="EQ237">
            <v>9.1999999999999998E-2</v>
          </cell>
          <cell r="ER237">
            <v>0</v>
          </cell>
          <cell r="ES237">
            <v>0</v>
          </cell>
          <cell r="ET237">
            <v>0</v>
          </cell>
          <cell r="EU237">
            <v>9.5000000000000001E-2</v>
          </cell>
          <cell r="EV237">
            <v>2.2400000000000002</v>
          </cell>
          <cell r="EW237">
            <v>3.3809999999999998</v>
          </cell>
          <cell r="EX237">
            <v>4.3259999999999996</v>
          </cell>
          <cell r="EY237">
            <v>24.576000000000004</v>
          </cell>
        </row>
        <row r="238">
          <cell r="AC238" t="str">
            <v>котельной №3, для участка: от котельной №3 доввода в здание пищеблока; Надземная; 2006год ввода; отопление; обратный; 95/70°С</v>
          </cell>
          <cell r="BP238">
            <v>0.26500000000000001</v>
          </cell>
          <cell r="BQ238">
            <v>0.23400000000000001</v>
          </cell>
          <cell r="BR238">
            <v>0.22600000000000001</v>
          </cell>
          <cell r="BS238">
            <v>0.16600000000000001</v>
          </cell>
          <cell r="BT238">
            <v>5.3999999999999999E-2</v>
          </cell>
          <cell r="BU238">
            <v>3.1E-2</v>
          </cell>
          <cell r="BV238">
            <v>0.04</v>
          </cell>
          <cell r="BW238">
            <v>4.7E-2</v>
          </cell>
          <cell r="BX238">
            <v>5.1999999999999998E-2</v>
          </cell>
          <cell r="BY238">
            <v>0.17199999999999999</v>
          </cell>
          <cell r="BZ238">
            <v>0.214</v>
          </cell>
          <cell r="CA238">
            <v>0.253</v>
          </cell>
          <cell r="CB238">
            <v>1.754</v>
          </cell>
          <cell r="CD238">
            <v>0.14899999999999999</v>
          </cell>
          <cell r="CE238">
            <v>2.3E-2</v>
          </cell>
          <cell r="CF238">
            <v>2.3E-2</v>
          </cell>
          <cell r="EM238">
            <v>3.99</v>
          </cell>
          <cell r="EN238">
            <v>3.472</v>
          </cell>
          <cell r="EO238">
            <v>3.1139999999999999</v>
          </cell>
          <cell r="EP238">
            <v>1.8580000000000001</v>
          </cell>
          <cell r="EQ238">
            <v>7.9000000000000001E-2</v>
          </cell>
          <cell r="ER238">
            <v>0</v>
          </cell>
          <cell r="ES238">
            <v>0</v>
          </cell>
          <cell r="ET238">
            <v>0</v>
          </cell>
          <cell r="EU238">
            <v>8.2000000000000003E-2</v>
          </cell>
          <cell r="EV238">
            <v>1.929</v>
          </cell>
          <cell r="EW238">
            <v>2.911</v>
          </cell>
          <cell r="EX238">
            <v>3.7250000000000001</v>
          </cell>
          <cell r="EY238">
            <v>21.160000000000004</v>
          </cell>
        </row>
        <row r="239">
          <cell r="AC239" t="str">
            <v>котельной №3, для участка: от котельной №3 доввода в здание пищеблока; Надземная; 2011год ввода; ГВС; подающий; 60/30°С</v>
          </cell>
          <cell r="BP239">
            <v>0.02</v>
          </cell>
          <cell r="BQ239">
            <v>1.7999999999999999E-2</v>
          </cell>
          <cell r="BR239">
            <v>1.7000000000000001E-2</v>
          </cell>
          <cell r="BS239">
            <v>1.2999999999999999E-2</v>
          </cell>
          <cell r="BT239">
            <v>4.0000000000000001E-3</v>
          </cell>
          <cell r="BU239">
            <v>2E-3</v>
          </cell>
          <cell r="BV239">
            <v>3.0000000000000001E-3</v>
          </cell>
          <cell r="BW239">
            <v>4.0000000000000001E-3</v>
          </cell>
          <cell r="BX239">
            <v>4.0000000000000001E-3</v>
          </cell>
          <cell r="BY239">
            <v>1.2999999999999999E-2</v>
          </cell>
          <cell r="BZ239">
            <v>1.6E-2</v>
          </cell>
          <cell r="CA239">
            <v>1.9E-2</v>
          </cell>
          <cell r="CB239">
            <v>0.13300000000000001</v>
          </cell>
          <cell r="CD239">
            <v>1.0999999999999999E-2</v>
          </cell>
          <cell r="CE239">
            <v>2E-3</v>
          </cell>
          <cell r="CF239">
            <v>2E-3</v>
          </cell>
          <cell r="EM239">
            <v>2.0699999999999998</v>
          </cell>
          <cell r="EN239">
            <v>1.8380000000000001</v>
          </cell>
          <cell r="EO239">
            <v>1.8320000000000001</v>
          </cell>
          <cell r="EP239">
            <v>1.4630000000000001</v>
          </cell>
          <cell r="EQ239">
            <v>1.2749999999999999</v>
          </cell>
          <cell r="ER239">
            <v>0.71599999999999997</v>
          </cell>
          <cell r="ES239">
            <v>0.88800000000000001</v>
          </cell>
          <cell r="ET239">
            <v>1.1419999999999999</v>
          </cell>
          <cell r="EU239">
            <v>1.2569999999999999</v>
          </cell>
          <cell r="EV239">
            <v>1.5149999999999999</v>
          </cell>
          <cell r="EW239">
            <v>1.742</v>
          </cell>
          <cell r="EX239">
            <v>2.0030000000000001</v>
          </cell>
          <cell r="EY239">
            <v>17.741</v>
          </cell>
        </row>
        <row r="240">
          <cell r="AC240" t="str">
            <v>котельной №3, для участка: от котельной №3 доввода в здание пищеблока; Надземная; 2011год ввода; ГВС; обратный; 60/30°С</v>
          </cell>
          <cell r="BP240">
            <v>1.2E-2</v>
          </cell>
          <cell r="BQ240">
            <v>1.0999999999999999E-2</v>
          </cell>
          <cell r="BR240">
            <v>0.01</v>
          </cell>
          <cell r="BS240">
            <v>8.0000000000000002E-3</v>
          </cell>
          <cell r="BT240">
            <v>2E-3</v>
          </cell>
          <cell r="BU240">
            <v>1E-3</v>
          </cell>
          <cell r="BV240">
            <v>2E-3</v>
          </cell>
          <cell r="BW240">
            <v>2E-3</v>
          </cell>
          <cell r="BX240">
            <v>2E-3</v>
          </cell>
          <cell r="BY240">
            <v>8.0000000000000002E-3</v>
          </cell>
          <cell r="BZ240">
            <v>0.01</v>
          </cell>
          <cell r="CA240">
            <v>1.0999999999999999E-2</v>
          </cell>
          <cell r="CB240">
            <v>7.9000000000000001E-2</v>
          </cell>
          <cell r="CD240">
            <v>7.0000000000000001E-3</v>
          </cell>
          <cell r="CE240">
            <v>1E-3</v>
          </cell>
          <cell r="CF240">
            <v>1E-3</v>
          </cell>
          <cell r="EM240">
            <v>1.79</v>
          </cell>
          <cell r="EN240">
            <v>1.59</v>
          </cell>
          <cell r="EO240">
            <v>1.585</v>
          </cell>
          <cell r="EP240">
            <v>1.266</v>
          </cell>
          <cell r="EQ240">
            <v>1.103</v>
          </cell>
          <cell r="ER240">
            <v>0.61899999999999999</v>
          </cell>
          <cell r="ES240">
            <v>0.76800000000000002</v>
          </cell>
          <cell r="ET240">
            <v>0.98699999999999999</v>
          </cell>
          <cell r="EU240">
            <v>1.087</v>
          </cell>
          <cell r="EV240">
            <v>1.3109999999999999</v>
          </cell>
          <cell r="EW240">
            <v>1.5069999999999999</v>
          </cell>
          <cell r="EX240">
            <v>1.7330000000000001</v>
          </cell>
          <cell r="EY240">
            <v>15.346</v>
          </cell>
        </row>
        <row r="241">
          <cell r="AC241" t="str">
            <v>котельной №3, для участка: от врезки на магистрали до здания морга; Надземная; 2006год ввода; отопление; подающий; 95/70°С</v>
          </cell>
          <cell r="BP241">
            <v>8.0000000000000002E-3</v>
          </cell>
          <cell r="BQ241">
            <v>7.0000000000000001E-3</v>
          </cell>
          <cell r="BR241">
            <v>7.0000000000000001E-3</v>
          </cell>
          <cell r="BS241">
            <v>5.0000000000000001E-3</v>
          </cell>
          <cell r="BT241">
            <v>2E-3</v>
          </cell>
          <cell r="BU241">
            <v>1E-3</v>
          </cell>
          <cell r="BV241">
            <v>1E-3</v>
          </cell>
          <cell r="BW241">
            <v>1E-3</v>
          </cell>
          <cell r="BX241">
            <v>2E-3</v>
          </cell>
          <cell r="BY241">
            <v>5.0000000000000001E-3</v>
          </cell>
          <cell r="BZ241">
            <v>6.0000000000000001E-3</v>
          </cell>
          <cell r="CA241">
            <v>7.0000000000000001E-3</v>
          </cell>
          <cell r="CB241">
            <v>5.1999999999999998E-2</v>
          </cell>
          <cell r="CD241">
            <v>4.0000000000000001E-3</v>
          </cell>
          <cell r="CE241">
            <v>1E-3</v>
          </cell>
          <cell r="CF241">
            <v>1E-3</v>
          </cell>
          <cell r="EM241">
            <v>0.75800000000000001</v>
          </cell>
          <cell r="EN241">
            <v>0.65900000000000003</v>
          </cell>
          <cell r="EO241">
            <v>0.59099999999999997</v>
          </cell>
          <cell r="EP241">
            <v>0.35299999999999998</v>
          </cell>
          <cell r="EQ241">
            <v>1.4999999999999999E-2</v>
          </cell>
          <cell r="ER241">
            <v>0</v>
          </cell>
          <cell r="ES241">
            <v>0</v>
          </cell>
          <cell r="ET241">
            <v>0</v>
          </cell>
          <cell r="EU241">
            <v>1.6E-2</v>
          </cell>
          <cell r="EV241">
            <v>0.36599999999999999</v>
          </cell>
          <cell r="EW241">
            <v>0.55300000000000005</v>
          </cell>
          <cell r="EX241">
            <v>0.70699999999999996</v>
          </cell>
          <cell r="EY241">
            <v>4.0179999999999998</v>
          </cell>
        </row>
        <row r="242">
          <cell r="AC242" t="str">
            <v>котельной №3, для участка: от врезки на магистрали до здания морга; Надземная; 2006год ввода; отопление; обратный; 95/70°С</v>
          </cell>
          <cell r="BP242">
            <v>8.0000000000000002E-3</v>
          </cell>
          <cell r="BQ242">
            <v>7.0000000000000001E-3</v>
          </cell>
          <cell r="BR242">
            <v>7.0000000000000001E-3</v>
          </cell>
          <cell r="BS242">
            <v>5.0000000000000001E-3</v>
          </cell>
          <cell r="BT242">
            <v>2E-3</v>
          </cell>
          <cell r="BU242">
            <v>1E-3</v>
          </cell>
          <cell r="BV242">
            <v>1E-3</v>
          </cell>
          <cell r="BW242">
            <v>1E-3</v>
          </cell>
          <cell r="BX242">
            <v>2E-3</v>
          </cell>
          <cell r="BY242">
            <v>5.0000000000000001E-3</v>
          </cell>
          <cell r="BZ242">
            <v>6.0000000000000001E-3</v>
          </cell>
          <cell r="CA242">
            <v>7.0000000000000001E-3</v>
          </cell>
          <cell r="CB242">
            <v>5.1999999999999998E-2</v>
          </cell>
          <cell r="CD242">
            <v>4.0000000000000001E-3</v>
          </cell>
          <cell r="CE242">
            <v>1E-3</v>
          </cell>
          <cell r="CF242">
            <v>1E-3</v>
          </cell>
          <cell r="EM242">
            <v>0.64900000000000002</v>
          </cell>
          <cell r="EN242">
            <v>0.56499999999999995</v>
          </cell>
          <cell r="EO242">
            <v>0.50700000000000001</v>
          </cell>
          <cell r="EP242">
            <v>0.30199999999999999</v>
          </cell>
          <cell r="EQ242">
            <v>1.2999999999999999E-2</v>
          </cell>
          <cell r="ER242">
            <v>0</v>
          </cell>
          <cell r="ES242">
            <v>0</v>
          </cell>
          <cell r="ET242">
            <v>0</v>
          </cell>
          <cell r="EU242">
            <v>1.2999999999999999E-2</v>
          </cell>
          <cell r="EV242">
            <v>0.314</v>
          </cell>
          <cell r="EW242">
            <v>0.47399999999999998</v>
          </cell>
          <cell r="EX242">
            <v>0.60599999999999998</v>
          </cell>
          <cell r="EY242">
            <v>3.4429999999999996</v>
          </cell>
        </row>
        <row r="243">
          <cell r="AC243" t="str">
            <v>котельной №3, для участка: от врезки на пищеблок до здания  ЦРБ; Надземная; 2006год ввода; отопление; подающий; 95/70°С</v>
          </cell>
          <cell r="BP243">
            <v>0.11899999999999999</v>
          </cell>
          <cell r="BQ243">
            <v>0.105</v>
          </cell>
          <cell r="BR243">
            <v>0.10100000000000001</v>
          </cell>
          <cell r="BS243">
            <v>7.3999999999999996E-2</v>
          </cell>
          <cell r="BT243">
            <v>2.4E-2</v>
          </cell>
          <cell r="BU243">
            <v>1.4E-2</v>
          </cell>
          <cell r="BV243">
            <v>1.7999999999999999E-2</v>
          </cell>
          <cell r="BW243">
            <v>2.1000000000000001E-2</v>
          </cell>
          <cell r="BX243">
            <v>2.3E-2</v>
          </cell>
          <cell r="BY243">
            <v>7.6999999999999999E-2</v>
          </cell>
          <cell r="BZ243">
            <v>9.6000000000000002E-2</v>
          </cell>
          <cell r="CA243">
            <v>0.113</v>
          </cell>
          <cell r="CB243">
            <v>0.78500000000000003</v>
          </cell>
          <cell r="CD243">
            <v>6.7000000000000004E-2</v>
          </cell>
          <cell r="CE243">
            <v>0.01</v>
          </cell>
          <cell r="CF243">
            <v>0.01</v>
          </cell>
          <cell r="EM243">
            <v>2.8410000000000002</v>
          </cell>
          <cell r="EN243">
            <v>2.472</v>
          </cell>
          <cell r="EO243">
            <v>2.2170000000000001</v>
          </cell>
          <cell r="EP243">
            <v>1.323</v>
          </cell>
          <cell r="EQ243">
            <v>5.6000000000000001E-2</v>
          </cell>
          <cell r="ER243">
            <v>0</v>
          </cell>
          <cell r="ES243">
            <v>0</v>
          </cell>
          <cell r="ET243">
            <v>0</v>
          </cell>
          <cell r="EU243">
            <v>5.8000000000000003E-2</v>
          </cell>
          <cell r="EV243">
            <v>1.373</v>
          </cell>
          <cell r="EW243">
            <v>2.073</v>
          </cell>
          <cell r="EX243">
            <v>2.6520000000000001</v>
          </cell>
          <cell r="EY243">
            <v>15.065000000000001</v>
          </cell>
        </row>
        <row r="244">
          <cell r="AC244" t="str">
            <v>котельной №3, для участка: от врезки на пищеблок до здания  ЦРБ; Надземная; 2006год ввода; отопление; обратный; 95/70°С</v>
          </cell>
          <cell r="BP244">
            <v>0.11899999999999999</v>
          </cell>
          <cell r="BQ244">
            <v>0.105</v>
          </cell>
          <cell r="BR244">
            <v>0.10100000000000001</v>
          </cell>
          <cell r="BS244">
            <v>7.3999999999999996E-2</v>
          </cell>
          <cell r="BT244">
            <v>2.4E-2</v>
          </cell>
          <cell r="BU244">
            <v>1.4E-2</v>
          </cell>
          <cell r="BV244">
            <v>1.7999999999999999E-2</v>
          </cell>
          <cell r="BW244">
            <v>2.1000000000000001E-2</v>
          </cell>
          <cell r="BX244">
            <v>2.3E-2</v>
          </cell>
          <cell r="BY244">
            <v>7.6999999999999999E-2</v>
          </cell>
          <cell r="BZ244">
            <v>9.6000000000000002E-2</v>
          </cell>
          <cell r="CA244">
            <v>0.113</v>
          </cell>
          <cell r="CB244">
            <v>0.78500000000000003</v>
          </cell>
          <cell r="CD244">
            <v>6.7000000000000004E-2</v>
          </cell>
          <cell r="CE244">
            <v>0.01</v>
          </cell>
          <cell r="CF244">
            <v>0.01</v>
          </cell>
          <cell r="EM244">
            <v>2.4340000000000002</v>
          </cell>
          <cell r="EN244">
            <v>2.1179999999999999</v>
          </cell>
          <cell r="EO244">
            <v>1.9</v>
          </cell>
          <cell r="EP244">
            <v>1.133</v>
          </cell>
          <cell r="EQ244">
            <v>4.8000000000000001E-2</v>
          </cell>
          <cell r="ER244">
            <v>0</v>
          </cell>
          <cell r="ES244">
            <v>0</v>
          </cell>
          <cell r="ET244">
            <v>0</v>
          </cell>
          <cell r="EU244">
            <v>0.05</v>
          </cell>
          <cell r="EV244">
            <v>1.177</v>
          </cell>
          <cell r="EW244">
            <v>1.776</v>
          </cell>
          <cell r="EX244">
            <v>2.2719999999999998</v>
          </cell>
          <cell r="EY244">
            <v>12.907999999999999</v>
          </cell>
        </row>
        <row r="245">
          <cell r="AC245" t="str">
            <v>котельной №3, для участка: от врезки на пищеблок до здания  ЦРБ; Надземная; 2011год ввода; ГВС; подающий; 60/30°С</v>
          </cell>
          <cell r="BP245">
            <v>1.4E-2</v>
          </cell>
          <cell r="BQ245">
            <v>1.2E-2</v>
          </cell>
          <cell r="BR245">
            <v>1.2E-2</v>
          </cell>
          <cell r="BS245">
            <v>8.9999999999999993E-3</v>
          </cell>
          <cell r="BT245">
            <v>3.0000000000000001E-3</v>
          </cell>
          <cell r="BU245">
            <v>2E-3</v>
          </cell>
          <cell r="BV245">
            <v>2E-3</v>
          </cell>
          <cell r="BW245">
            <v>2E-3</v>
          </cell>
          <cell r="BX245">
            <v>3.0000000000000001E-3</v>
          </cell>
          <cell r="BY245">
            <v>8.9999999999999993E-3</v>
          </cell>
          <cell r="BZ245">
            <v>1.0999999999999999E-2</v>
          </cell>
          <cell r="CA245">
            <v>1.2999999999999999E-2</v>
          </cell>
          <cell r="CB245">
            <v>9.2000000000000012E-2</v>
          </cell>
          <cell r="CD245">
            <v>8.0000000000000002E-3</v>
          </cell>
          <cell r="CE245">
            <v>1E-3</v>
          </cell>
          <cell r="CF245">
            <v>1E-3</v>
          </cell>
          <cell r="EM245">
            <v>1.4370000000000001</v>
          </cell>
          <cell r="EN245">
            <v>1.276</v>
          </cell>
          <cell r="EO245">
            <v>1.272</v>
          </cell>
          <cell r="EP245">
            <v>1.016</v>
          </cell>
          <cell r="EQ245">
            <v>0.88500000000000001</v>
          </cell>
          <cell r="ER245">
            <v>0.497</v>
          </cell>
          <cell r="ES245">
            <v>0.61599999999999999</v>
          </cell>
          <cell r="ET245">
            <v>0.79200000000000004</v>
          </cell>
          <cell r="EU245">
            <v>0.872</v>
          </cell>
          <cell r="EV245">
            <v>1.052</v>
          </cell>
          <cell r="EW245">
            <v>1.2090000000000001</v>
          </cell>
          <cell r="EX245">
            <v>1.39</v>
          </cell>
          <cell r="EY245">
            <v>12.314</v>
          </cell>
        </row>
        <row r="246">
          <cell r="AC246" t="str">
            <v>котельной №3, для участка: от врезки на пищеблок до здания  ЦРБ; Надземная; 2011год ввода; ГВС; обратный; 60/30°С</v>
          </cell>
          <cell r="BP246">
            <v>8.0000000000000002E-3</v>
          </cell>
          <cell r="BQ246">
            <v>7.0000000000000001E-3</v>
          </cell>
          <cell r="BR246">
            <v>7.0000000000000001E-3</v>
          </cell>
          <cell r="BS246">
            <v>5.0000000000000001E-3</v>
          </cell>
          <cell r="BT246">
            <v>2E-3</v>
          </cell>
          <cell r="BU246">
            <v>1E-3</v>
          </cell>
          <cell r="BV246">
            <v>1E-3</v>
          </cell>
          <cell r="BW246">
            <v>2E-3</v>
          </cell>
          <cell r="BX246">
            <v>2E-3</v>
          </cell>
          <cell r="BY246">
            <v>5.0000000000000001E-3</v>
          </cell>
          <cell r="BZ246">
            <v>7.0000000000000001E-3</v>
          </cell>
          <cell r="CA246">
            <v>8.0000000000000002E-3</v>
          </cell>
          <cell r="CB246">
            <v>5.5E-2</v>
          </cell>
          <cell r="CD246">
            <v>5.0000000000000001E-3</v>
          </cell>
          <cell r="CE246">
            <v>1E-3</v>
          </cell>
          <cell r="CF246">
            <v>1E-3</v>
          </cell>
          <cell r="EM246">
            <v>1.2430000000000001</v>
          </cell>
          <cell r="EN246">
            <v>1.1040000000000001</v>
          </cell>
          <cell r="EO246">
            <v>1.1000000000000001</v>
          </cell>
          <cell r="EP246">
            <v>0.879</v>
          </cell>
          <cell r="EQ246">
            <v>0.76500000000000001</v>
          </cell>
          <cell r="ER246">
            <v>0.43</v>
          </cell>
          <cell r="ES246">
            <v>0.53300000000000003</v>
          </cell>
          <cell r="ET246">
            <v>0.68500000000000005</v>
          </cell>
          <cell r="EU246">
            <v>0.755</v>
          </cell>
          <cell r="EV246">
            <v>0.91</v>
          </cell>
          <cell r="EW246">
            <v>1.046</v>
          </cell>
          <cell r="EX246">
            <v>1.2030000000000001</v>
          </cell>
          <cell r="EY246">
            <v>10.652999999999999</v>
          </cell>
        </row>
        <row r="247">
          <cell r="AC247" t="str">
            <v>котельной №3, для участка: до инфекционного корпуса; Надземная; 2006год ввода; отопление; подающий; 95/70°С</v>
          </cell>
          <cell r="BP247">
            <v>1.4999999999999999E-2</v>
          </cell>
          <cell r="BQ247">
            <v>1.2999999999999999E-2</v>
          </cell>
          <cell r="BR247">
            <v>1.2E-2</v>
          </cell>
          <cell r="BS247">
            <v>8.9999999999999993E-3</v>
          </cell>
          <cell r="BT247">
            <v>3.0000000000000001E-3</v>
          </cell>
          <cell r="BU247">
            <v>2E-3</v>
          </cell>
          <cell r="BV247">
            <v>2E-3</v>
          </cell>
          <cell r="BW247">
            <v>3.0000000000000001E-3</v>
          </cell>
          <cell r="BX247">
            <v>3.0000000000000001E-3</v>
          </cell>
          <cell r="BY247">
            <v>8.9999999999999993E-3</v>
          </cell>
          <cell r="BZ247">
            <v>1.2E-2</v>
          </cell>
          <cell r="CA247">
            <v>1.4E-2</v>
          </cell>
          <cell r="CB247">
            <v>9.7000000000000003E-2</v>
          </cell>
          <cell r="CD247">
            <v>8.0000000000000002E-3</v>
          </cell>
          <cell r="CE247">
            <v>1E-3</v>
          </cell>
          <cell r="CF247">
            <v>1E-3</v>
          </cell>
          <cell r="EM247">
            <v>0.85499999999999998</v>
          </cell>
          <cell r="EN247">
            <v>0.74399999999999999</v>
          </cell>
          <cell r="EO247">
            <v>0.66800000000000004</v>
          </cell>
          <cell r="EP247">
            <v>0.39800000000000002</v>
          </cell>
          <cell r="EQ247">
            <v>1.7000000000000001E-2</v>
          </cell>
          <cell r="ER247">
            <v>0</v>
          </cell>
          <cell r="ES247">
            <v>0</v>
          </cell>
          <cell r="ET247">
            <v>0</v>
          </cell>
          <cell r="EU247">
            <v>1.7999999999999999E-2</v>
          </cell>
          <cell r="EV247">
            <v>0.41299999999999998</v>
          </cell>
          <cell r="EW247">
            <v>0.624</v>
          </cell>
          <cell r="EX247">
            <v>0.79800000000000004</v>
          </cell>
          <cell r="EY247">
            <v>4.5350000000000001</v>
          </cell>
        </row>
        <row r="248">
          <cell r="AC248" t="str">
            <v>котельной №3, для участка: до инфекционного корпуса; Надземная; 2006год ввода; отопление; обратный; 95/70°С</v>
          </cell>
          <cell r="BP248">
            <v>1.4999999999999999E-2</v>
          </cell>
          <cell r="BQ248">
            <v>1.2999999999999999E-2</v>
          </cell>
          <cell r="BR248">
            <v>1.2E-2</v>
          </cell>
          <cell r="BS248">
            <v>8.9999999999999993E-3</v>
          </cell>
          <cell r="BT248">
            <v>3.0000000000000001E-3</v>
          </cell>
          <cell r="BU248">
            <v>2E-3</v>
          </cell>
          <cell r="BV248">
            <v>2E-3</v>
          </cell>
          <cell r="BW248">
            <v>3.0000000000000001E-3</v>
          </cell>
          <cell r="BX248">
            <v>3.0000000000000001E-3</v>
          </cell>
          <cell r="BY248">
            <v>8.9999999999999993E-3</v>
          </cell>
          <cell r="BZ248">
            <v>1.2E-2</v>
          </cell>
          <cell r="CA248">
            <v>1.4E-2</v>
          </cell>
          <cell r="CB248">
            <v>9.7000000000000003E-2</v>
          </cell>
          <cell r="CD248">
            <v>8.0000000000000002E-3</v>
          </cell>
          <cell r="CE248">
            <v>1E-3</v>
          </cell>
          <cell r="CF248">
            <v>1E-3</v>
          </cell>
          <cell r="EM248">
            <v>0.73799999999999999</v>
          </cell>
          <cell r="EN248">
            <v>0.64200000000000002</v>
          </cell>
          <cell r="EO248">
            <v>0.57599999999999996</v>
          </cell>
          <cell r="EP248">
            <v>0.34399999999999997</v>
          </cell>
          <cell r="EQ248">
            <v>1.4999999999999999E-2</v>
          </cell>
          <cell r="ER248">
            <v>0</v>
          </cell>
          <cell r="ES248">
            <v>0</v>
          </cell>
          <cell r="ET248">
            <v>0</v>
          </cell>
          <cell r="EU248">
            <v>1.4999999999999999E-2</v>
          </cell>
          <cell r="EV248">
            <v>0.35699999999999998</v>
          </cell>
          <cell r="EW248">
            <v>0.53800000000000003</v>
          </cell>
          <cell r="EX248">
            <v>0.68899999999999995</v>
          </cell>
          <cell r="EY248">
            <v>3.9140000000000006</v>
          </cell>
        </row>
        <row r="249">
          <cell r="AC249" t="str">
            <v>котельной №3, для участка: до инфекционного корпуса; Надземная; 2006год ввода; ГВС; подающий; 60/30°С</v>
          </cell>
          <cell r="BP249">
            <v>5.0000000000000001E-3</v>
          </cell>
          <cell r="BQ249">
            <v>4.0000000000000001E-3</v>
          </cell>
          <cell r="BR249">
            <v>4.0000000000000001E-3</v>
          </cell>
          <cell r="BS249">
            <v>3.0000000000000001E-3</v>
          </cell>
          <cell r="BT249">
            <v>1E-3</v>
          </cell>
          <cell r="BU249">
            <v>1E-3</v>
          </cell>
          <cell r="BV249">
            <v>1E-3</v>
          </cell>
          <cell r="BW249">
            <v>1E-3</v>
          </cell>
          <cell r="BX249">
            <v>1E-3</v>
          </cell>
          <cell r="BY249">
            <v>3.0000000000000001E-3</v>
          </cell>
          <cell r="BZ249">
            <v>4.0000000000000001E-3</v>
          </cell>
          <cell r="CA249">
            <v>5.0000000000000001E-3</v>
          </cell>
          <cell r="CB249">
            <v>3.3000000000000002E-2</v>
          </cell>
          <cell r="CD249">
            <v>3.0000000000000001E-3</v>
          </cell>
          <cell r="CE249">
            <v>0</v>
          </cell>
          <cell r="CF249">
            <v>0</v>
          </cell>
          <cell r="EM249">
            <v>0.44</v>
          </cell>
          <cell r="EN249">
            <v>0.39100000000000001</v>
          </cell>
          <cell r="EO249">
            <v>0.39</v>
          </cell>
          <cell r="EP249">
            <v>0.311</v>
          </cell>
          <cell r="EQ249">
            <v>0.27100000000000002</v>
          </cell>
          <cell r="ER249">
            <v>0.152</v>
          </cell>
          <cell r="ES249">
            <v>0.189</v>
          </cell>
          <cell r="ET249">
            <v>0.24299999999999999</v>
          </cell>
          <cell r="EU249">
            <v>0.26700000000000002</v>
          </cell>
          <cell r="EV249">
            <v>0.32200000000000001</v>
          </cell>
          <cell r="EW249">
            <v>0.37</v>
          </cell>
          <cell r="EX249">
            <v>0.42599999999999999</v>
          </cell>
          <cell r="EY249">
            <v>3.7719999999999998</v>
          </cell>
        </row>
        <row r="250">
          <cell r="AC250" t="str">
            <v>котельной №3, для участка: до инфекционного корпуса; Надземная; 2006год ввода; ГВС; обратный; 60/30°С</v>
          </cell>
          <cell r="BP250">
            <v>2E-3</v>
          </cell>
          <cell r="BQ250">
            <v>2E-3</v>
          </cell>
          <cell r="BR250">
            <v>2E-3</v>
          </cell>
          <cell r="BS250">
            <v>1E-3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1E-3</v>
          </cell>
          <cell r="BZ250">
            <v>2E-3</v>
          </cell>
          <cell r="CA250">
            <v>2E-3</v>
          </cell>
          <cell r="CB250">
            <v>1.2E-2</v>
          </cell>
          <cell r="CD250">
            <v>1E-3</v>
          </cell>
          <cell r="CE250">
            <v>0</v>
          </cell>
          <cell r="CF250">
            <v>0</v>
          </cell>
          <cell r="EM250">
            <v>0.32800000000000001</v>
          </cell>
          <cell r="EN250">
            <v>0.29199999999999998</v>
          </cell>
          <cell r="EO250">
            <v>0.29099999999999998</v>
          </cell>
          <cell r="EP250">
            <v>0.23200000000000001</v>
          </cell>
          <cell r="EQ250">
            <v>0.20200000000000001</v>
          </cell>
          <cell r="ER250">
            <v>0.114</v>
          </cell>
          <cell r="ES250">
            <v>0.14099999999999999</v>
          </cell>
          <cell r="ET250">
            <v>0.18099999999999999</v>
          </cell>
          <cell r="EU250">
            <v>0.19900000000000001</v>
          </cell>
          <cell r="EV250">
            <v>0.24</v>
          </cell>
          <cell r="EW250">
            <v>0.27600000000000002</v>
          </cell>
          <cell r="EX250">
            <v>0.318</v>
          </cell>
          <cell r="EY250">
            <v>2.8140000000000005</v>
          </cell>
        </row>
        <row r="251">
          <cell r="AC251" t="str">
            <v>котельной №3, для участка: подводки к ж.д пер.Пляжный№5,7; Надземная; 1991год ввода; отопление; подающий; 95/70°С</v>
          </cell>
          <cell r="BP251">
            <v>6.0000000000000001E-3</v>
          </cell>
          <cell r="BQ251">
            <v>5.0000000000000001E-3</v>
          </cell>
          <cell r="BR251">
            <v>5.0000000000000001E-3</v>
          </cell>
          <cell r="BS251">
            <v>4.0000000000000001E-3</v>
          </cell>
          <cell r="BT251">
            <v>1E-3</v>
          </cell>
          <cell r="BU251">
            <v>1E-3</v>
          </cell>
          <cell r="BV251">
            <v>1E-3</v>
          </cell>
          <cell r="BW251">
            <v>1E-3</v>
          </cell>
          <cell r="BX251">
            <v>1E-3</v>
          </cell>
          <cell r="BY251">
            <v>4.0000000000000001E-3</v>
          </cell>
          <cell r="BZ251">
            <v>5.0000000000000001E-3</v>
          </cell>
          <cell r="CA251">
            <v>6.0000000000000001E-3</v>
          </cell>
          <cell r="CB251">
            <v>0.04</v>
          </cell>
          <cell r="CD251">
            <v>3.0000000000000001E-3</v>
          </cell>
          <cell r="CE251">
            <v>1E-3</v>
          </cell>
          <cell r="CF251">
            <v>1E-3</v>
          </cell>
          <cell r="EM251">
            <v>0.36099999999999999</v>
          </cell>
          <cell r="EN251">
            <v>0.314</v>
          </cell>
          <cell r="EO251">
            <v>0.28199999999999997</v>
          </cell>
          <cell r="EP251">
            <v>0.16800000000000001</v>
          </cell>
          <cell r="EQ251">
            <v>7.0000000000000001E-3</v>
          </cell>
          <cell r="ER251">
            <v>0</v>
          </cell>
          <cell r="ES251">
            <v>0</v>
          </cell>
          <cell r="ET251">
            <v>0</v>
          </cell>
          <cell r="EU251">
            <v>7.0000000000000001E-3</v>
          </cell>
          <cell r="EV251">
            <v>0.17399999999999999</v>
          </cell>
          <cell r="EW251">
            <v>0.26300000000000001</v>
          </cell>
          <cell r="EX251">
            <v>0.33700000000000002</v>
          </cell>
          <cell r="EY251">
            <v>1.9129999999999996</v>
          </cell>
        </row>
        <row r="252">
          <cell r="AC252" t="str">
            <v>котельной №3, для участка: подводки к ж.д пер.Пляжный№5,7; Надземная; 1991год ввода; отопление; обратный; 95/70°С</v>
          </cell>
          <cell r="BP252">
            <v>6.0000000000000001E-3</v>
          </cell>
          <cell r="BQ252">
            <v>5.0000000000000001E-3</v>
          </cell>
          <cell r="BR252">
            <v>5.0000000000000001E-3</v>
          </cell>
          <cell r="BS252">
            <v>4.0000000000000001E-3</v>
          </cell>
          <cell r="BT252">
            <v>1E-3</v>
          </cell>
          <cell r="BU252">
            <v>1E-3</v>
          </cell>
          <cell r="BV252">
            <v>1E-3</v>
          </cell>
          <cell r="BW252">
            <v>1E-3</v>
          </cell>
          <cell r="BX252">
            <v>1E-3</v>
          </cell>
          <cell r="BY252">
            <v>4.0000000000000001E-3</v>
          </cell>
          <cell r="BZ252">
            <v>5.0000000000000001E-3</v>
          </cell>
          <cell r="CA252">
            <v>6.0000000000000001E-3</v>
          </cell>
          <cell r="CB252">
            <v>0.04</v>
          </cell>
          <cell r="CD252">
            <v>3.0000000000000001E-3</v>
          </cell>
          <cell r="CE252">
            <v>1E-3</v>
          </cell>
          <cell r="CF252">
            <v>1E-3</v>
          </cell>
          <cell r="EM252">
            <v>0.29299999999999998</v>
          </cell>
          <cell r="EN252">
            <v>0.255</v>
          </cell>
          <cell r="EO252">
            <v>0.22900000000000001</v>
          </cell>
          <cell r="EP252">
            <v>0.13700000000000001</v>
          </cell>
          <cell r="EQ252">
            <v>6.0000000000000001E-3</v>
          </cell>
          <cell r="ER252">
            <v>0</v>
          </cell>
          <cell r="ES252">
            <v>0</v>
          </cell>
          <cell r="ET252">
            <v>0</v>
          </cell>
          <cell r="EU252">
            <v>6.0000000000000001E-3</v>
          </cell>
          <cell r="EV252">
            <v>0.14199999999999999</v>
          </cell>
          <cell r="EW252">
            <v>0.214</v>
          </cell>
          <cell r="EX252">
            <v>0.27400000000000002</v>
          </cell>
          <cell r="EY252">
            <v>1.556</v>
          </cell>
        </row>
        <row r="253">
          <cell r="AC253" t="str">
            <v>котельной №3, для участка: подводки к ж.д пер.Пляжный№5,7; Надземная; 2011год ввода; ГВС; подающий; 60/30°С</v>
          </cell>
          <cell r="BP253">
            <v>2E-3</v>
          </cell>
          <cell r="BQ253">
            <v>2E-3</v>
          </cell>
          <cell r="BR253">
            <v>2E-3</v>
          </cell>
          <cell r="BS253">
            <v>2E-3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2E-3</v>
          </cell>
          <cell r="BZ253">
            <v>2E-3</v>
          </cell>
          <cell r="CA253">
            <v>2E-3</v>
          </cell>
          <cell r="CB253">
            <v>1.4E-2</v>
          </cell>
          <cell r="CD253">
            <v>1E-3</v>
          </cell>
          <cell r="CE253">
            <v>0</v>
          </cell>
          <cell r="CF253">
            <v>0</v>
          </cell>
          <cell r="EM253">
            <v>0.90200000000000002</v>
          </cell>
          <cell r="EN253">
            <v>0.80100000000000005</v>
          </cell>
          <cell r="EO253">
            <v>0.79800000000000004</v>
          </cell>
          <cell r="EP253">
            <v>0.63700000000000001</v>
          </cell>
          <cell r="EQ253">
            <v>0.55500000000000005</v>
          </cell>
          <cell r="ER253">
            <v>0.312</v>
          </cell>
          <cell r="ES253">
            <v>0.38700000000000001</v>
          </cell>
          <cell r="ET253">
            <v>0.497</v>
          </cell>
          <cell r="EU253">
            <v>0.54800000000000004</v>
          </cell>
          <cell r="EV253">
            <v>0.66</v>
          </cell>
          <cell r="EW253">
            <v>0.75900000000000001</v>
          </cell>
          <cell r="EX253">
            <v>0.873</v>
          </cell>
          <cell r="EY253">
            <v>7.7290000000000019</v>
          </cell>
        </row>
        <row r="254">
          <cell r="AC254" t="str">
            <v>котельной №3, для участка: подводки к ж.д пер.Пляжный№5,7; Надземная; 2011год ввода; ГВС; обратный; 60/30°С</v>
          </cell>
          <cell r="BP254">
            <v>2E-3</v>
          </cell>
          <cell r="BQ254">
            <v>1E-3</v>
          </cell>
          <cell r="BR254">
            <v>1E-3</v>
          </cell>
          <cell r="BS254">
            <v>1E-3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1E-3</v>
          </cell>
          <cell r="BZ254">
            <v>1E-3</v>
          </cell>
          <cell r="CA254">
            <v>1E-3</v>
          </cell>
          <cell r="CB254">
            <v>8.0000000000000002E-3</v>
          </cell>
          <cell r="CD254">
            <v>1E-3</v>
          </cell>
          <cell r="CE254">
            <v>0</v>
          </cell>
          <cell r="CF254">
            <v>0</v>
          </cell>
          <cell r="EM254">
            <v>0.83699999999999997</v>
          </cell>
          <cell r="EN254">
            <v>0.74299999999999999</v>
          </cell>
          <cell r="EO254">
            <v>0.74099999999999999</v>
          </cell>
          <cell r="EP254">
            <v>0.59199999999999997</v>
          </cell>
          <cell r="EQ254">
            <v>0.51600000000000001</v>
          </cell>
          <cell r="ER254">
            <v>0.28899999999999998</v>
          </cell>
          <cell r="ES254">
            <v>0.35899999999999999</v>
          </cell>
          <cell r="ET254">
            <v>0.46200000000000002</v>
          </cell>
          <cell r="EU254">
            <v>0.50800000000000001</v>
          </cell>
          <cell r="EV254">
            <v>0.61299999999999999</v>
          </cell>
          <cell r="EW254">
            <v>0.70499999999999996</v>
          </cell>
          <cell r="EX254">
            <v>0.81</v>
          </cell>
          <cell r="EY254">
            <v>7.1750000000000007</v>
          </cell>
        </row>
        <row r="255">
          <cell r="AC255" t="str">
            <v>котельной №3, для участка: к зданию гаража ЦРБ; Надземная; 1991год ввода; отопление; подающий; 95/70°С</v>
          </cell>
          <cell r="BP255">
            <v>2E-3</v>
          </cell>
          <cell r="BQ255">
            <v>2E-3</v>
          </cell>
          <cell r="BR255">
            <v>2E-3</v>
          </cell>
          <cell r="BS255">
            <v>1E-3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1E-3</v>
          </cell>
          <cell r="BZ255">
            <v>2E-3</v>
          </cell>
          <cell r="CA255">
            <v>2E-3</v>
          </cell>
          <cell r="CB255">
            <v>1.2E-2</v>
          </cell>
          <cell r="CD255">
            <v>1E-3</v>
          </cell>
          <cell r="CE255">
            <v>0</v>
          </cell>
          <cell r="CF255">
            <v>0</v>
          </cell>
          <cell r="EM255">
            <v>0.21</v>
          </cell>
          <cell r="EN255">
            <v>0.183</v>
          </cell>
          <cell r="EO255">
            <v>0.16400000000000001</v>
          </cell>
          <cell r="EP255">
            <v>9.8000000000000004E-2</v>
          </cell>
          <cell r="EQ255">
            <v>4.0000000000000001E-3</v>
          </cell>
          <cell r="ER255">
            <v>0</v>
          </cell>
          <cell r="ES255">
            <v>0</v>
          </cell>
          <cell r="ET255">
            <v>0</v>
          </cell>
          <cell r="EU255">
            <v>4.0000000000000001E-3</v>
          </cell>
          <cell r="EV255">
            <v>0.10199999999999999</v>
          </cell>
          <cell r="EW255">
            <v>0.153</v>
          </cell>
          <cell r="EX255">
            <v>0.19600000000000001</v>
          </cell>
          <cell r="EY255">
            <v>1.1140000000000001</v>
          </cell>
        </row>
        <row r="256">
          <cell r="AC256" t="str">
            <v>котельной №3, для участка: к зданию гаража ЦРБ; Надземная; 1991год ввода; отопление; обратный; 95/70°С</v>
          </cell>
          <cell r="BP256">
            <v>2E-3</v>
          </cell>
          <cell r="BQ256">
            <v>2E-3</v>
          </cell>
          <cell r="BR256">
            <v>2E-3</v>
          </cell>
          <cell r="BS256">
            <v>1E-3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1E-3</v>
          </cell>
          <cell r="BZ256">
            <v>2E-3</v>
          </cell>
          <cell r="CA256">
            <v>2E-3</v>
          </cell>
          <cell r="CB256">
            <v>1.2E-2</v>
          </cell>
          <cell r="CD256">
            <v>1E-3</v>
          </cell>
          <cell r="CE256">
            <v>0</v>
          </cell>
          <cell r="CF256">
            <v>0</v>
          </cell>
          <cell r="EM256">
            <v>0.17599999999999999</v>
          </cell>
          <cell r="EN256">
            <v>0.153</v>
          </cell>
          <cell r="EO256">
            <v>0.13700000000000001</v>
          </cell>
          <cell r="EP256">
            <v>8.2000000000000003E-2</v>
          </cell>
          <cell r="EQ256">
            <v>3.0000000000000001E-3</v>
          </cell>
          <cell r="ER256">
            <v>0</v>
          </cell>
          <cell r="ES256">
            <v>0</v>
          </cell>
          <cell r="ET256">
            <v>0</v>
          </cell>
          <cell r="EU256">
            <v>4.0000000000000001E-3</v>
          </cell>
          <cell r="EV256">
            <v>8.5000000000000006E-2</v>
          </cell>
          <cell r="EW256">
            <v>0.128</v>
          </cell>
          <cell r="EX256">
            <v>0.16400000000000001</v>
          </cell>
          <cell r="EY256">
            <v>0.93199999999999994</v>
          </cell>
        </row>
        <row r="257">
          <cell r="AC257" t="str">
            <v>котельной №3, для участка: к зданию гаража ЦРБ; Надземная; 1991год ввода; ГВС; подающий; 60/30°С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D257">
            <v>0</v>
          </cell>
          <cell r="CE257">
            <v>0</v>
          </cell>
          <cell r="CF257">
            <v>0</v>
          </cell>
          <cell r="EM257">
            <v>0.159</v>
          </cell>
          <cell r="EN257">
            <v>0.14099999999999999</v>
          </cell>
          <cell r="EO257">
            <v>0.14099999999999999</v>
          </cell>
          <cell r="EP257">
            <v>0.112</v>
          </cell>
          <cell r="EQ257">
            <v>9.8000000000000004E-2</v>
          </cell>
          <cell r="ER257">
            <v>5.5E-2</v>
          </cell>
          <cell r="ES257">
            <v>6.8000000000000005E-2</v>
          </cell>
          <cell r="ET257">
            <v>8.7999999999999995E-2</v>
          </cell>
          <cell r="EU257">
            <v>9.6000000000000002E-2</v>
          </cell>
          <cell r="EV257">
            <v>0.11600000000000001</v>
          </cell>
          <cell r="EW257">
            <v>0.13400000000000001</v>
          </cell>
          <cell r="EX257">
            <v>0.154</v>
          </cell>
          <cell r="EY257">
            <v>1.3620000000000001</v>
          </cell>
        </row>
        <row r="258">
          <cell r="AC258" t="str">
            <v>котельной №3, для участка: к зданию гаража ЦРБ; Надземная; 1991год ввода; ГВС; обратный; 60/30°С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>
            <v>0</v>
          </cell>
          <cell r="CB258">
            <v>0</v>
          </cell>
          <cell r="CD258">
            <v>0</v>
          </cell>
          <cell r="CE258">
            <v>0</v>
          </cell>
          <cell r="CF258">
            <v>0</v>
          </cell>
          <cell r="EM258">
            <v>0.14499999999999999</v>
          </cell>
          <cell r="EN258">
            <v>0.129</v>
          </cell>
          <cell r="EO258">
            <v>0.128</v>
          </cell>
          <cell r="EP258">
            <v>0.10299999999999999</v>
          </cell>
          <cell r="EQ258">
            <v>8.8999999999999996E-2</v>
          </cell>
          <cell r="ER258">
            <v>0.05</v>
          </cell>
          <cell r="ES258">
            <v>6.2E-2</v>
          </cell>
          <cell r="ET258">
            <v>0.08</v>
          </cell>
          <cell r="EU258">
            <v>8.7999999999999995E-2</v>
          </cell>
          <cell r="EV258">
            <v>0.106</v>
          </cell>
          <cell r="EW258">
            <v>0.122</v>
          </cell>
          <cell r="EX258">
            <v>0.14000000000000001</v>
          </cell>
          <cell r="EY258">
            <v>1.242</v>
          </cell>
        </row>
        <row r="259">
          <cell r="AC259" t="str">
            <v>котельной №4, для участка: от котельной №4 до участка №1; Надземная; 2006год ввода; отопление; подающий; 95/70°С</v>
          </cell>
          <cell r="BP259">
            <v>0.17499999999999999</v>
          </cell>
          <cell r="BQ259">
            <v>0.154</v>
          </cell>
          <cell r="BR259">
            <v>0.14899999999999999</v>
          </cell>
          <cell r="BS259">
            <v>0.109</v>
          </cell>
          <cell r="BT259">
            <v>3.5000000000000003E-2</v>
          </cell>
          <cell r="BU259">
            <v>0.02</v>
          </cell>
          <cell r="BV259">
            <v>2.5999999999999999E-2</v>
          </cell>
          <cell r="BW259">
            <v>3.1E-2</v>
          </cell>
          <cell r="BX259">
            <v>3.4000000000000002E-2</v>
          </cell>
          <cell r="BY259">
            <v>0.113</v>
          </cell>
          <cell r="BZ259">
            <v>0.14099999999999999</v>
          </cell>
          <cell r="CA259">
            <v>0.16700000000000001</v>
          </cell>
          <cell r="CB259">
            <v>1.1540000000000001</v>
          </cell>
          <cell r="CD259">
            <v>9.8000000000000004E-2</v>
          </cell>
          <cell r="CE259">
            <v>1.4999999999999999E-2</v>
          </cell>
          <cell r="CF259">
            <v>1.4999999999999999E-2</v>
          </cell>
          <cell r="EM259">
            <v>3.0590000000000002</v>
          </cell>
          <cell r="EN259">
            <v>2.6619999999999999</v>
          </cell>
          <cell r="EO259">
            <v>2.387</v>
          </cell>
          <cell r="EP259">
            <v>1.4239999999999999</v>
          </cell>
          <cell r="EQ259">
            <v>6.0999999999999999E-2</v>
          </cell>
          <cell r="ER259">
            <v>0</v>
          </cell>
          <cell r="ES259">
            <v>0</v>
          </cell>
          <cell r="ET259">
            <v>0</v>
          </cell>
          <cell r="EU259">
            <v>6.3E-2</v>
          </cell>
          <cell r="EV259">
            <v>1.4790000000000001</v>
          </cell>
          <cell r="EW259">
            <v>2.2320000000000002</v>
          </cell>
          <cell r="EX259">
            <v>2.855</v>
          </cell>
          <cell r="EY259">
            <v>16.222000000000001</v>
          </cell>
        </row>
        <row r="260">
          <cell r="AC260" t="str">
            <v>котельной №4, для участка: от котельной №4 до участка №1; Надземная; 2006год ввода; отопление; обратный; 95/70°С</v>
          </cell>
          <cell r="BP260">
            <v>0.17499999999999999</v>
          </cell>
          <cell r="BQ260">
            <v>0.154</v>
          </cell>
          <cell r="BR260">
            <v>0.14899999999999999</v>
          </cell>
          <cell r="BS260">
            <v>0.109</v>
          </cell>
          <cell r="BT260">
            <v>3.5000000000000003E-2</v>
          </cell>
          <cell r="BU260">
            <v>0.02</v>
          </cell>
          <cell r="BV260">
            <v>2.5999999999999999E-2</v>
          </cell>
          <cell r="BW260">
            <v>3.1E-2</v>
          </cell>
          <cell r="BX260">
            <v>3.4000000000000002E-2</v>
          </cell>
          <cell r="BY260">
            <v>0.113</v>
          </cell>
          <cell r="BZ260">
            <v>0.14099999999999999</v>
          </cell>
          <cell r="CA260">
            <v>0.16700000000000001</v>
          </cell>
          <cell r="CB260">
            <v>1.1540000000000001</v>
          </cell>
          <cell r="CD260">
            <v>9.8000000000000004E-2</v>
          </cell>
          <cell r="CE260">
            <v>1.4999999999999999E-2</v>
          </cell>
          <cell r="CF260">
            <v>1.4999999999999999E-2</v>
          </cell>
          <cell r="EM260">
            <v>2.6339999999999999</v>
          </cell>
          <cell r="EN260">
            <v>2.2919999999999998</v>
          </cell>
          <cell r="EO260">
            <v>2.0550000000000002</v>
          </cell>
          <cell r="EP260">
            <v>1.226</v>
          </cell>
          <cell r="EQ260">
            <v>5.1999999999999998E-2</v>
          </cell>
          <cell r="ER260">
            <v>0</v>
          </cell>
          <cell r="ES260">
            <v>0</v>
          </cell>
          <cell r="ET260">
            <v>0</v>
          </cell>
          <cell r="EU260">
            <v>5.3999999999999999E-2</v>
          </cell>
          <cell r="EV260">
            <v>1.2729999999999999</v>
          </cell>
          <cell r="EW260">
            <v>1.921</v>
          </cell>
          <cell r="EX260">
            <v>2.4580000000000002</v>
          </cell>
          <cell r="EY260">
            <v>13.965</v>
          </cell>
        </row>
        <row r="261">
          <cell r="AC261" t="str">
            <v>котельной №4, для участка: от котельной №4 до участка №1; Надземная; 2006год ввода; ГВС; подающий; 60/30°С</v>
          </cell>
          <cell r="BP261">
            <v>0.05</v>
          </cell>
          <cell r="BQ261">
            <v>4.3999999999999997E-2</v>
          </cell>
          <cell r="BR261">
            <v>4.2000000000000003E-2</v>
          </cell>
          <cell r="BS261">
            <v>3.1E-2</v>
          </cell>
          <cell r="BT261">
            <v>0.01</v>
          </cell>
          <cell r="BU261">
            <v>6.0000000000000001E-3</v>
          </cell>
          <cell r="BV261">
            <v>7.0000000000000001E-3</v>
          </cell>
          <cell r="BW261">
            <v>8.9999999999999993E-3</v>
          </cell>
          <cell r="BX261">
            <v>0.01</v>
          </cell>
          <cell r="BY261">
            <v>3.2000000000000001E-2</v>
          </cell>
          <cell r="BZ261">
            <v>0.04</v>
          </cell>
          <cell r="CA261">
            <v>4.7E-2</v>
          </cell>
          <cell r="CB261">
            <v>0.32800000000000001</v>
          </cell>
          <cell r="CD261">
            <v>2.8000000000000001E-2</v>
          </cell>
          <cell r="CE261">
            <v>4.0000000000000001E-3</v>
          </cell>
          <cell r="CF261">
            <v>4.0000000000000001E-3</v>
          </cell>
          <cell r="EM261">
            <v>2.1120000000000001</v>
          </cell>
          <cell r="EN261">
            <v>1.875</v>
          </cell>
          <cell r="EO261">
            <v>1.87</v>
          </cell>
          <cell r="EP261">
            <v>1.4930000000000001</v>
          </cell>
          <cell r="EQ261">
            <v>1.3009999999999999</v>
          </cell>
          <cell r="ER261">
            <v>0.73</v>
          </cell>
          <cell r="ES261">
            <v>0.90600000000000003</v>
          </cell>
          <cell r="ET261">
            <v>1.165</v>
          </cell>
          <cell r="EU261">
            <v>1.2829999999999999</v>
          </cell>
          <cell r="EV261">
            <v>1.546</v>
          </cell>
          <cell r="EW261">
            <v>1.778</v>
          </cell>
          <cell r="EX261">
            <v>2.044</v>
          </cell>
          <cell r="EY261">
            <v>18.103000000000002</v>
          </cell>
        </row>
        <row r="262">
          <cell r="AC262" t="str">
            <v>котельной №4, для участка: от котельной №4 до участка №1; Надземная; 2006год ввода; ГВС; обратный; 60/30°С</v>
          </cell>
          <cell r="BP262">
            <v>0.05</v>
          </cell>
          <cell r="BQ262">
            <v>4.3999999999999997E-2</v>
          </cell>
          <cell r="BR262">
            <v>4.2000000000000003E-2</v>
          </cell>
          <cell r="BS262">
            <v>3.1E-2</v>
          </cell>
          <cell r="BT262">
            <v>0.01</v>
          </cell>
          <cell r="BU262">
            <v>6.0000000000000001E-3</v>
          </cell>
          <cell r="BV262">
            <v>7.0000000000000001E-3</v>
          </cell>
          <cell r="BW262">
            <v>8.9999999999999993E-3</v>
          </cell>
          <cell r="BX262">
            <v>0.01</v>
          </cell>
          <cell r="BY262">
            <v>3.2000000000000001E-2</v>
          </cell>
          <cell r="BZ262">
            <v>0.04</v>
          </cell>
          <cell r="CA262">
            <v>4.7E-2</v>
          </cell>
          <cell r="CB262">
            <v>0.32800000000000001</v>
          </cell>
          <cell r="CD262">
            <v>2.8000000000000001E-2</v>
          </cell>
          <cell r="CE262">
            <v>4.0000000000000001E-3</v>
          </cell>
          <cell r="CF262">
            <v>4.0000000000000001E-3</v>
          </cell>
          <cell r="EM262">
            <v>1.9730000000000001</v>
          </cell>
          <cell r="EN262">
            <v>1.752</v>
          </cell>
          <cell r="EO262">
            <v>1.746</v>
          </cell>
          <cell r="EP262">
            <v>1.395</v>
          </cell>
          <cell r="EQ262">
            <v>1.2150000000000001</v>
          </cell>
          <cell r="ER262">
            <v>0.68200000000000005</v>
          </cell>
          <cell r="ES262">
            <v>0.84599999999999997</v>
          </cell>
          <cell r="ET262">
            <v>1.0880000000000001</v>
          </cell>
          <cell r="EU262">
            <v>1.198</v>
          </cell>
          <cell r="EV262">
            <v>1.444</v>
          </cell>
          <cell r="EW262">
            <v>1.661</v>
          </cell>
          <cell r="EX262">
            <v>1.909</v>
          </cell>
          <cell r="EY262">
            <v>16.908999999999999</v>
          </cell>
        </row>
        <row r="263">
          <cell r="AC263" t="str">
            <v>котельной №4, для участка: от участка №1 до ж.д.пер.Комбинатовский №64; Надземная; 2006год ввода; отопление; подающий; 95/70°С</v>
          </cell>
          <cell r="BP263">
            <v>0.27400000000000002</v>
          </cell>
          <cell r="BQ263">
            <v>0.24199999999999999</v>
          </cell>
          <cell r="BR263">
            <v>0.23400000000000001</v>
          </cell>
          <cell r="BS263">
            <v>0.17199999999999999</v>
          </cell>
          <cell r="BT263">
            <v>5.6000000000000001E-2</v>
          </cell>
          <cell r="BU263">
            <v>3.2000000000000001E-2</v>
          </cell>
          <cell r="BV263">
            <v>4.1000000000000002E-2</v>
          </cell>
          <cell r="BW263">
            <v>4.9000000000000002E-2</v>
          </cell>
          <cell r="BX263">
            <v>5.3999999999999999E-2</v>
          </cell>
          <cell r="BY263">
            <v>0.17799999999999999</v>
          </cell>
          <cell r="BZ263">
            <v>0.221</v>
          </cell>
          <cell r="CA263">
            <v>0.26100000000000001</v>
          </cell>
          <cell r="CB263">
            <v>1.8140000000000001</v>
          </cell>
          <cell r="CD263">
            <v>0.154</v>
          </cell>
          <cell r="CE263">
            <v>2.4E-2</v>
          </cell>
          <cell r="CF263">
            <v>2.4E-2</v>
          </cell>
          <cell r="EM263">
            <v>4.8010000000000002</v>
          </cell>
          <cell r="EN263">
            <v>4.1779999999999999</v>
          </cell>
          <cell r="EO263">
            <v>3.7469999999999999</v>
          </cell>
          <cell r="EP263">
            <v>2.2349999999999999</v>
          </cell>
          <cell r="EQ263">
            <v>9.5000000000000001E-2</v>
          </cell>
          <cell r="ER263">
            <v>0</v>
          </cell>
          <cell r="ES263">
            <v>0</v>
          </cell>
          <cell r="ET263">
            <v>0</v>
          </cell>
          <cell r="EU263">
            <v>9.9000000000000005E-2</v>
          </cell>
          <cell r="EV263">
            <v>2.3210000000000002</v>
          </cell>
          <cell r="EW263">
            <v>3.5019999999999998</v>
          </cell>
          <cell r="EX263">
            <v>4.4809999999999999</v>
          </cell>
          <cell r="EY263">
            <v>25.458999999999996</v>
          </cell>
        </row>
        <row r="264">
          <cell r="AC264" t="str">
            <v>котельной №4, для участка: от участка №1 до ж.д.пер.Комбинатовский №64; Надземная; 2006год ввода; отопление; обратный; 95/70°С</v>
          </cell>
          <cell r="BP264">
            <v>0.27400000000000002</v>
          </cell>
          <cell r="BQ264">
            <v>0.24199999999999999</v>
          </cell>
          <cell r="BR264">
            <v>0.23400000000000001</v>
          </cell>
          <cell r="BS264">
            <v>0.17199999999999999</v>
          </cell>
          <cell r="BT264">
            <v>5.6000000000000001E-2</v>
          </cell>
          <cell r="BU264">
            <v>3.2000000000000001E-2</v>
          </cell>
          <cell r="BV264">
            <v>4.1000000000000002E-2</v>
          </cell>
          <cell r="BW264">
            <v>4.9000000000000002E-2</v>
          </cell>
          <cell r="BX264">
            <v>5.3999999999999999E-2</v>
          </cell>
          <cell r="BY264">
            <v>0.17799999999999999</v>
          </cell>
          <cell r="BZ264">
            <v>0.221</v>
          </cell>
          <cell r="CA264">
            <v>0.26100000000000001</v>
          </cell>
          <cell r="CB264">
            <v>1.8140000000000001</v>
          </cell>
          <cell r="CD264">
            <v>0.154</v>
          </cell>
          <cell r="CE264">
            <v>2.4E-2</v>
          </cell>
          <cell r="CF264">
            <v>2.4E-2</v>
          </cell>
          <cell r="EM264">
            <v>4.133</v>
          </cell>
          <cell r="EN264">
            <v>3.5960000000000001</v>
          </cell>
          <cell r="EO264">
            <v>3.226</v>
          </cell>
          <cell r="EP264">
            <v>1.9239999999999999</v>
          </cell>
          <cell r="EQ264">
            <v>8.2000000000000003E-2</v>
          </cell>
          <cell r="ER264">
            <v>0</v>
          </cell>
          <cell r="ES264">
            <v>0</v>
          </cell>
          <cell r="ET264">
            <v>0</v>
          </cell>
          <cell r="EU264">
            <v>8.5000000000000006E-2</v>
          </cell>
          <cell r="EV264">
            <v>1.998</v>
          </cell>
          <cell r="EW264">
            <v>3.0150000000000001</v>
          </cell>
          <cell r="EX264">
            <v>3.8580000000000001</v>
          </cell>
          <cell r="EY264">
            <v>21.917000000000002</v>
          </cell>
        </row>
        <row r="265">
          <cell r="AC265" t="str">
            <v>котельной №4, для участка: от участка №1 до ж.д.пер.Комбинатовский №64; Надземная; 2006год ввода; ГВС; подающий; 60/30°С</v>
          </cell>
          <cell r="BP265">
            <v>7.8E-2</v>
          </cell>
          <cell r="BQ265">
            <v>6.9000000000000006E-2</v>
          </cell>
          <cell r="BR265">
            <v>6.7000000000000004E-2</v>
          </cell>
          <cell r="BS265">
            <v>4.9000000000000002E-2</v>
          </cell>
          <cell r="BT265">
            <v>1.6E-2</v>
          </cell>
          <cell r="BU265">
            <v>8.9999999999999993E-3</v>
          </cell>
          <cell r="BV265">
            <v>1.2E-2</v>
          </cell>
          <cell r="BW265">
            <v>1.4E-2</v>
          </cell>
          <cell r="BX265">
            <v>1.4999999999999999E-2</v>
          </cell>
          <cell r="BY265">
            <v>5.0999999999999997E-2</v>
          </cell>
          <cell r="BZ265">
            <v>6.3E-2</v>
          </cell>
          <cell r="CA265">
            <v>7.3999999999999996E-2</v>
          </cell>
          <cell r="CB265">
            <v>0.51700000000000002</v>
          </cell>
          <cell r="CD265">
            <v>4.3999999999999997E-2</v>
          </cell>
          <cell r="CE265">
            <v>7.0000000000000001E-3</v>
          </cell>
          <cell r="CF265">
            <v>7.0000000000000001E-3</v>
          </cell>
          <cell r="EM265">
            <v>3.3140000000000001</v>
          </cell>
          <cell r="EN265">
            <v>2.9430000000000001</v>
          </cell>
          <cell r="EO265">
            <v>2.9340000000000002</v>
          </cell>
          <cell r="EP265">
            <v>2.343</v>
          </cell>
          <cell r="EQ265">
            <v>2.0409999999999999</v>
          </cell>
          <cell r="ER265">
            <v>1.1459999999999999</v>
          </cell>
          <cell r="ES265">
            <v>1.4219999999999999</v>
          </cell>
          <cell r="ET265">
            <v>1.8280000000000001</v>
          </cell>
          <cell r="EU265">
            <v>2.0129999999999999</v>
          </cell>
          <cell r="EV265">
            <v>2.4260000000000002</v>
          </cell>
          <cell r="EW265">
            <v>2.79</v>
          </cell>
          <cell r="EX265">
            <v>3.2069999999999999</v>
          </cell>
          <cell r="EY265">
            <v>28.407000000000004</v>
          </cell>
        </row>
        <row r="266">
          <cell r="AC266" t="str">
            <v>котельной №4, для участка: от участка №1 до ж.д.пер.Комбинатовский №64; Надземная; 2006год ввода; ГВС; обратный; 60/30°С</v>
          </cell>
          <cell r="BP266">
            <v>7.8E-2</v>
          </cell>
          <cell r="BQ266">
            <v>6.9000000000000006E-2</v>
          </cell>
          <cell r="BR266">
            <v>6.7000000000000004E-2</v>
          </cell>
          <cell r="BS266">
            <v>4.9000000000000002E-2</v>
          </cell>
          <cell r="BT266">
            <v>1.6E-2</v>
          </cell>
          <cell r="BU266">
            <v>8.9999999999999993E-3</v>
          </cell>
          <cell r="BV266">
            <v>1.2E-2</v>
          </cell>
          <cell r="BW266">
            <v>1.4E-2</v>
          </cell>
          <cell r="BX266">
            <v>1.4999999999999999E-2</v>
          </cell>
          <cell r="BY266">
            <v>5.0999999999999997E-2</v>
          </cell>
          <cell r="BZ266">
            <v>6.3E-2</v>
          </cell>
          <cell r="CA266">
            <v>7.3999999999999996E-2</v>
          </cell>
          <cell r="CB266">
            <v>0.51700000000000002</v>
          </cell>
          <cell r="CD266">
            <v>4.3999999999999997E-2</v>
          </cell>
          <cell r="CE266">
            <v>7.0000000000000001E-3</v>
          </cell>
          <cell r="CF266">
            <v>7.0000000000000001E-3</v>
          </cell>
          <cell r="EM266">
            <v>3.0950000000000002</v>
          </cell>
          <cell r="EN266">
            <v>2.7480000000000002</v>
          </cell>
          <cell r="EO266">
            <v>2.74</v>
          </cell>
          <cell r="EP266">
            <v>2.1880000000000002</v>
          </cell>
          <cell r="EQ266">
            <v>1.9059999999999999</v>
          </cell>
          <cell r="ER266">
            <v>1.07</v>
          </cell>
          <cell r="ES266">
            <v>1.3280000000000001</v>
          </cell>
          <cell r="ET266">
            <v>1.7070000000000001</v>
          </cell>
          <cell r="EU266">
            <v>1.879</v>
          </cell>
          <cell r="EV266">
            <v>2.2650000000000001</v>
          </cell>
          <cell r="EW266">
            <v>2.605</v>
          </cell>
          <cell r="EX266">
            <v>2.9950000000000001</v>
          </cell>
          <cell r="EY266">
            <v>26.526000000000003</v>
          </cell>
        </row>
        <row r="267">
          <cell r="AC267" t="str">
            <v>котельной №4, для участка: от пер.Комбинатовский  №64 до пер.Комбинатовский №66; Надземная; 2006год ввода; отопление; подающий; 95/70°С</v>
          </cell>
          <cell r="BP267">
            <v>0.16500000000000001</v>
          </cell>
          <cell r="BQ267">
            <v>0.14599999999999999</v>
          </cell>
          <cell r="BR267">
            <v>0.14099999999999999</v>
          </cell>
          <cell r="BS267">
            <v>0.10299999999999999</v>
          </cell>
          <cell r="BT267">
            <v>3.3000000000000002E-2</v>
          </cell>
          <cell r="BU267">
            <v>1.9E-2</v>
          </cell>
          <cell r="BV267">
            <v>2.5000000000000001E-2</v>
          </cell>
          <cell r="BW267">
            <v>0.03</v>
          </cell>
          <cell r="BX267">
            <v>3.3000000000000002E-2</v>
          </cell>
          <cell r="BY267">
            <v>0.107</v>
          </cell>
          <cell r="BZ267">
            <v>0.13300000000000001</v>
          </cell>
          <cell r="CA267">
            <v>0.157</v>
          </cell>
          <cell r="CB267">
            <v>1.0920000000000001</v>
          </cell>
          <cell r="CD267">
            <v>9.2999999999999999E-2</v>
          </cell>
          <cell r="CE267">
            <v>1.4E-2</v>
          </cell>
          <cell r="CF267">
            <v>1.4E-2</v>
          </cell>
          <cell r="EM267">
            <v>2.8889999999999998</v>
          </cell>
          <cell r="EN267">
            <v>2.5139999999999998</v>
          </cell>
          <cell r="EO267">
            <v>2.2549999999999999</v>
          </cell>
          <cell r="EP267">
            <v>1.345</v>
          </cell>
          <cell r="EQ267">
            <v>5.7000000000000002E-2</v>
          </cell>
          <cell r="ER267">
            <v>0</v>
          </cell>
          <cell r="ES267">
            <v>0</v>
          </cell>
          <cell r="ET267">
            <v>0</v>
          </cell>
          <cell r="EU267">
            <v>5.8999999999999997E-2</v>
          </cell>
          <cell r="EV267">
            <v>1.3959999999999999</v>
          </cell>
          <cell r="EW267">
            <v>2.1070000000000002</v>
          </cell>
          <cell r="EX267">
            <v>2.6970000000000001</v>
          </cell>
          <cell r="EY267">
            <v>15.318999999999999</v>
          </cell>
        </row>
        <row r="268">
          <cell r="AC268" t="str">
            <v>котельной №4, для участка: от пер.Комбинатовский  №64 до пер.Комбинатовский №66; Надземная; 2006год ввода; отопление; обратный; 95/70°С</v>
          </cell>
          <cell r="BP268">
            <v>0.16500000000000001</v>
          </cell>
          <cell r="BQ268">
            <v>0.14599999999999999</v>
          </cell>
          <cell r="BR268">
            <v>0.14099999999999999</v>
          </cell>
          <cell r="BS268">
            <v>0.10299999999999999</v>
          </cell>
          <cell r="BT268">
            <v>3.3000000000000002E-2</v>
          </cell>
          <cell r="BU268">
            <v>1.9E-2</v>
          </cell>
          <cell r="BV268">
            <v>2.5000000000000001E-2</v>
          </cell>
          <cell r="BW268">
            <v>0.03</v>
          </cell>
          <cell r="BX268">
            <v>3.3000000000000002E-2</v>
          </cell>
          <cell r="BY268">
            <v>0.107</v>
          </cell>
          <cell r="BZ268">
            <v>0.13300000000000001</v>
          </cell>
          <cell r="CA268">
            <v>0.157</v>
          </cell>
          <cell r="CB268">
            <v>1.0920000000000001</v>
          </cell>
          <cell r="CD268">
            <v>9.2999999999999999E-2</v>
          </cell>
          <cell r="CE268">
            <v>1.4E-2</v>
          </cell>
          <cell r="CF268">
            <v>1.4E-2</v>
          </cell>
          <cell r="EM268">
            <v>2.4870000000000001</v>
          </cell>
          <cell r="EN268">
            <v>2.1640000000000001</v>
          </cell>
          <cell r="EO268">
            <v>1.9410000000000001</v>
          </cell>
          <cell r="EP268">
            <v>1.1579999999999999</v>
          </cell>
          <cell r="EQ268">
            <v>4.9000000000000002E-2</v>
          </cell>
          <cell r="ER268">
            <v>0</v>
          </cell>
          <cell r="ES268">
            <v>0</v>
          </cell>
          <cell r="ET268">
            <v>0</v>
          </cell>
          <cell r="EU268">
            <v>5.0999999999999997E-2</v>
          </cell>
          <cell r="EV268">
            <v>1.202</v>
          </cell>
          <cell r="EW268">
            <v>1.8140000000000001</v>
          </cell>
          <cell r="EX268">
            <v>2.3210000000000002</v>
          </cell>
          <cell r="EY268">
            <v>13.186999999999999</v>
          </cell>
        </row>
        <row r="269">
          <cell r="AC269" t="str">
            <v>котельной №4, для участка: от пер.Комбинатовский  №64 до пер.Комбинатовский №66; Надземная; 2006год ввода; ГВС; подающий; 60/30°С</v>
          </cell>
          <cell r="BP269">
            <v>4.7E-2</v>
          </cell>
          <cell r="BQ269">
            <v>4.1000000000000002E-2</v>
          </cell>
          <cell r="BR269">
            <v>0.04</v>
          </cell>
          <cell r="BS269">
            <v>2.9000000000000001E-2</v>
          </cell>
          <cell r="BT269">
            <v>0.01</v>
          </cell>
          <cell r="BU269">
            <v>5.0000000000000001E-3</v>
          </cell>
          <cell r="BV269">
            <v>7.0000000000000001E-3</v>
          </cell>
          <cell r="BW269">
            <v>8.0000000000000002E-3</v>
          </cell>
          <cell r="BX269">
            <v>8.9999999999999993E-3</v>
          </cell>
          <cell r="BY269">
            <v>0.03</v>
          </cell>
          <cell r="BZ269">
            <v>3.7999999999999999E-2</v>
          </cell>
          <cell r="CA269">
            <v>4.4999999999999998E-2</v>
          </cell>
          <cell r="CB269">
            <v>0.309</v>
          </cell>
          <cell r="CD269">
            <v>2.5999999999999999E-2</v>
          </cell>
          <cell r="CE269">
            <v>4.0000000000000001E-3</v>
          </cell>
          <cell r="CF269">
            <v>4.0000000000000001E-3</v>
          </cell>
          <cell r="EM269">
            <v>1.994</v>
          </cell>
          <cell r="EN269">
            <v>1.7709999999999999</v>
          </cell>
          <cell r="EO269">
            <v>1.7649999999999999</v>
          </cell>
          <cell r="EP269">
            <v>1.41</v>
          </cell>
          <cell r="EQ269">
            <v>1.228</v>
          </cell>
          <cell r="ER269">
            <v>0.69</v>
          </cell>
          <cell r="ES269">
            <v>0.85599999999999998</v>
          </cell>
          <cell r="ET269">
            <v>1.1000000000000001</v>
          </cell>
          <cell r="EU269">
            <v>1.2110000000000001</v>
          </cell>
          <cell r="EV269">
            <v>1.46</v>
          </cell>
          <cell r="EW269">
            <v>1.679</v>
          </cell>
          <cell r="EX269">
            <v>1.93</v>
          </cell>
          <cell r="EY269">
            <v>17.094000000000001</v>
          </cell>
        </row>
        <row r="270">
          <cell r="AC270" t="str">
            <v>котельной №4, для участка: от пер.Комбинатовский  №64 до пер.Комбинатовский №66; Надземная; 2006год ввода; ГВС; обратный; 60/30°С</v>
          </cell>
          <cell r="BP270">
            <v>4.7E-2</v>
          </cell>
          <cell r="BQ270">
            <v>4.1000000000000002E-2</v>
          </cell>
          <cell r="BR270">
            <v>0.04</v>
          </cell>
          <cell r="BS270">
            <v>2.9000000000000001E-2</v>
          </cell>
          <cell r="BT270">
            <v>0.01</v>
          </cell>
          <cell r="BU270">
            <v>5.0000000000000001E-3</v>
          </cell>
          <cell r="BV270">
            <v>7.0000000000000001E-3</v>
          </cell>
          <cell r="BW270">
            <v>8.0000000000000002E-3</v>
          </cell>
          <cell r="BX270">
            <v>8.9999999999999993E-3</v>
          </cell>
          <cell r="BY270">
            <v>0.03</v>
          </cell>
          <cell r="BZ270">
            <v>3.7999999999999999E-2</v>
          </cell>
          <cell r="CA270">
            <v>4.4999999999999998E-2</v>
          </cell>
          <cell r="CB270">
            <v>0.309</v>
          </cell>
          <cell r="CD270">
            <v>2.5999999999999999E-2</v>
          </cell>
          <cell r="CE270">
            <v>4.0000000000000001E-3</v>
          </cell>
          <cell r="CF270">
            <v>4.0000000000000001E-3</v>
          </cell>
          <cell r="EM270">
            <v>1.8620000000000001</v>
          </cell>
          <cell r="EN270">
            <v>1.6539999999999999</v>
          </cell>
          <cell r="EO270">
            <v>1.6479999999999999</v>
          </cell>
          <cell r="EP270">
            <v>1.3169999999999999</v>
          </cell>
          <cell r="EQ270">
            <v>1.147</v>
          </cell>
          <cell r="ER270">
            <v>0.64400000000000002</v>
          </cell>
          <cell r="ES270">
            <v>0.79900000000000004</v>
          </cell>
          <cell r="ET270">
            <v>1.0269999999999999</v>
          </cell>
          <cell r="EU270">
            <v>1.131</v>
          </cell>
          <cell r="EV270">
            <v>1.363</v>
          </cell>
          <cell r="EW270">
            <v>1.5669999999999999</v>
          </cell>
          <cell r="EX270">
            <v>1.802</v>
          </cell>
          <cell r="EY270">
            <v>15.960999999999999</v>
          </cell>
        </row>
        <row r="271">
          <cell r="AC271" t="str">
            <v>котельной №4, для участка: от пер.Комбинатовский  №66 до пер.Комбинатовский №68; Надземная; 2006год ввода; отопление; подающий; 95/70°С</v>
          </cell>
          <cell r="BP271">
            <v>0.01</v>
          </cell>
          <cell r="BQ271">
            <v>8.9999999999999993E-3</v>
          </cell>
          <cell r="BR271">
            <v>8.9999999999999993E-3</v>
          </cell>
          <cell r="BS271">
            <v>6.0000000000000001E-3</v>
          </cell>
          <cell r="BT271">
            <v>2E-3</v>
          </cell>
          <cell r="BU271">
            <v>1E-3</v>
          </cell>
          <cell r="BV271">
            <v>2E-3</v>
          </cell>
          <cell r="BW271">
            <v>2E-3</v>
          </cell>
          <cell r="BX271">
            <v>2E-3</v>
          </cell>
          <cell r="BY271">
            <v>7.0000000000000001E-3</v>
          </cell>
          <cell r="BZ271">
            <v>8.0000000000000002E-3</v>
          </cell>
          <cell r="CA271">
            <v>0.01</v>
          </cell>
          <cell r="CB271">
            <v>6.8000000000000005E-2</v>
          </cell>
          <cell r="CD271">
            <v>6.0000000000000001E-3</v>
          </cell>
          <cell r="CE271">
            <v>1E-3</v>
          </cell>
          <cell r="CF271">
            <v>1E-3</v>
          </cell>
          <cell r="EM271">
            <v>1.0209999999999999</v>
          </cell>
          <cell r="EN271">
            <v>0.88800000000000001</v>
          </cell>
          <cell r="EO271">
            <v>0.79700000000000004</v>
          </cell>
          <cell r="EP271">
            <v>0.47499999999999998</v>
          </cell>
          <cell r="EQ271">
            <v>0.02</v>
          </cell>
          <cell r="ER271">
            <v>0</v>
          </cell>
          <cell r="ES271">
            <v>0</v>
          </cell>
          <cell r="ET271">
            <v>0</v>
          </cell>
          <cell r="EU271">
            <v>2.1000000000000001E-2</v>
          </cell>
          <cell r="EV271">
            <v>0.49299999999999999</v>
          </cell>
          <cell r="EW271">
            <v>0.745</v>
          </cell>
          <cell r="EX271">
            <v>0.95299999999999996</v>
          </cell>
          <cell r="EY271">
            <v>5.4130000000000003</v>
          </cell>
        </row>
        <row r="272">
          <cell r="AC272" t="str">
            <v>котельной №4, для участка: от пер.Комбинатовский  №66 до пер.Комбинатовский №68; Надземная; 2006год ввода; отопление; обратный; 95/70°С</v>
          </cell>
          <cell r="BP272">
            <v>0.01</v>
          </cell>
          <cell r="BQ272">
            <v>8.9999999999999993E-3</v>
          </cell>
          <cell r="BR272">
            <v>8.9999999999999993E-3</v>
          </cell>
          <cell r="BS272">
            <v>6.0000000000000001E-3</v>
          </cell>
          <cell r="BT272">
            <v>2E-3</v>
          </cell>
          <cell r="BU272">
            <v>1E-3</v>
          </cell>
          <cell r="BV272">
            <v>2E-3</v>
          </cell>
          <cell r="BW272">
            <v>2E-3</v>
          </cell>
          <cell r="BX272">
            <v>2E-3</v>
          </cell>
          <cell r="BY272">
            <v>7.0000000000000001E-3</v>
          </cell>
          <cell r="BZ272">
            <v>8.0000000000000002E-3</v>
          </cell>
          <cell r="CA272">
            <v>0.01</v>
          </cell>
          <cell r="CB272">
            <v>6.8000000000000005E-2</v>
          </cell>
          <cell r="CD272">
            <v>6.0000000000000001E-3</v>
          </cell>
          <cell r="CE272">
            <v>1E-3</v>
          </cell>
          <cell r="CF272">
            <v>1E-3</v>
          </cell>
          <cell r="EM272">
            <v>0.875</v>
          </cell>
          <cell r="EN272">
            <v>0.76100000000000001</v>
          </cell>
          <cell r="EO272">
            <v>0.68300000000000005</v>
          </cell>
          <cell r="EP272">
            <v>0.40699999999999997</v>
          </cell>
          <cell r="EQ272">
            <v>1.7000000000000001E-2</v>
          </cell>
          <cell r="ER272">
            <v>0</v>
          </cell>
          <cell r="ES272">
            <v>0</v>
          </cell>
          <cell r="ET272">
            <v>0</v>
          </cell>
          <cell r="EU272">
            <v>1.7999999999999999E-2</v>
          </cell>
          <cell r="EV272">
            <v>0.42299999999999999</v>
          </cell>
          <cell r="EW272">
            <v>0.63800000000000001</v>
          </cell>
          <cell r="EX272">
            <v>0.81699999999999995</v>
          </cell>
          <cell r="EY272">
            <v>4.6389999999999993</v>
          </cell>
        </row>
        <row r="273">
          <cell r="AC273" t="str">
            <v>котельной №4, для участка: от пер.Комбинатовский  №66 до пер.Комбинатовский №68; Надземная; 2006год ввода; ГВС; подающий; 60/30°С</v>
          </cell>
          <cell r="BP273">
            <v>1E-3</v>
          </cell>
          <cell r="BQ273">
            <v>1E-3</v>
          </cell>
          <cell r="BR273">
            <v>1E-3</v>
          </cell>
          <cell r="BS273">
            <v>1E-3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0</v>
          </cell>
          <cell r="BY273">
            <v>1E-3</v>
          </cell>
          <cell r="BZ273">
            <v>1E-3</v>
          </cell>
          <cell r="CA273">
            <v>1E-3</v>
          </cell>
          <cell r="CB273">
            <v>7.0000000000000001E-3</v>
          </cell>
          <cell r="CD273">
            <v>1E-3</v>
          </cell>
          <cell r="CE273">
            <v>0</v>
          </cell>
          <cell r="CF273">
            <v>0</v>
          </cell>
          <cell r="EM273">
            <v>0.16400000000000001</v>
          </cell>
          <cell r="EN273">
            <v>0.14499999999999999</v>
          </cell>
          <cell r="EO273">
            <v>0.14499999999999999</v>
          </cell>
          <cell r="EP273">
            <v>0.11600000000000001</v>
          </cell>
          <cell r="EQ273">
            <v>0.10100000000000001</v>
          </cell>
          <cell r="ER273">
            <v>5.7000000000000002E-2</v>
          </cell>
          <cell r="ES273">
            <v>7.0000000000000007E-2</v>
          </cell>
          <cell r="ET273">
            <v>0.09</v>
          </cell>
          <cell r="EU273">
            <v>9.9000000000000005E-2</v>
          </cell>
          <cell r="EV273">
            <v>0.12</v>
          </cell>
          <cell r="EW273">
            <v>0.13800000000000001</v>
          </cell>
          <cell r="EX273">
            <v>0.158</v>
          </cell>
          <cell r="EY273">
            <v>1.403</v>
          </cell>
        </row>
        <row r="274">
          <cell r="AC274" t="str">
            <v>котельной №4, для участка: от пер.Комбинатовский  №66 до пер.Комбинатовский №68; Надземная; 2006год ввода; ГВС; обратный; 60/30°С</v>
          </cell>
          <cell r="BP274">
            <v>1E-3</v>
          </cell>
          <cell r="BQ274">
            <v>0</v>
          </cell>
          <cell r="BR274">
            <v>0</v>
          </cell>
          <cell r="BS274">
            <v>0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0</v>
          </cell>
          <cell r="BY274">
            <v>0</v>
          </cell>
          <cell r="BZ274">
            <v>0</v>
          </cell>
          <cell r="CA274">
            <v>0</v>
          </cell>
          <cell r="CB274">
            <v>1E-3</v>
          </cell>
          <cell r="CD274">
            <v>0</v>
          </cell>
          <cell r="CE274">
            <v>0</v>
          </cell>
          <cell r="CF274">
            <v>0</v>
          </cell>
          <cell r="EM274">
            <v>0.13300000000000001</v>
          </cell>
          <cell r="EN274">
            <v>0.11799999999999999</v>
          </cell>
          <cell r="EO274">
            <v>0.11799999999999999</v>
          </cell>
          <cell r="EP274">
            <v>9.4E-2</v>
          </cell>
          <cell r="EQ274">
            <v>8.2000000000000003E-2</v>
          </cell>
          <cell r="ER274">
            <v>4.5999999999999999E-2</v>
          </cell>
          <cell r="ES274">
            <v>5.7000000000000002E-2</v>
          </cell>
          <cell r="ET274">
            <v>7.2999999999999995E-2</v>
          </cell>
          <cell r="EU274">
            <v>8.1000000000000003E-2</v>
          </cell>
          <cell r="EV274">
            <v>9.8000000000000004E-2</v>
          </cell>
          <cell r="EW274">
            <v>0.112</v>
          </cell>
          <cell r="EX274">
            <v>0.129</v>
          </cell>
          <cell r="EY274">
            <v>1.141</v>
          </cell>
        </row>
        <row r="275">
          <cell r="AC275" t="str">
            <v>котельной №4, для участка: от пер.Комбинатовский  №66 до ул.Зелёная поляна№14; Надземная; 2006год ввода; отопление; подающий; 95/70°С</v>
          </cell>
          <cell r="BP275">
            <v>0.19400000000000001</v>
          </cell>
          <cell r="BQ275">
            <v>0.17100000000000001</v>
          </cell>
          <cell r="BR275">
            <v>0.16500000000000001</v>
          </cell>
          <cell r="BS275">
            <v>0.121</v>
          </cell>
          <cell r="BT275">
            <v>3.9E-2</v>
          </cell>
          <cell r="BU275">
            <v>2.1999999999999999E-2</v>
          </cell>
          <cell r="BV275">
            <v>2.9000000000000001E-2</v>
          </cell>
          <cell r="BW275">
            <v>3.5000000000000003E-2</v>
          </cell>
          <cell r="BX275">
            <v>3.7999999999999999E-2</v>
          </cell>
          <cell r="BY275">
            <v>0.126</v>
          </cell>
          <cell r="BZ275">
            <v>0.156</v>
          </cell>
          <cell r="CA275">
            <v>0.184</v>
          </cell>
          <cell r="CB275">
            <v>1.28</v>
          </cell>
          <cell r="CD275">
            <v>0.109</v>
          </cell>
          <cell r="CE275">
            <v>1.7000000000000001E-2</v>
          </cell>
          <cell r="CF275">
            <v>1.7000000000000001E-2</v>
          </cell>
          <cell r="EM275">
            <v>3.387</v>
          </cell>
          <cell r="EN275">
            <v>2.948</v>
          </cell>
          <cell r="EO275">
            <v>2.6440000000000001</v>
          </cell>
          <cell r="EP275">
            <v>1.577</v>
          </cell>
          <cell r="EQ275">
            <v>6.7000000000000004E-2</v>
          </cell>
          <cell r="ER275">
            <v>0</v>
          </cell>
          <cell r="ES275">
            <v>0</v>
          </cell>
          <cell r="ET275">
            <v>0</v>
          </cell>
          <cell r="EU275">
            <v>7.0000000000000007E-2</v>
          </cell>
          <cell r="EV275">
            <v>1.637</v>
          </cell>
          <cell r="EW275">
            <v>2.4710000000000001</v>
          </cell>
          <cell r="EX275">
            <v>3.1619999999999999</v>
          </cell>
          <cell r="EY275">
            <v>17.963000000000001</v>
          </cell>
        </row>
        <row r="276">
          <cell r="AC276" t="str">
            <v>котельной №4, для участка: от пер.Комбинатовский  №66 до ул.Зелёная поляна№14; Надземная; 2006год ввода; отопление; обратный; 95/70°С</v>
          </cell>
          <cell r="BP276">
            <v>0.19400000000000001</v>
          </cell>
          <cell r="BQ276">
            <v>0.17100000000000001</v>
          </cell>
          <cell r="BR276">
            <v>0.16500000000000001</v>
          </cell>
          <cell r="BS276">
            <v>0.121</v>
          </cell>
          <cell r="BT276">
            <v>3.9E-2</v>
          </cell>
          <cell r="BU276">
            <v>2.1999999999999999E-2</v>
          </cell>
          <cell r="BV276">
            <v>2.9000000000000001E-2</v>
          </cell>
          <cell r="BW276">
            <v>3.5000000000000003E-2</v>
          </cell>
          <cell r="BX276">
            <v>3.7999999999999999E-2</v>
          </cell>
          <cell r="BY276">
            <v>0.126</v>
          </cell>
          <cell r="BZ276">
            <v>0.156</v>
          </cell>
          <cell r="CA276">
            <v>0.184</v>
          </cell>
          <cell r="CB276">
            <v>1.28</v>
          </cell>
          <cell r="CD276">
            <v>0.109</v>
          </cell>
          <cell r="CE276">
            <v>1.7000000000000001E-2</v>
          </cell>
          <cell r="CF276">
            <v>1.7000000000000001E-2</v>
          </cell>
          <cell r="EM276">
            <v>2.9159999999999999</v>
          </cell>
          <cell r="EN276">
            <v>2.5369999999999999</v>
          </cell>
          <cell r="EO276">
            <v>2.2759999999999998</v>
          </cell>
          <cell r="EP276">
            <v>1.3580000000000001</v>
          </cell>
          <cell r="EQ276">
            <v>5.8000000000000003E-2</v>
          </cell>
          <cell r="ER276">
            <v>0</v>
          </cell>
          <cell r="ES276">
            <v>0</v>
          </cell>
          <cell r="ET276">
            <v>0</v>
          </cell>
          <cell r="EU276">
            <v>0.06</v>
          </cell>
          <cell r="EV276">
            <v>1.41</v>
          </cell>
          <cell r="EW276">
            <v>2.1269999999999998</v>
          </cell>
          <cell r="EX276">
            <v>2.722</v>
          </cell>
          <cell r="EY276">
            <v>15.464</v>
          </cell>
        </row>
        <row r="277">
          <cell r="AC277" t="str">
            <v>котельной №4, для участка: от пер.Комбинатовский  №66 до ул.Зелёная поляна№14; Надземная; 2006год ввода; ГВС; подающий; 60/30°С</v>
          </cell>
          <cell r="BP277">
            <v>0.02</v>
          </cell>
          <cell r="BQ277">
            <v>1.7000000000000001E-2</v>
          </cell>
          <cell r="BR277">
            <v>1.7000000000000001E-2</v>
          </cell>
          <cell r="BS277">
            <v>1.2E-2</v>
          </cell>
          <cell r="BT277">
            <v>4.0000000000000001E-3</v>
          </cell>
          <cell r="BU277">
            <v>2E-3</v>
          </cell>
          <cell r="BV277">
            <v>3.0000000000000001E-3</v>
          </cell>
          <cell r="BW277">
            <v>4.0000000000000001E-3</v>
          </cell>
          <cell r="BX277">
            <v>4.0000000000000001E-3</v>
          </cell>
          <cell r="BY277">
            <v>1.2999999999999999E-2</v>
          </cell>
          <cell r="BZ277">
            <v>1.6E-2</v>
          </cell>
          <cell r="CA277">
            <v>1.9E-2</v>
          </cell>
          <cell r="CB277">
            <v>0.13100000000000001</v>
          </cell>
          <cell r="CD277">
            <v>1.0999999999999999E-2</v>
          </cell>
          <cell r="CE277">
            <v>2E-3</v>
          </cell>
          <cell r="CF277">
            <v>2E-3</v>
          </cell>
          <cell r="EM277">
            <v>0.83399999999999996</v>
          </cell>
          <cell r="EN277">
            <v>0.74099999999999999</v>
          </cell>
          <cell r="EO277">
            <v>0.73799999999999999</v>
          </cell>
          <cell r="EP277">
            <v>0.59</v>
          </cell>
          <cell r="EQ277">
            <v>0.51400000000000001</v>
          </cell>
          <cell r="ER277">
            <v>0.28799999999999998</v>
          </cell>
          <cell r="ES277">
            <v>0.35799999999999998</v>
          </cell>
          <cell r="ET277">
            <v>0.46</v>
          </cell>
          <cell r="EU277">
            <v>0.50600000000000001</v>
          </cell>
          <cell r="EV277">
            <v>0.61</v>
          </cell>
          <cell r="EW277">
            <v>0.70199999999999996</v>
          </cell>
          <cell r="EX277">
            <v>0.80700000000000005</v>
          </cell>
          <cell r="EY277">
            <v>7.1480000000000006</v>
          </cell>
        </row>
        <row r="278">
          <cell r="AC278" t="str">
            <v>котельной №4, для участка: от пер.Комбинатовский  №66 до ул.Зелёная поляна№14; Надземная; 2006год ввода; ГВС; обратный; 60/30°С</v>
          </cell>
          <cell r="BP278">
            <v>0.02</v>
          </cell>
          <cell r="BQ278">
            <v>1.7000000000000001E-2</v>
          </cell>
          <cell r="BR278">
            <v>1.7000000000000001E-2</v>
          </cell>
          <cell r="BS278">
            <v>1.2E-2</v>
          </cell>
          <cell r="BT278">
            <v>4.0000000000000001E-3</v>
          </cell>
          <cell r="BU278">
            <v>2E-3</v>
          </cell>
          <cell r="BV278">
            <v>3.0000000000000001E-3</v>
          </cell>
          <cell r="BW278">
            <v>4.0000000000000001E-3</v>
          </cell>
          <cell r="BX278">
            <v>4.0000000000000001E-3</v>
          </cell>
          <cell r="BY278">
            <v>1.2999999999999999E-2</v>
          </cell>
          <cell r="BZ278">
            <v>1.6E-2</v>
          </cell>
          <cell r="CA278">
            <v>1.9E-2</v>
          </cell>
          <cell r="CB278">
            <v>0.13100000000000001</v>
          </cell>
          <cell r="CD278">
            <v>1.0999999999999999E-2</v>
          </cell>
          <cell r="CE278">
            <v>2E-3</v>
          </cell>
          <cell r="CF278">
            <v>2E-3</v>
          </cell>
          <cell r="EM278">
            <v>0.77900000000000003</v>
          </cell>
          <cell r="EN278">
            <v>0.69199999999999995</v>
          </cell>
          <cell r="EO278">
            <v>0.69</v>
          </cell>
          <cell r="EP278">
            <v>0.55100000000000005</v>
          </cell>
          <cell r="EQ278">
            <v>0.48</v>
          </cell>
          <cell r="ER278">
            <v>0.26900000000000002</v>
          </cell>
          <cell r="ES278">
            <v>0.33400000000000002</v>
          </cell>
          <cell r="ET278">
            <v>0.43</v>
          </cell>
          <cell r="EU278">
            <v>0.47299999999999998</v>
          </cell>
          <cell r="EV278">
            <v>0.56999999999999995</v>
          </cell>
          <cell r="EW278">
            <v>0.65600000000000003</v>
          </cell>
          <cell r="EX278">
            <v>0.754</v>
          </cell>
          <cell r="EY278">
            <v>6.6780000000000008</v>
          </cell>
        </row>
        <row r="279">
          <cell r="AC279" t="str">
            <v>котельной №4, для участка: от пер.Комбинатовский  №66 до ул.Зелёная поляна№14; Надземная; 2006год ввода; ГВС; подающий; 60/30°С</v>
          </cell>
          <cell r="BP279">
            <v>2.7E-2</v>
          </cell>
          <cell r="BQ279">
            <v>2.4E-2</v>
          </cell>
          <cell r="BR279">
            <v>2.3E-2</v>
          </cell>
          <cell r="BS279">
            <v>1.7000000000000001E-2</v>
          </cell>
          <cell r="BT279">
            <v>6.0000000000000001E-3</v>
          </cell>
          <cell r="BU279">
            <v>3.0000000000000001E-3</v>
          </cell>
          <cell r="BV279">
            <v>4.0000000000000001E-3</v>
          </cell>
          <cell r="BW279">
            <v>5.0000000000000001E-3</v>
          </cell>
          <cell r="BX279">
            <v>5.0000000000000001E-3</v>
          </cell>
          <cell r="BY279">
            <v>1.7999999999999999E-2</v>
          </cell>
          <cell r="BZ279">
            <v>2.1999999999999999E-2</v>
          </cell>
          <cell r="CA279">
            <v>2.5999999999999999E-2</v>
          </cell>
          <cell r="CB279">
            <v>0.18000000000000002</v>
          </cell>
          <cell r="CD279">
            <v>1.4999999999999999E-2</v>
          </cell>
          <cell r="CE279">
            <v>2E-3</v>
          </cell>
          <cell r="CF279">
            <v>2E-3</v>
          </cell>
          <cell r="EM279">
            <v>1.399</v>
          </cell>
          <cell r="EN279">
            <v>1.2430000000000001</v>
          </cell>
          <cell r="EO279">
            <v>1.2390000000000001</v>
          </cell>
          <cell r="EP279">
            <v>0.98899999999999999</v>
          </cell>
          <cell r="EQ279">
            <v>0.86199999999999999</v>
          </cell>
          <cell r="ER279">
            <v>0.48399999999999999</v>
          </cell>
          <cell r="ES279">
            <v>0.6</v>
          </cell>
          <cell r="ET279">
            <v>0.77200000000000002</v>
          </cell>
          <cell r="EU279">
            <v>0.85</v>
          </cell>
          <cell r="EV279">
            <v>1.024</v>
          </cell>
          <cell r="EW279">
            <v>1.1779999999999999</v>
          </cell>
          <cell r="EX279">
            <v>1.3540000000000001</v>
          </cell>
          <cell r="EY279">
            <v>11.994</v>
          </cell>
        </row>
        <row r="280">
          <cell r="AC280" t="str">
            <v>котельной №4, для участка: от пер.Комбинатовский  №66 до ул.Зелёная поляна№14; Надземная; 2006год ввода; ГВС; обратный; 60/30°С</v>
          </cell>
          <cell r="BP280">
            <v>1.4E-2</v>
          </cell>
          <cell r="BQ280">
            <v>1.2E-2</v>
          </cell>
          <cell r="BR280">
            <v>1.2E-2</v>
          </cell>
          <cell r="BS280">
            <v>8.9999999999999993E-3</v>
          </cell>
          <cell r="BT280">
            <v>3.0000000000000001E-3</v>
          </cell>
          <cell r="BU280">
            <v>2E-3</v>
          </cell>
          <cell r="BV280">
            <v>2E-3</v>
          </cell>
          <cell r="BW280">
            <v>2E-3</v>
          </cell>
          <cell r="BX280">
            <v>3.0000000000000001E-3</v>
          </cell>
          <cell r="BY280">
            <v>8.9999999999999993E-3</v>
          </cell>
          <cell r="BZ280">
            <v>1.0999999999999999E-2</v>
          </cell>
          <cell r="CA280">
            <v>1.2999999999999999E-2</v>
          </cell>
          <cell r="CB280">
            <v>9.2000000000000012E-2</v>
          </cell>
          <cell r="CD280">
            <v>8.0000000000000002E-3</v>
          </cell>
          <cell r="CE280">
            <v>1E-3</v>
          </cell>
          <cell r="CF280">
            <v>1E-3</v>
          </cell>
          <cell r="EM280">
            <v>1.129</v>
          </cell>
          <cell r="EN280">
            <v>1.0029999999999999</v>
          </cell>
          <cell r="EO280">
            <v>0.999</v>
          </cell>
          <cell r="EP280">
            <v>0.79800000000000004</v>
          </cell>
          <cell r="EQ280">
            <v>0.69499999999999995</v>
          </cell>
          <cell r="ER280">
            <v>0.39</v>
          </cell>
          <cell r="ES280">
            <v>0.48399999999999999</v>
          </cell>
          <cell r="ET280">
            <v>0.623</v>
          </cell>
          <cell r="EU280">
            <v>0.68600000000000005</v>
          </cell>
          <cell r="EV280">
            <v>0.82599999999999996</v>
          </cell>
          <cell r="EW280">
            <v>0.95</v>
          </cell>
          <cell r="EX280">
            <v>1.093</v>
          </cell>
          <cell r="EY280">
            <v>9.6759999999999984</v>
          </cell>
        </row>
        <row r="281">
          <cell r="AC281" t="str">
            <v>котельной №4, для участка: от ул.Зелёная поляна №14 до ул.Зелёная поляна№8; Надземная; 2006год ввода; отопление; подающий; 95/70°С</v>
          </cell>
          <cell r="BP281">
            <v>6.0000000000000001E-3</v>
          </cell>
          <cell r="BQ281">
            <v>5.0000000000000001E-3</v>
          </cell>
          <cell r="BR281">
            <v>5.0000000000000001E-3</v>
          </cell>
          <cell r="BS281">
            <v>4.0000000000000001E-3</v>
          </cell>
          <cell r="BT281">
            <v>1E-3</v>
          </cell>
          <cell r="BU281">
            <v>1E-3</v>
          </cell>
          <cell r="BV281">
            <v>1E-3</v>
          </cell>
          <cell r="BW281">
            <v>1E-3</v>
          </cell>
          <cell r="BX281">
            <v>1E-3</v>
          </cell>
          <cell r="BY281">
            <v>4.0000000000000001E-3</v>
          </cell>
          <cell r="BZ281">
            <v>5.0000000000000001E-3</v>
          </cell>
          <cell r="CA281">
            <v>6.0000000000000001E-3</v>
          </cell>
          <cell r="CB281">
            <v>0.04</v>
          </cell>
          <cell r="CD281">
            <v>3.0000000000000001E-3</v>
          </cell>
          <cell r="CE281">
            <v>1E-3</v>
          </cell>
          <cell r="CF281">
            <v>1E-3</v>
          </cell>
          <cell r="EM281">
            <v>0.34</v>
          </cell>
          <cell r="EN281">
            <v>0.29599999999999999</v>
          </cell>
          <cell r="EO281">
            <v>0.26600000000000001</v>
          </cell>
          <cell r="EP281">
            <v>0.158</v>
          </cell>
          <cell r="EQ281">
            <v>7.0000000000000001E-3</v>
          </cell>
          <cell r="ER281">
            <v>0</v>
          </cell>
          <cell r="ES281">
            <v>0</v>
          </cell>
          <cell r="ET281">
            <v>0</v>
          </cell>
          <cell r="EU281">
            <v>7.0000000000000001E-3</v>
          </cell>
          <cell r="EV281">
            <v>0.16400000000000001</v>
          </cell>
          <cell r="EW281">
            <v>0.248</v>
          </cell>
          <cell r="EX281">
            <v>0.318</v>
          </cell>
          <cell r="EY281">
            <v>1.8039999999999998</v>
          </cell>
        </row>
        <row r="282">
          <cell r="AC282" t="str">
            <v>котельной №4, для участка: от ул.Зелёная поляна №14 до ул.Зелёная поляна№8; Надземная; 2006год ввода; отопление; обратный; 95/70°С</v>
          </cell>
          <cell r="BP282">
            <v>6.0000000000000001E-3</v>
          </cell>
          <cell r="BQ282">
            <v>5.0000000000000001E-3</v>
          </cell>
          <cell r="BR282">
            <v>5.0000000000000001E-3</v>
          </cell>
          <cell r="BS282">
            <v>4.0000000000000001E-3</v>
          </cell>
          <cell r="BT282">
            <v>1E-3</v>
          </cell>
          <cell r="BU282">
            <v>1E-3</v>
          </cell>
          <cell r="BV282">
            <v>1E-3</v>
          </cell>
          <cell r="BW282">
            <v>1E-3</v>
          </cell>
          <cell r="BX282">
            <v>1E-3</v>
          </cell>
          <cell r="BY282">
            <v>4.0000000000000001E-3</v>
          </cell>
          <cell r="BZ282">
            <v>5.0000000000000001E-3</v>
          </cell>
          <cell r="CA282">
            <v>6.0000000000000001E-3</v>
          </cell>
          <cell r="CB282">
            <v>0.04</v>
          </cell>
          <cell r="CD282">
            <v>3.0000000000000001E-3</v>
          </cell>
          <cell r="CE282">
            <v>1E-3</v>
          </cell>
          <cell r="CF282">
            <v>1E-3</v>
          </cell>
          <cell r="EM282">
            <v>0.29299999999999998</v>
          </cell>
          <cell r="EN282">
            <v>0.255</v>
          </cell>
          <cell r="EO282">
            <v>0.22900000000000001</v>
          </cell>
          <cell r="EP282">
            <v>0.13700000000000001</v>
          </cell>
          <cell r="EQ282">
            <v>6.0000000000000001E-3</v>
          </cell>
          <cell r="ER282">
            <v>0</v>
          </cell>
          <cell r="ES282">
            <v>0</v>
          </cell>
          <cell r="ET282">
            <v>0</v>
          </cell>
          <cell r="EU282">
            <v>6.0000000000000001E-3</v>
          </cell>
          <cell r="EV282">
            <v>0.14199999999999999</v>
          </cell>
          <cell r="EW282">
            <v>0.214</v>
          </cell>
          <cell r="EX282">
            <v>0.27400000000000002</v>
          </cell>
          <cell r="EY282">
            <v>1.556</v>
          </cell>
        </row>
        <row r="283">
          <cell r="AC283" t="str">
            <v>котельной №4, для участка: от ул.Зелёная поляна №14 до ул.Зелёная поляна№8; Надземная; 2006год ввода; отопление; подающий; 95/70°С</v>
          </cell>
          <cell r="BP283">
            <v>5.0999999999999997E-2</v>
          </cell>
          <cell r="BQ283">
            <v>4.4999999999999998E-2</v>
          </cell>
          <cell r="BR283">
            <v>4.3999999999999997E-2</v>
          </cell>
          <cell r="BS283">
            <v>3.2000000000000001E-2</v>
          </cell>
          <cell r="BT283">
            <v>0.01</v>
          </cell>
          <cell r="BU283">
            <v>6.0000000000000001E-3</v>
          </cell>
          <cell r="BV283">
            <v>8.0000000000000002E-3</v>
          </cell>
          <cell r="BW283">
            <v>8.9999999999999993E-3</v>
          </cell>
          <cell r="BX283">
            <v>0.01</v>
          </cell>
          <cell r="BY283">
            <v>3.3000000000000002E-2</v>
          </cell>
          <cell r="BZ283">
            <v>4.1000000000000002E-2</v>
          </cell>
          <cell r="CA283">
            <v>4.9000000000000002E-2</v>
          </cell>
          <cell r="CB283">
            <v>0.33800000000000002</v>
          </cell>
          <cell r="CD283">
            <v>2.9000000000000001E-2</v>
          </cell>
          <cell r="CE283">
            <v>4.0000000000000001E-3</v>
          </cell>
          <cell r="CF283">
            <v>4.0000000000000001E-3</v>
          </cell>
          <cell r="EM283">
            <v>1.6970000000000001</v>
          </cell>
          <cell r="EN283">
            <v>1.4770000000000001</v>
          </cell>
          <cell r="EO283">
            <v>1.3240000000000001</v>
          </cell>
          <cell r="EP283">
            <v>0.79</v>
          </cell>
          <cell r="EQ283">
            <v>3.4000000000000002E-2</v>
          </cell>
          <cell r="ER283">
            <v>0</v>
          </cell>
          <cell r="ES283">
            <v>0</v>
          </cell>
          <cell r="ET283">
            <v>0</v>
          </cell>
          <cell r="EU283">
            <v>3.5000000000000003E-2</v>
          </cell>
          <cell r="EV283">
            <v>0.82</v>
          </cell>
          <cell r="EW283">
            <v>1.238</v>
          </cell>
          <cell r="EX283">
            <v>1.5840000000000001</v>
          </cell>
          <cell r="EY283">
            <v>8.9990000000000006</v>
          </cell>
        </row>
        <row r="284">
          <cell r="AC284" t="str">
            <v>котельной №4, для участка: от ул.Зелёная поляна №14 до ул.Зелёная поляна№8; Надземная; 2006год ввода; отопление; обратный; 95/70°С</v>
          </cell>
          <cell r="BP284">
            <v>5.0999999999999997E-2</v>
          </cell>
          <cell r="BQ284">
            <v>4.4999999999999998E-2</v>
          </cell>
          <cell r="BR284">
            <v>4.3999999999999997E-2</v>
          </cell>
          <cell r="BS284">
            <v>3.2000000000000001E-2</v>
          </cell>
          <cell r="BT284">
            <v>0.01</v>
          </cell>
          <cell r="BU284">
            <v>6.0000000000000001E-3</v>
          </cell>
          <cell r="BV284">
            <v>8.0000000000000002E-3</v>
          </cell>
          <cell r="BW284">
            <v>8.9999999999999993E-3</v>
          </cell>
          <cell r="BX284">
            <v>0.01</v>
          </cell>
          <cell r="BY284">
            <v>3.3000000000000002E-2</v>
          </cell>
          <cell r="BZ284">
            <v>4.1000000000000002E-2</v>
          </cell>
          <cell r="CA284">
            <v>4.9000000000000002E-2</v>
          </cell>
          <cell r="CB284">
            <v>0.33800000000000002</v>
          </cell>
          <cell r="CD284">
            <v>2.9000000000000001E-2</v>
          </cell>
          <cell r="CE284">
            <v>4.0000000000000001E-3</v>
          </cell>
          <cell r="CF284">
            <v>4.0000000000000001E-3</v>
          </cell>
          <cell r="EM284">
            <v>1.4590000000000001</v>
          </cell>
          <cell r="EN284">
            <v>1.2689999999999999</v>
          </cell>
          <cell r="EO284">
            <v>1.1379999999999999</v>
          </cell>
          <cell r="EP284">
            <v>0.67900000000000005</v>
          </cell>
          <cell r="EQ284">
            <v>2.9000000000000001E-2</v>
          </cell>
          <cell r="ER284">
            <v>0</v>
          </cell>
          <cell r="ES284">
            <v>0</v>
          </cell>
          <cell r="ET284">
            <v>0</v>
          </cell>
          <cell r="EU284">
            <v>0.03</v>
          </cell>
          <cell r="EV284">
            <v>0.70499999999999996</v>
          </cell>
          <cell r="EW284">
            <v>1.0640000000000001</v>
          </cell>
          <cell r="EX284">
            <v>1.3620000000000001</v>
          </cell>
          <cell r="EY284">
            <v>7.7350000000000003</v>
          </cell>
        </row>
        <row r="285">
          <cell r="AC285" t="str">
            <v>котельной №4, для участка: от ул.Зелёная поляна №14 до ул.Зелёная поляна№8; Надземная; 2006год ввода; отопление; подающий; 95/70°С</v>
          </cell>
          <cell r="BP285">
            <v>3.1E-2</v>
          </cell>
          <cell r="BQ285">
            <v>2.7E-2</v>
          </cell>
          <cell r="BR285">
            <v>2.5999999999999999E-2</v>
          </cell>
          <cell r="BS285">
            <v>1.9E-2</v>
          </cell>
          <cell r="BT285">
            <v>6.0000000000000001E-3</v>
          </cell>
          <cell r="BU285">
            <v>4.0000000000000001E-3</v>
          </cell>
          <cell r="BV285">
            <v>5.0000000000000001E-3</v>
          </cell>
          <cell r="BW285">
            <v>6.0000000000000001E-3</v>
          </cell>
          <cell r="BX285">
            <v>6.0000000000000001E-3</v>
          </cell>
          <cell r="BY285">
            <v>0.02</v>
          </cell>
          <cell r="BZ285">
            <v>2.5000000000000001E-2</v>
          </cell>
          <cell r="CA285">
            <v>0.03</v>
          </cell>
          <cell r="CB285">
            <v>0.20499999999999999</v>
          </cell>
          <cell r="CD285">
            <v>1.7000000000000001E-2</v>
          </cell>
          <cell r="CE285">
            <v>3.0000000000000001E-3</v>
          </cell>
          <cell r="CF285">
            <v>3.0000000000000001E-3</v>
          </cell>
          <cell r="EM285">
            <v>1.4890000000000001</v>
          </cell>
          <cell r="EN285">
            <v>1.2949999999999999</v>
          </cell>
          <cell r="EO285">
            <v>1.1619999999999999</v>
          </cell>
          <cell r="EP285">
            <v>0.69299999999999995</v>
          </cell>
          <cell r="EQ285">
            <v>0.03</v>
          </cell>
          <cell r="ER285">
            <v>0</v>
          </cell>
          <cell r="ES285">
            <v>0</v>
          </cell>
          <cell r="ET285">
            <v>0</v>
          </cell>
          <cell r="EU285">
            <v>3.1E-2</v>
          </cell>
          <cell r="EV285">
            <v>0.72</v>
          </cell>
          <cell r="EW285">
            <v>1.0860000000000001</v>
          </cell>
          <cell r="EX285">
            <v>1.39</v>
          </cell>
          <cell r="EY285">
            <v>7.895999999999999</v>
          </cell>
        </row>
        <row r="286">
          <cell r="AC286" t="str">
            <v>котельной №4, для участка: от ул.Зелёная поляна №14 до ул.Зелёная поляна№8; Надземная; 2006год ввода; отопление; обратный; 95/70°С</v>
          </cell>
          <cell r="BP286">
            <v>3.1E-2</v>
          </cell>
          <cell r="BQ286">
            <v>2.7E-2</v>
          </cell>
          <cell r="BR286">
            <v>2.5999999999999999E-2</v>
          </cell>
          <cell r="BS286">
            <v>1.9E-2</v>
          </cell>
          <cell r="BT286">
            <v>6.0000000000000001E-3</v>
          </cell>
          <cell r="BU286">
            <v>4.0000000000000001E-3</v>
          </cell>
          <cell r="BV286">
            <v>5.0000000000000001E-3</v>
          </cell>
          <cell r="BW286">
            <v>6.0000000000000001E-3</v>
          </cell>
          <cell r="BX286">
            <v>6.0000000000000001E-3</v>
          </cell>
          <cell r="BY286">
            <v>0.02</v>
          </cell>
          <cell r="BZ286">
            <v>2.5000000000000001E-2</v>
          </cell>
          <cell r="CA286">
            <v>0.03</v>
          </cell>
          <cell r="CB286">
            <v>0.20499999999999999</v>
          </cell>
          <cell r="CD286">
            <v>1.7000000000000001E-2</v>
          </cell>
          <cell r="CE286">
            <v>3.0000000000000001E-3</v>
          </cell>
          <cell r="CF286">
            <v>3.0000000000000001E-3</v>
          </cell>
          <cell r="EM286">
            <v>1.282</v>
          </cell>
          <cell r="EN286">
            <v>1.1160000000000001</v>
          </cell>
          <cell r="EO286">
            <v>1.0009999999999999</v>
          </cell>
          <cell r="EP286">
            <v>0.59699999999999998</v>
          </cell>
          <cell r="EQ286">
            <v>2.5999999999999999E-2</v>
          </cell>
          <cell r="ER286">
            <v>0</v>
          </cell>
          <cell r="ES286">
            <v>0</v>
          </cell>
          <cell r="ET286">
            <v>0</v>
          </cell>
          <cell r="EU286">
            <v>2.5999999999999999E-2</v>
          </cell>
          <cell r="EV286">
            <v>0.62</v>
          </cell>
          <cell r="EW286">
            <v>0.93600000000000005</v>
          </cell>
          <cell r="EX286">
            <v>1.1970000000000001</v>
          </cell>
          <cell r="EY286">
            <v>6.8010000000000002</v>
          </cell>
        </row>
        <row r="287">
          <cell r="AC287" t="str">
            <v>котельной №4, для участка: от ул.Зелёная поляна №14 до ул.Зелёная поляна№8; Надземная; 2006год ввода; отопление; подающий; 95/70°С</v>
          </cell>
          <cell r="BP287">
            <v>2E-3</v>
          </cell>
          <cell r="BQ287">
            <v>2E-3</v>
          </cell>
          <cell r="BR287">
            <v>2E-3</v>
          </cell>
          <cell r="BS287">
            <v>1E-3</v>
          </cell>
          <cell r="BT287">
            <v>0</v>
          </cell>
          <cell r="BU287">
            <v>0</v>
          </cell>
          <cell r="BV287">
            <v>0</v>
          </cell>
          <cell r="BW287">
            <v>0</v>
          </cell>
          <cell r="BX287">
            <v>0</v>
          </cell>
          <cell r="BY287">
            <v>1E-3</v>
          </cell>
          <cell r="BZ287">
            <v>2E-3</v>
          </cell>
          <cell r="CA287">
            <v>2E-3</v>
          </cell>
          <cell r="CB287">
            <v>1.2E-2</v>
          </cell>
          <cell r="CD287">
            <v>1E-3</v>
          </cell>
          <cell r="CE287">
            <v>0</v>
          </cell>
          <cell r="CF287">
            <v>0</v>
          </cell>
          <cell r="EM287">
            <v>0.434</v>
          </cell>
          <cell r="EN287">
            <v>0.378</v>
          </cell>
          <cell r="EO287">
            <v>0.33900000000000002</v>
          </cell>
          <cell r="EP287">
            <v>0.20200000000000001</v>
          </cell>
          <cell r="EQ287">
            <v>8.9999999999999993E-3</v>
          </cell>
          <cell r="ER287">
            <v>0</v>
          </cell>
          <cell r="ES287">
            <v>0</v>
          </cell>
          <cell r="ET287">
            <v>0</v>
          </cell>
          <cell r="EU287">
            <v>8.9999999999999993E-3</v>
          </cell>
          <cell r="EV287">
            <v>0.21</v>
          </cell>
          <cell r="EW287">
            <v>0.317</v>
          </cell>
          <cell r="EX287">
            <v>0.40500000000000003</v>
          </cell>
          <cell r="EY287">
            <v>2.3029999999999999</v>
          </cell>
        </row>
        <row r="288">
          <cell r="AC288" t="str">
            <v>котельной №4, для участка: от ул.Зелёная поляна №14 до ул.Зелёная поляна№8; Надземная; 2006год ввода; отопление; обратный; 95/70°С</v>
          </cell>
          <cell r="BP288">
            <v>2E-3</v>
          </cell>
          <cell r="BQ288">
            <v>2E-3</v>
          </cell>
          <cell r="BR288">
            <v>2E-3</v>
          </cell>
          <cell r="BS288">
            <v>1E-3</v>
          </cell>
          <cell r="BT288">
            <v>0</v>
          </cell>
          <cell r="BU288">
            <v>0</v>
          </cell>
          <cell r="BV288">
            <v>0</v>
          </cell>
          <cell r="BW288">
            <v>0</v>
          </cell>
          <cell r="BX288">
            <v>0</v>
          </cell>
          <cell r="BY288">
            <v>1E-3</v>
          </cell>
          <cell r="BZ288">
            <v>2E-3</v>
          </cell>
          <cell r="CA288">
            <v>2E-3</v>
          </cell>
          <cell r="CB288">
            <v>1.2E-2</v>
          </cell>
          <cell r="CD288">
            <v>1E-3</v>
          </cell>
          <cell r="CE288">
            <v>0</v>
          </cell>
          <cell r="CF288">
            <v>0</v>
          </cell>
          <cell r="EM288">
            <v>0.36599999999999999</v>
          </cell>
          <cell r="EN288">
            <v>0.318</v>
          </cell>
          <cell r="EO288">
            <v>0.28499999999999998</v>
          </cell>
          <cell r="EP288">
            <v>0.17</v>
          </cell>
          <cell r="EQ288">
            <v>7.0000000000000001E-3</v>
          </cell>
          <cell r="ER288">
            <v>0</v>
          </cell>
          <cell r="ES288">
            <v>0</v>
          </cell>
          <cell r="ET288">
            <v>0</v>
          </cell>
          <cell r="EU288">
            <v>8.0000000000000002E-3</v>
          </cell>
          <cell r="EV288">
            <v>0.17699999999999999</v>
          </cell>
          <cell r="EW288">
            <v>0.26700000000000002</v>
          </cell>
          <cell r="EX288">
            <v>0.34100000000000003</v>
          </cell>
          <cell r="EY288">
            <v>1.9389999999999998</v>
          </cell>
        </row>
        <row r="289">
          <cell r="AC289" t="str">
            <v>котельной №4, для участка: от ул.Зелёная поляна №14 до ул.Зелёная поляна№8; Надземная; 2006год ввода; ГВС; подающий; 60/30°С</v>
          </cell>
          <cell r="BP289">
            <v>2.8000000000000001E-2</v>
          </cell>
          <cell r="BQ289">
            <v>2.5000000000000001E-2</v>
          </cell>
          <cell r="BR289">
            <v>2.4E-2</v>
          </cell>
          <cell r="BS289">
            <v>1.7000000000000001E-2</v>
          </cell>
          <cell r="BT289">
            <v>6.0000000000000001E-3</v>
          </cell>
          <cell r="BU289">
            <v>3.0000000000000001E-3</v>
          </cell>
          <cell r="BV289">
            <v>4.0000000000000001E-3</v>
          </cell>
          <cell r="BW289">
            <v>5.0000000000000001E-3</v>
          </cell>
          <cell r="BX289">
            <v>5.0000000000000001E-3</v>
          </cell>
          <cell r="BY289">
            <v>1.7999999999999999E-2</v>
          </cell>
          <cell r="BZ289">
            <v>2.1999999999999999E-2</v>
          </cell>
          <cell r="CA289">
            <v>2.7E-2</v>
          </cell>
          <cell r="CB289">
            <v>0.18400000000000002</v>
          </cell>
          <cell r="CD289">
            <v>1.6E-2</v>
          </cell>
          <cell r="CE289">
            <v>2E-3</v>
          </cell>
          <cell r="CF289">
            <v>2E-3</v>
          </cell>
          <cell r="EM289">
            <v>2.4449999999999998</v>
          </cell>
          <cell r="EN289">
            <v>2.1709999999999998</v>
          </cell>
          <cell r="EO289">
            <v>2.165</v>
          </cell>
          <cell r="EP289">
            <v>1.7290000000000001</v>
          </cell>
          <cell r="EQ289">
            <v>1.506</v>
          </cell>
          <cell r="ER289">
            <v>0.84599999999999997</v>
          </cell>
          <cell r="ES289">
            <v>1.0489999999999999</v>
          </cell>
          <cell r="ET289">
            <v>1.349</v>
          </cell>
          <cell r="EU289">
            <v>1.4850000000000001</v>
          </cell>
          <cell r="EV289">
            <v>1.79</v>
          </cell>
          <cell r="EW289">
            <v>2.0579999999999998</v>
          </cell>
          <cell r="EX289">
            <v>2.3660000000000001</v>
          </cell>
          <cell r="EY289">
            <v>20.959</v>
          </cell>
        </row>
        <row r="290">
          <cell r="AC290" t="str">
            <v>котельной №4, для участка: от ул.Зелёная поляна №14 до ул.Зелёная поляна№8; Надземная; 2006год ввода; ГВС; обратный; 60/30°С</v>
          </cell>
          <cell r="BP290">
            <v>1.7999999999999999E-2</v>
          </cell>
          <cell r="BQ290">
            <v>1.6E-2</v>
          </cell>
          <cell r="BR290">
            <v>1.4999999999999999E-2</v>
          </cell>
          <cell r="BS290">
            <v>1.0999999999999999E-2</v>
          </cell>
          <cell r="BT290">
            <v>4.0000000000000001E-3</v>
          </cell>
          <cell r="BU290">
            <v>2E-3</v>
          </cell>
          <cell r="BV290">
            <v>3.0000000000000001E-3</v>
          </cell>
          <cell r="BW290">
            <v>3.0000000000000001E-3</v>
          </cell>
          <cell r="BX290">
            <v>4.0000000000000001E-3</v>
          </cell>
          <cell r="BY290">
            <v>1.2E-2</v>
          </cell>
          <cell r="BZ290">
            <v>1.4E-2</v>
          </cell>
          <cell r="CA290">
            <v>1.7000000000000001E-2</v>
          </cell>
          <cell r="CB290">
            <v>0.11900000000000001</v>
          </cell>
          <cell r="CD290">
            <v>0.01</v>
          </cell>
          <cell r="CE290">
            <v>2E-3</v>
          </cell>
          <cell r="CF290">
            <v>2E-3</v>
          </cell>
          <cell r="EM290">
            <v>1.944</v>
          </cell>
          <cell r="EN290">
            <v>1.7270000000000001</v>
          </cell>
          <cell r="EO290">
            <v>1.7210000000000001</v>
          </cell>
          <cell r="EP290">
            <v>1.375</v>
          </cell>
          <cell r="EQ290">
            <v>1.198</v>
          </cell>
          <cell r="ER290">
            <v>0.67200000000000004</v>
          </cell>
          <cell r="ES290">
            <v>0.83399999999999996</v>
          </cell>
          <cell r="ET290">
            <v>1.0720000000000001</v>
          </cell>
          <cell r="EU290">
            <v>1.181</v>
          </cell>
          <cell r="EV290">
            <v>1.423</v>
          </cell>
          <cell r="EW290">
            <v>1.637</v>
          </cell>
          <cell r="EX290">
            <v>1.8819999999999999</v>
          </cell>
          <cell r="EY290">
            <v>16.666</v>
          </cell>
        </row>
        <row r="291">
          <cell r="AC291" t="str">
            <v>котельной №4, для участка: от ул.Зелёная поляна №14 до ул.Зелёная поляна№8; Надземная; 2006год ввода; ГВС; подающий; 60/30°С</v>
          </cell>
          <cell r="BP291">
            <v>1E-3</v>
          </cell>
          <cell r="BQ291">
            <v>1E-3</v>
          </cell>
          <cell r="BR291">
            <v>1E-3</v>
          </cell>
          <cell r="BS291">
            <v>1E-3</v>
          </cell>
          <cell r="BT291">
            <v>0</v>
          </cell>
          <cell r="BU291">
            <v>0</v>
          </cell>
          <cell r="BV291">
            <v>0</v>
          </cell>
          <cell r="BW291">
            <v>0</v>
          </cell>
          <cell r="BX291">
            <v>0</v>
          </cell>
          <cell r="BY291">
            <v>1E-3</v>
          </cell>
          <cell r="BZ291">
            <v>1E-3</v>
          </cell>
          <cell r="CA291">
            <v>1E-3</v>
          </cell>
          <cell r="CB291">
            <v>7.0000000000000001E-3</v>
          </cell>
          <cell r="CD291">
            <v>0</v>
          </cell>
          <cell r="CE291">
            <v>0</v>
          </cell>
          <cell r="CF291">
            <v>0</v>
          </cell>
          <cell r="EM291">
            <v>0.35399999999999998</v>
          </cell>
          <cell r="EN291">
            <v>0.314</v>
          </cell>
          <cell r="EO291">
            <v>0.313</v>
          </cell>
          <cell r="EP291">
            <v>0.25</v>
          </cell>
          <cell r="EQ291">
            <v>0.218</v>
          </cell>
          <cell r="ER291">
            <v>0.122</v>
          </cell>
          <cell r="ES291">
            <v>0.152</v>
          </cell>
          <cell r="ET291">
            <v>0.19500000000000001</v>
          </cell>
          <cell r="EU291">
            <v>0.215</v>
          </cell>
          <cell r="EV291">
            <v>0.25900000000000001</v>
          </cell>
          <cell r="EW291">
            <v>0.29799999999999999</v>
          </cell>
          <cell r="EX291">
            <v>0.34200000000000003</v>
          </cell>
          <cell r="EY291">
            <v>3.0319999999999996</v>
          </cell>
        </row>
        <row r="292">
          <cell r="AC292" t="str">
            <v>котельной №4, для участка: от ул.Зелёная поляна №14 до ул.Зелёная поляна№8; Надземная; 2006год ввода; ГВС; обратный; 60/30°С</v>
          </cell>
          <cell r="BP292">
            <v>1E-3</v>
          </cell>
          <cell r="BQ292">
            <v>1E-3</v>
          </cell>
          <cell r="BR292">
            <v>1E-3</v>
          </cell>
          <cell r="BS292">
            <v>1E-3</v>
          </cell>
          <cell r="BT292">
            <v>0</v>
          </cell>
          <cell r="BU292">
            <v>0</v>
          </cell>
          <cell r="BV292">
            <v>0</v>
          </cell>
          <cell r="BW292">
            <v>0</v>
          </cell>
          <cell r="BX292">
            <v>0</v>
          </cell>
          <cell r="BY292">
            <v>1E-3</v>
          </cell>
          <cell r="BZ292">
            <v>1E-3</v>
          </cell>
          <cell r="CA292">
            <v>1E-3</v>
          </cell>
          <cell r="CB292">
            <v>7.0000000000000001E-3</v>
          </cell>
          <cell r="CD292">
            <v>0</v>
          </cell>
          <cell r="CE292">
            <v>0</v>
          </cell>
          <cell r="CF292">
            <v>0</v>
          </cell>
          <cell r="EM292">
            <v>0.32800000000000001</v>
          </cell>
          <cell r="EN292">
            <v>0.29199999999999998</v>
          </cell>
          <cell r="EO292">
            <v>0.29099999999999998</v>
          </cell>
          <cell r="EP292">
            <v>0.23200000000000001</v>
          </cell>
          <cell r="EQ292">
            <v>0.20200000000000001</v>
          </cell>
          <cell r="ER292">
            <v>0.114</v>
          </cell>
          <cell r="ES292">
            <v>0.14099999999999999</v>
          </cell>
          <cell r="ET292">
            <v>0.18099999999999999</v>
          </cell>
          <cell r="EU292">
            <v>0.19900000000000001</v>
          </cell>
          <cell r="EV292">
            <v>0.24</v>
          </cell>
          <cell r="EW292">
            <v>0.27600000000000002</v>
          </cell>
          <cell r="EX292">
            <v>0.318</v>
          </cell>
          <cell r="EY292">
            <v>2.8140000000000005</v>
          </cell>
        </row>
        <row r="293">
          <cell r="AC293" t="str">
            <v>котельной №4, для участка: от здания котельной №4до участка №2; Надземная; 1986год ввода; отопление; подающий; 95/70°С</v>
          </cell>
          <cell r="BP293">
            <v>6.5000000000000002E-2</v>
          </cell>
          <cell r="BQ293">
            <v>5.7000000000000002E-2</v>
          </cell>
          <cell r="BR293">
            <v>5.5E-2</v>
          </cell>
          <cell r="BS293">
            <v>4.1000000000000002E-2</v>
          </cell>
          <cell r="BT293">
            <v>1.2999999999999999E-2</v>
          </cell>
          <cell r="BU293">
            <v>7.0000000000000001E-3</v>
          </cell>
          <cell r="BV293">
            <v>0.01</v>
          </cell>
          <cell r="BW293">
            <v>1.2E-2</v>
          </cell>
          <cell r="BX293">
            <v>1.2999999999999999E-2</v>
          </cell>
          <cell r="BY293">
            <v>4.2000000000000003E-2</v>
          </cell>
          <cell r="BZ293">
            <v>5.1999999999999998E-2</v>
          </cell>
          <cell r="CA293">
            <v>6.2E-2</v>
          </cell>
          <cell r="CB293">
            <v>0.42899999999999999</v>
          </cell>
          <cell r="CD293">
            <v>3.5999999999999997E-2</v>
          </cell>
          <cell r="CE293">
            <v>6.0000000000000001E-3</v>
          </cell>
          <cell r="CF293">
            <v>6.0000000000000001E-3</v>
          </cell>
          <cell r="EM293">
            <v>1.3720000000000001</v>
          </cell>
          <cell r="EN293">
            <v>1.194</v>
          </cell>
          <cell r="EO293">
            <v>1.071</v>
          </cell>
          <cell r="EP293">
            <v>0.63900000000000001</v>
          </cell>
          <cell r="EQ293">
            <v>2.7E-2</v>
          </cell>
          <cell r="ER293">
            <v>0</v>
          </cell>
          <cell r="ES293">
            <v>0</v>
          </cell>
          <cell r="ET293">
            <v>0</v>
          </cell>
          <cell r="EU293">
            <v>2.8000000000000001E-2</v>
          </cell>
          <cell r="EV293">
            <v>0.66300000000000003</v>
          </cell>
          <cell r="EW293">
            <v>1.0009999999999999</v>
          </cell>
          <cell r="EX293">
            <v>1.2809999999999999</v>
          </cell>
          <cell r="EY293">
            <v>7.2759999999999989</v>
          </cell>
        </row>
        <row r="294">
          <cell r="AC294" t="str">
            <v>котельной №4, для участка: от здания котельной №4до участка №2; Надземная; 1986год ввода; отопление; обратный; 95/70°С</v>
          </cell>
          <cell r="BP294">
            <v>6.5000000000000002E-2</v>
          </cell>
          <cell r="BQ294">
            <v>5.7000000000000002E-2</v>
          </cell>
          <cell r="BR294">
            <v>5.5E-2</v>
          </cell>
          <cell r="BS294">
            <v>4.1000000000000002E-2</v>
          </cell>
          <cell r="BT294">
            <v>1.2999999999999999E-2</v>
          </cell>
          <cell r="BU294">
            <v>7.0000000000000001E-3</v>
          </cell>
          <cell r="BV294">
            <v>0.01</v>
          </cell>
          <cell r="BW294">
            <v>1.2E-2</v>
          </cell>
          <cell r="BX294">
            <v>1.2999999999999999E-2</v>
          </cell>
          <cell r="BY294">
            <v>4.2000000000000003E-2</v>
          </cell>
          <cell r="BZ294">
            <v>5.1999999999999998E-2</v>
          </cell>
          <cell r="CA294">
            <v>6.2E-2</v>
          </cell>
          <cell r="CB294">
            <v>0.42899999999999999</v>
          </cell>
          <cell r="CD294">
            <v>3.5999999999999997E-2</v>
          </cell>
          <cell r="CE294">
            <v>6.0000000000000001E-3</v>
          </cell>
          <cell r="CF294">
            <v>6.0000000000000001E-3</v>
          </cell>
          <cell r="EM294">
            <v>1.2170000000000001</v>
          </cell>
          <cell r="EN294">
            <v>1.0589999999999999</v>
          </cell>
          <cell r="EO294">
            <v>0.95</v>
          </cell>
          <cell r="EP294">
            <v>0.56699999999999995</v>
          </cell>
          <cell r="EQ294">
            <v>2.4E-2</v>
          </cell>
          <cell r="ER294">
            <v>0</v>
          </cell>
          <cell r="ES294">
            <v>0</v>
          </cell>
          <cell r="ET294">
            <v>0</v>
          </cell>
          <cell r="EU294">
            <v>2.5000000000000001E-2</v>
          </cell>
          <cell r="EV294">
            <v>0.58799999999999997</v>
          </cell>
          <cell r="EW294">
            <v>0.88800000000000001</v>
          </cell>
          <cell r="EX294">
            <v>1.1359999999999999</v>
          </cell>
          <cell r="EY294">
            <v>6.4539999999999997</v>
          </cell>
        </row>
        <row r="295">
          <cell r="AC295" t="str">
            <v>котельной №4, для участка: от здания котельной №4до участка №2; Надземная; 1986год ввода; ГВС; подающий; 60/30°С</v>
          </cell>
          <cell r="BP295">
            <v>1.6E-2</v>
          </cell>
          <cell r="BQ295">
            <v>1.4E-2</v>
          </cell>
          <cell r="BR295">
            <v>1.4E-2</v>
          </cell>
          <cell r="BS295">
            <v>0.01</v>
          </cell>
          <cell r="BT295">
            <v>3.0000000000000001E-3</v>
          </cell>
          <cell r="BU295">
            <v>2E-3</v>
          </cell>
          <cell r="BV295">
            <v>2E-3</v>
          </cell>
          <cell r="BW295">
            <v>3.0000000000000001E-3</v>
          </cell>
          <cell r="BX295">
            <v>3.0000000000000001E-3</v>
          </cell>
          <cell r="BY295">
            <v>1.0999999999999999E-2</v>
          </cell>
          <cell r="BZ295">
            <v>1.2999999999999999E-2</v>
          </cell>
          <cell r="CA295">
            <v>1.4999999999999999E-2</v>
          </cell>
          <cell r="CB295">
            <v>0.106</v>
          </cell>
          <cell r="CD295">
            <v>8.9999999999999993E-3</v>
          </cell>
          <cell r="CE295">
            <v>1E-3</v>
          </cell>
          <cell r="CF295">
            <v>1E-3</v>
          </cell>
          <cell r="EM295">
            <v>0.90600000000000003</v>
          </cell>
          <cell r="EN295">
            <v>0.80400000000000005</v>
          </cell>
          <cell r="EO295">
            <v>0.80200000000000005</v>
          </cell>
          <cell r="EP295">
            <v>0.64</v>
          </cell>
          <cell r="EQ295">
            <v>0.55800000000000005</v>
          </cell>
          <cell r="ER295">
            <v>0.313</v>
          </cell>
          <cell r="ES295">
            <v>0.38900000000000001</v>
          </cell>
          <cell r="ET295">
            <v>0.499</v>
          </cell>
          <cell r="EU295">
            <v>0.55000000000000004</v>
          </cell>
          <cell r="EV295">
            <v>0.66300000000000003</v>
          </cell>
          <cell r="EW295">
            <v>0.76200000000000001</v>
          </cell>
          <cell r="EX295">
            <v>0.876</v>
          </cell>
          <cell r="EY295">
            <v>7.7619999999999996</v>
          </cell>
        </row>
        <row r="296">
          <cell r="AC296" t="str">
            <v>котельной №4, для участка: от здания котельной №4до участка №2; Надземная; 1986год ввода; ГВС; обратный; 60/30°С</v>
          </cell>
          <cell r="BP296">
            <v>1.6E-2</v>
          </cell>
          <cell r="BQ296">
            <v>1.4E-2</v>
          </cell>
          <cell r="BR296">
            <v>1.4E-2</v>
          </cell>
          <cell r="BS296">
            <v>0.01</v>
          </cell>
          <cell r="BT296">
            <v>3.0000000000000001E-3</v>
          </cell>
          <cell r="BU296">
            <v>2E-3</v>
          </cell>
          <cell r="BV296">
            <v>2E-3</v>
          </cell>
          <cell r="BW296">
            <v>3.0000000000000001E-3</v>
          </cell>
          <cell r="BX296">
            <v>3.0000000000000001E-3</v>
          </cell>
          <cell r="BY296">
            <v>1.0999999999999999E-2</v>
          </cell>
          <cell r="BZ296">
            <v>1.2999999999999999E-2</v>
          </cell>
          <cell r="CA296">
            <v>1.4999999999999999E-2</v>
          </cell>
          <cell r="CB296">
            <v>0.106</v>
          </cell>
          <cell r="CD296">
            <v>8.9999999999999993E-3</v>
          </cell>
          <cell r="CE296">
            <v>1E-3</v>
          </cell>
          <cell r="CF296">
            <v>1E-3</v>
          </cell>
          <cell r="EM296">
            <v>0.84799999999999998</v>
          </cell>
          <cell r="EN296">
            <v>0.753</v>
          </cell>
          <cell r="EO296">
            <v>0.75</v>
          </cell>
          <cell r="EP296">
            <v>0.59899999999999998</v>
          </cell>
          <cell r="EQ296">
            <v>0.52200000000000002</v>
          </cell>
          <cell r="ER296">
            <v>0.29299999999999998</v>
          </cell>
          <cell r="ES296">
            <v>0.36399999999999999</v>
          </cell>
          <cell r="ET296">
            <v>0.46800000000000003</v>
          </cell>
          <cell r="EU296">
            <v>0.51500000000000001</v>
          </cell>
          <cell r="EV296">
            <v>0.62</v>
          </cell>
          <cell r="EW296">
            <v>0.71399999999999997</v>
          </cell>
          <cell r="EX296">
            <v>0.82</v>
          </cell>
          <cell r="EY296">
            <v>7.266</v>
          </cell>
        </row>
        <row r="297">
          <cell r="AC297" t="str">
            <v>котельной №4, для участка: от участка №2 до ж.д.пер.Комбинатовский №59; Надземная; 1986год ввода; отопление; подающий; 95/70°С</v>
          </cell>
          <cell r="BP297">
            <v>4.2999999999999997E-2</v>
          </cell>
          <cell r="BQ297">
            <v>3.7999999999999999E-2</v>
          </cell>
          <cell r="BR297">
            <v>3.6999999999999998E-2</v>
          </cell>
          <cell r="BS297">
            <v>2.7E-2</v>
          </cell>
          <cell r="BT297">
            <v>8.9999999999999993E-3</v>
          </cell>
          <cell r="BU297">
            <v>5.0000000000000001E-3</v>
          </cell>
          <cell r="BV297">
            <v>7.0000000000000001E-3</v>
          </cell>
          <cell r="BW297">
            <v>8.0000000000000002E-3</v>
          </cell>
          <cell r="BX297">
            <v>8.9999999999999993E-3</v>
          </cell>
          <cell r="BY297">
            <v>2.8000000000000001E-2</v>
          </cell>
          <cell r="BZ297">
            <v>3.5000000000000003E-2</v>
          </cell>
          <cell r="CA297">
            <v>4.1000000000000002E-2</v>
          </cell>
          <cell r="CB297">
            <v>0.28700000000000003</v>
          </cell>
          <cell r="CD297">
            <v>2.4E-2</v>
          </cell>
          <cell r="CE297">
            <v>4.0000000000000001E-3</v>
          </cell>
          <cell r="CF297">
            <v>4.0000000000000001E-3</v>
          </cell>
          <cell r="EM297">
            <v>2.742</v>
          </cell>
          <cell r="EN297">
            <v>2.3860000000000001</v>
          </cell>
          <cell r="EO297">
            <v>2.14</v>
          </cell>
          <cell r="EP297">
            <v>1.2769999999999999</v>
          </cell>
          <cell r="EQ297">
            <v>5.5E-2</v>
          </cell>
          <cell r="ER297">
            <v>0</v>
          </cell>
          <cell r="ES297">
            <v>0</v>
          </cell>
          <cell r="ET297">
            <v>0</v>
          </cell>
          <cell r="EU297">
            <v>5.6000000000000001E-2</v>
          </cell>
          <cell r="EV297">
            <v>1.325</v>
          </cell>
          <cell r="EW297">
            <v>2</v>
          </cell>
          <cell r="EX297">
            <v>2.56</v>
          </cell>
          <cell r="EY297">
            <v>14.540999999999999</v>
          </cell>
        </row>
        <row r="298">
          <cell r="AC298" t="str">
            <v>котельной №4, для участка: от участка №2 до ж.д.пер.Комбинатовский №59; Надземная; 1986год ввода; отопление; обратный; 95/70°С</v>
          </cell>
          <cell r="BP298">
            <v>4.2999999999999997E-2</v>
          </cell>
          <cell r="BQ298">
            <v>3.7999999999999999E-2</v>
          </cell>
          <cell r="BR298">
            <v>3.6999999999999998E-2</v>
          </cell>
          <cell r="BS298">
            <v>2.7E-2</v>
          </cell>
          <cell r="BT298">
            <v>8.9999999999999993E-3</v>
          </cell>
          <cell r="BU298">
            <v>5.0000000000000001E-3</v>
          </cell>
          <cell r="BV298">
            <v>7.0000000000000001E-3</v>
          </cell>
          <cell r="BW298">
            <v>8.0000000000000002E-3</v>
          </cell>
          <cell r="BX298">
            <v>8.9999999999999993E-3</v>
          </cell>
          <cell r="BY298">
            <v>2.8000000000000001E-2</v>
          </cell>
          <cell r="BZ298">
            <v>3.5000000000000003E-2</v>
          </cell>
          <cell r="CA298">
            <v>4.1000000000000002E-2</v>
          </cell>
          <cell r="CB298">
            <v>0.28700000000000003</v>
          </cell>
          <cell r="CD298">
            <v>2.4E-2</v>
          </cell>
          <cell r="CE298">
            <v>4.0000000000000001E-3</v>
          </cell>
          <cell r="CF298">
            <v>4.0000000000000001E-3</v>
          </cell>
          <cell r="EM298">
            <v>2.37</v>
          </cell>
          <cell r="EN298">
            <v>2.0630000000000002</v>
          </cell>
          <cell r="EO298">
            <v>1.85</v>
          </cell>
          <cell r="EP298">
            <v>1.1040000000000001</v>
          </cell>
          <cell r="EQ298">
            <v>4.7E-2</v>
          </cell>
          <cell r="ER298">
            <v>0</v>
          </cell>
          <cell r="ES298">
            <v>0</v>
          </cell>
          <cell r="ET298">
            <v>0</v>
          </cell>
          <cell r="EU298">
            <v>4.9000000000000002E-2</v>
          </cell>
          <cell r="EV298">
            <v>1.1459999999999999</v>
          </cell>
          <cell r="EW298">
            <v>1.7290000000000001</v>
          </cell>
          <cell r="EX298">
            <v>2.2130000000000001</v>
          </cell>
          <cell r="EY298">
            <v>12.571000000000002</v>
          </cell>
        </row>
        <row r="299">
          <cell r="AC299" t="str">
            <v>котельной №4, для участка: от участка №2 до ж.д.пер.Комбинатовский №59; Надземная; 1986год ввода; ГВС; подающий; 60/30°С</v>
          </cell>
          <cell r="BP299">
            <v>2.8000000000000001E-2</v>
          </cell>
          <cell r="BQ299">
            <v>2.5000000000000001E-2</v>
          </cell>
          <cell r="BR299">
            <v>2.4E-2</v>
          </cell>
          <cell r="BS299">
            <v>1.7000000000000001E-2</v>
          </cell>
          <cell r="BT299">
            <v>6.0000000000000001E-3</v>
          </cell>
          <cell r="BU299">
            <v>3.0000000000000001E-3</v>
          </cell>
          <cell r="BV299">
            <v>4.0000000000000001E-3</v>
          </cell>
          <cell r="BW299">
            <v>5.0000000000000001E-3</v>
          </cell>
          <cell r="BX299">
            <v>5.0000000000000001E-3</v>
          </cell>
          <cell r="BY299">
            <v>1.7999999999999999E-2</v>
          </cell>
          <cell r="BZ299">
            <v>2.1999999999999999E-2</v>
          </cell>
          <cell r="CA299">
            <v>2.5999999999999999E-2</v>
          </cell>
          <cell r="CB299">
            <v>0.18300000000000002</v>
          </cell>
          <cell r="CD299">
            <v>1.6E-2</v>
          </cell>
          <cell r="CE299">
            <v>2E-3</v>
          </cell>
          <cell r="CF299">
            <v>2E-3</v>
          </cell>
          <cell r="EM299">
            <v>2.1629999999999998</v>
          </cell>
          <cell r="EN299">
            <v>1.921</v>
          </cell>
          <cell r="EO299">
            <v>1.915</v>
          </cell>
          <cell r="EP299">
            <v>1.5289999999999999</v>
          </cell>
          <cell r="EQ299">
            <v>1.3320000000000001</v>
          </cell>
          <cell r="ER299">
            <v>0.748</v>
          </cell>
          <cell r="ES299">
            <v>0.92800000000000005</v>
          </cell>
          <cell r="ET299">
            <v>1.1930000000000001</v>
          </cell>
          <cell r="EU299">
            <v>1.3140000000000001</v>
          </cell>
          <cell r="EV299">
            <v>1.583</v>
          </cell>
          <cell r="EW299">
            <v>1.821</v>
          </cell>
          <cell r="EX299">
            <v>2.093</v>
          </cell>
          <cell r="EY299">
            <v>18.54</v>
          </cell>
        </row>
        <row r="300">
          <cell r="AC300" t="str">
            <v>котельной №4, для участка: от участка №2 до ж.д.пер.Комбинатовский №59; Надземная; 1986год ввода; ГВС; обратный; 60/30°С</v>
          </cell>
          <cell r="BP300">
            <v>2.1000000000000001E-2</v>
          </cell>
          <cell r="BQ300">
            <v>1.9E-2</v>
          </cell>
          <cell r="BR300">
            <v>1.7999999999999999E-2</v>
          </cell>
          <cell r="BS300">
            <v>1.2999999999999999E-2</v>
          </cell>
          <cell r="BT300">
            <v>4.0000000000000001E-3</v>
          </cell>
          <cell r="BU300">
            <v>2E-3</v>
          </cell>
          <cell r="BV300">
            <v>3.0000000000000001E-3</v>
          </cell>
          <cell r="BW300">
            <v>4.0000000000000001E-3</v>
          </cell>
          <cell r="BX300">
            <v>4.0000000000000001E-3</v>
          </cell>
          <cell r="BY300">
            <v>1.4E-2</v>
          </cell>
          <cell r="BZ300">
            <v>1.7000000000000001E-2</v>
          </cell>
          <cell r="CA300">
            <v>0.02</v>
          </cell>
          <cell r="CB300">
            <v>0.13900000000000001</v>
          </cell>
          <cell r="CD300">
            <v>1.2E-2</v>
          </cell>
          <cell r="CE300">
            <v>2E-3</v>
          </cell>
          <cell r="CF300">
            <v>2E-3</v>
          </cell>
          <cell r="EM300">
            <v>1.8380000000000001</v>
          </cell>
          <cell r="EN300">
            <v>1.633</v>
          </cell>
          <cell r="EO300">
            <v>1.627</v>
          </cell>
          <cell r="EP300">
            <v>1.3</v>
          </cell>
          <cell r="EQ300">
            <v>1.1319999999999999</v>
          </cell>
          <cell r="ER300">
            <v>0.63600000000000001</v>
          </cell>
          <cell r="ES300">
            <v>0.78900000000000003</v>
          </cell>
          <cell r="ET300">
            <v>1.014</v>
          </cell>
          <cell r="EU300">
            <v>1.1160000000000001</v>
          </cell>
          <cell r="EV300">
            <v>1.3460000000000001</v>
          </cell>
          <cell r="EW300">
            <v>1.5469999999999999</v>
          </cell>
          <cell r="EX300">
            <v>1.7789999999999999</v>
          </cell>
          <cell r="EY300">
            <v>15.756999999999998</v>
          </cell>
        </row>
        <row r="301">
          <cell r="AC301" t="str">
            <v>котельной №4, для участка: от пер.Комбинатовский  №59 до ул.Октябрьская№24а; Внутри помещений; 1980год ввода; отопление; подающий; 95/70°С</v>
          </cell>
          <cell r="BP301">
            <v>2.5000000000000001E-2</v>
          </cell>
          <cell r="BQ301">
            <v>2.1999999999999999E-2</v>
          </cell>
          <cell r="BR301">
            <v>2.1000000000000001E-2</v>
          </cell>
          <cell r="BS301">
            <v>1.4999999999999999E-2</v>
          </cell>
          <cell r="BT301">
            <v>5.0000000000000001E-3</v>
          </cell>
          <cell r="BU301">
            <v>3.0000000000000001E-3</v>
          </cell>
          <cell r="BV301">
            <v>4.0000000000000001E-3</v>
          </cell>
          <cell r="BW301">
            <v>4.0000000000000001E-3</v>
          </cell>
          <cell r="BX301">
            <v>5.0000000000000001E-3</v>
          </cell>
          <cell r="BY301">
            <v>1.6E-2</v>
          </cell>
          <cell r="BZ301">
            <v>0.02</v>
          </cell>
          <cell r="CA301">
            <v>2.4E-2</v>
          </cell>
          <cell r="CB301">
            <v>0.16400000000000001</v>
          </cell>
          <cell r="CD301">
            <v>1.4E-2</v>
          </cell>
          <cell r="CE301">
            <v>2E-3</v>
          </cell>
          <cell r="CF301">
            <v>2E-3</v>
          </cell>
          <cell r="EM301">
            <v>1.1000000000000001</v>
          </cell>
          <cell r="EN301">
            <v>0.98599999999999999</v>
          </cell>
          <cell r="EO301">
            <v>0.97</v>
          </cell>
          <cell r="EP301">
            <v>0.72399999999999998</v>
          </cell>
          <cell r="EQ301">
            <v>3.9E-2</v>
          </cell>
          <cell r="ER301">
            <v>0</v>
          </cell>
          <cell r="ES301">
            <v>0</v>
          </cell>
          <cell r="ET301">
            <v>0</v>
          </cell>
          <cell r="EU301">
            <v>2.9000000000000001E-2</v>
          </cell>
          <cell r="EV301">
            <v>0.60199999999999998</v>
          </cell>
          <cell r="EW301">
            <v>0.83</v>
          </cell>
          <cell r="EX301">
            <v>1.0289999999999999</v>
          </cell>
          <cell r="EY301">
            <v>6.3090000000000002</v>
          </cell>
        </row>
        <row r="302">
          <cell r="AC302" t="str">
            <v>котельной №4, для участка: от пер.Комбинатовский  №59 до ул.Октябрьская№24а; Внутри помещений; 1980год ввода; отопление; обратный; 95/70°С</v>
          </cell>
          <cell r="BP302">
            <v>2.5000000000000001E-2</v>
          </cell>
          <cell r="BQ302">
            <v>2.1999999999999999E-2</v>
          </cell>
          <cell r="BR302">
            <v>2.1000000000000001E-2</v>
          </cell>
          <cell r="BS302">
            <v>1.4999999999999999E-2</v>
          </cell>
          <cell r="BT302">
            <v>5.0000000000000001E-3</v>
          </cell>
          <cell r="BU302">
            <v>3.0000000000000001E-3</v>
          </cell>
          <cell r="BV302">
            <v>4.0000000000000001E-3</v>
          </cell>
          <cell r="BW302">
            <v>4.0000000000000001E-3</v>
          </cell>
          <cell r="BX302">
            <v>5.0000000000000001E-3</v>
          </cell>
          <cell r="BY302">
            <v>1.6E-2</v>
          </cell>
          <cell r="BZ302">
            <v>0.02</v>
          </cell>
          <cell r="CA302">
            <v>2.4E-2</v>
          </cell>
          <cell r="CB302">
            <v>0.16400000000000001</v>
          </cell>
          <cell r="CD302">
            <v>1.4E-2</v>
          </cell>
          <cell r="CE302">
            <v>2E-3</v>
          </cell>
          <cell r="CF302">
            <v>2E-3</v>
          </cell>
          <cell r="EM302">
            <v>0.82</v>
          </cell>
          <cell r="EN302">
            <v>0.73499999999999999</v>
          </cell>
          <cell r="EO302">
            <v>0.72299999999999998</v>
          </cell>
          <cell r="EP302">
            <v>0.54</v>
          </cell>
          <cell r="EQ302">
            <v>2.9000000000000001E-2</v>
          </cell>
          <cell r="ER302">
            <v>0</v>
          </cell>
          <cell r="ES302">
            <v>0</v>
          </cell>
          <cell r="ET302">
            <v>0</v>
          </cell>
          <cell r="EU302">
            <v>2.1999999999999999E-2</v>
          </cell>
          <cell r="EV302">
            <v>0.44900000000000001</v>
          </cell>
          <cell r="EW302">
            <v>0.61899999999999999</v>
          </cell>
          <cell r="EX302">
            <v>0.76800000000000002</v>
          </cell>
          <cell r="EY302">
            <v>4.7049999999999992</v>
          </cell>
        </row>
        <row r="303">
          <cell r="AC303" t="str">
            <v>котельной №4, для участка: от пер.Комбинатовский  №59 до ул.Октябрьская№24а; Бесканальная; 1980год ввода; отопление; подающий; 95/70°С</v>
          </cell>
          <cell r="BP303">
            <v>6.0000000000000001E-3</v>
          </cell>
          <cell r="BQ303">
            <v>6.0000000000000001E-3</v>
          </cell>
          <cell r="BR303">
            <v>5.0000000000000001E-3</v>
          </cell>
          <cell r="BS303">
            <v>4.0000000000000001E-3</v>
          </cell>
          <cell r="BT303">
            <v>1E-3</v>
          </cell>
          <cell r="BU303">
            <v>1E-3</v>
          </cell>
          <cell r="BV303">
            <v>1E-3</v>
          </cell>
          <cell r="BW303">
            <v>1E-3</v>
          </cell>
          <cell r="BX303">
            <v>1E-3</v>
          </cell>
          <cell r="BY303">
            <v>4.0000000000000001E-3</v>
          </cell>
          <cell r="BZ303">
            <v>5.0000000000000001E-3</v>
          </cell>
          <cell r="CA303">
            <v>6.0000000000000001E-3</v>
          </cell>
          <cell r="CB303">
            <v>4.1000000000000002E-2</v>
          </cell>
          <cell r="CD303">
            <v>4.0000000000000001E-3</v>
          </cell>
          <cell r="CE303">
            <v>1E-3</v>
          </cell>
          <cell r="CF303">
            <v>1E-3</v>
          </cell>
          <cell r="EM303">
            <v>0.38200000000000001</v>
          </cell>
          <cell r="EN303">
            <v>0.34300000000000003</v>
          </cell>
          <cell r="EO303">
            <v>0.33700000000000002</v>
          </cell>
          <cell r="EP303">
            <v>0.252</v>
          </cell>
          <cell r="EQ303">
            <v>1.4E-2</v>
          </cell>
          <cell r="ER303">
            <v>0</v>
          </cell>
          <cell r="ES303">
            <v>0</v>
          </cell>
          <cell r="ET303">
            <v>0</v>
          </cell>
          <cell r="EU303">
            <v>0.01</v>
          </cell>
          <cell r="EV303">
            <v>0.20899999999999999</v>
          </cell>
          <cell r="EW303">
            <v>0.28899999999999998</v>
          </cell>
          <cell r="EX303">
            <v>0.35799999999999998</v>
          </cell>
          <cell r="EY303">
            <v>2.194</v>
          </cell>
        </row>
        <row r="304">
          <cell r="AC304" t="str">
            <v>котельной №4, для участка: от пер.Комбинатовский  №59 до ул.Октябрьская№24а; Бесканальная; 1980год ввода; отопление; обратный; 95/70°С</v>
          </cell>
          <cell r="BP304">
            <v>6.0000000000000001E-3</v>
          </cell>
          <cell r="BQ304">
            <v>6.0000000000000001E-3</v>
          </cell>
          <cell r="BR304">
            <v>5.0000000000000001E-3</v>
          </cell>
          <cell r="BS304">
            <v>4.0000000000000001E-3</v>
          </cell>
          <cell r="BT304">
            <v>1E-3</v>
          </cell>
          <cell r="BU304">
            <v>1E-3</v>
          </cell>
          <cell r="BV304">
            <v>1E-3</v>
          </cell>
          <cell r="BW304">
            <v>1E-3</v>
          </cell>
          <cell r="BX304">
            <v>1E-3</v>
          </cell>
          <cell r="BY304">
            <v>4.0000000000000001E-3</v>
          </cell>
          <cell r="BZ304">
            <v>5.0000000000000001E-3</v>
          </cell>
          <cell r="CA304">
            <v>6.0000000000000001E-3</v>
          </cell>
          <cell r="CB304">
            <v>4.1000000000000002E-2</v>
          </cell>
          <cell r="CD304">
            <v>4.0000000000000001E-3</v>
          </cell>
          <cell r="CE304">
            <v>1E-3</v>
          </cell>
          <cell r="CF304">
            <v>1E-3</v>
          </cell>
          <cell r="EM304">
            <v>0.38200000000000001</v>
          </cell>
          <cell r="EN304">
            <v>0.34300000000000003</v>
          </cell>
          <cell r="EO304">
            <v>0.33700000000000002</v>
          </cell>
          <cell r="EP304">
            <v>0.252</v>
          </cell>
          <cell r="EQ304">
            <v>1.4E-2</v>
          </cell>
          <cell r="ER304">
            <v>0</v>
          </cell>
          <cell r="ES304">
            <v>0</v>
          </cell>
          <cell r="ET304">
            <v>0</v>
          </cell>
          <cell r="EU304">
            <v>0.01</v>
          </cell>
          <cell r="EV304">
            <v>0.20899999999999999</v>
          </cell>
          <cell r="EW304">
            <v>0.28899999999999998</v>
          </cell>
          <cell r="EX304">
            <v>0.35799999999999998</v>
          </cell>
          <cell r="EY304">
            <v>2.194</v>
          </cell>
        </row>
        <row r="305">
          <cell r="AC305" t="str">
            <v>котельной №4, для участка: от пер.Комбинатовский  №59 до ул.Октябрьская№24а; Внутри помещений; 1980год ввода; ГВС; подающий; 60/30°С</v>
          </cell>
          <cell r="BP305">
            <v>0.01</v>
          </cell>
          <cell r="BQ305">
            <v>8.0000000000000002E-3</v>
          </cell>
          <cell r="BR305">
            <v>8.0000000000000002E-3</v>
          </cell>
          <cell r="BS305">
            <v>6.0000000000000001E-3</v>
          </cell>
          <cell r="BT305">
            <v>2E-3</v>
          </cell>
          <cell r="BU305">
            <v>1E-3</v>
          </cell>
          <cell r="BV305">
            <v>1E-3</v>
          </cell>
          <cell r="BW305">
            <v>2E-3</v>
          </cell>
          <cell r="BX305">
            <v>2E-3</v>
          </cell>
          <cell r="BY305">
            <v>6.0000000000000001E-3</v>
          </cell>
          <cell r="BZ305">
            <v>8.0000000000000002E-3</v>
          </cell>
          <cell r="CA305">
            <v>8.9999999999999993E-3</v>
          </cell>
          <cell r="CB305">
            <v>6.3E-2</v>
          </cell>
          <cell r="CD305">
            <v>5.0000000000000001E-3</v>
          </cell>
          <cell r="CE305">
            <v>1E-3</v>
          </cell>
          <cell r="CF305">
            <v>1E-3</v>
          </cell>
          <cell r="EM305">
            <v>0.81799999999999995</v>
          </cell>
          <cell r="EN305">
            <v>0.751</v>
          </cell>
          <cell r="EO305">
            <v>0.83899999999999997</v>
          </cell>
          <cell r="EP305">
            <v>0.81499999999999995</v>
          </cell>
          <cell r="EQ305">
            <v>0.81200000000000006</v>
          </cell>
          <cell r="ER305">
            <v>0.48699999999999999</v>
          </cell>
          <cell r="ES305">
            <v>0.58699999999999997</v>
          </cell>
          <cell r="ET305">
            <v>0.67100000000000004</v>
          </cell>
          <cell r="EU305">
            <v>0.65800000000000003</v>
          </cell>
          <cell r="EV305">
            <v>0.71799999999999997</v>
          </cell>
          <cell r="EW305">
            <v>0.73899999999999999</v>
          </cell>
          <cell r="EX305">
            <v>0.8</v>
          </cell>
          <cell r="EY305">
            <v>8.6950000000000003</v>
          </cell>
        </row>
        <row r="306">
          <cell r="AC306" t="str">
            <v>котельной №4, для участка: от пер.Комбинатовский  №59 до ул.Октябрьская№24а; Внутри помещений; 1980год ввода; ГВС; обратный; 60/30°С</v>
          </cell>
          <cell r="BP306">
            <v>4.0000000000000001E-3</v>
          </cell>
          <cell r="BQ306">
            <v>3.0000000000000001E-3</v>
          </cell>
          <cell r="BR306">
            <v>3.0000000000000001E-3</v>
          </cell>
          <cell r="BS306">
            <v>2E-3</v>
          </cell>
          <cell r="BT306">
            <v>1E-3</v>
          </cell>
          <cell r="BU306">
            <v>0</v>
          </cell>
          <cell r="BV306">
            <v>1E-3</v>
          </cell>
          <cell r="BW306">
            <v>1E-3</v>
          </cell>
          <cell r="BX306">
            <v>1E-3</v>
          </cell>
          <cell r="BY306">
            <v>3.0000000000000001E-3</v>
          </cell>
          <cell r="BZ306">
            <v>3.0000000000000001E-3</v>
          </cell>
          <cell r="CA306">
            <v>4.0000000000000001E-3</v>
          </cell>
          <cell r="CB306">
            <v>2.6000000000000002E-2</v>
          </cell>
          <cell r="CD306">
            <v>2E-3</v>
          </cell>
          <cell r="CE306">
            <v>0</v>
          </cell>
          <cell r="CF306">
            <v>0</v>
          </cell>
          <cell r="EM306">
            <v>0.65800000000000003</v>
          </cell>
          <cell r="EN306">
            <v>0.60399999999999998</v>
          </cell>
          <cell r="EO306">
            <v>0.67500000000000004</v>
          </cell>
          <cell r="EP306">
            <v>0.65600000000000003</v>
          </cell>
          <cell r="EQ306">
            <v>0.65300000000000002</v>
          </cell>
          <cell r="ER306">
            <v>0.39200000000000002</v>
          </cell>
          <cell r="ES306">
            <v>0.47299999999999998</v>
          </cell>
          <cell r="ET306">
            <v>0.54</v>
          </cell>
          <cell r="EU306">
            <v>0.53</v>
          </cell>
          <cell r="EV306">
            <v>0.57799999999999996</v>
          </cell>
          <cell r="EW306">
            <v>0.59499999999999997</v>
          </cell>
          <cell r="EX306">
            <v>0.64400000000000002</v>
          </cell>
          <cell r="EY306">
            <v>6.9980000000000002</v>
          </cell>
        </row>
        <row r="307">
          <cell r="AC307" t="str">
            <v>котельной №4, для участка: от пер.Комбинатовский  №59 до ул.Октябрьская№24а; Бесканальная; 1980год ввода; ГВС; подающий; 60/30°С</v>
          </cell>
          <cell r="BP307">
            <v>3.0000000000000001E-3</v>
          </cell>
          <cell r="BQ307">
            <v>2E-3</v>
          </cell>
          <cell r="BR307">
            <v>2E-3</v>
          </cell>
          <cell r="BS307">
            <v>2E-3</v>
          </cell>
          <cell r="BT307">
            <v>1E-3</v>
          </cell>
          <cell r="BU307">
            <v>0</v>
          </cell>
          <cell r="BV307">
            <v>0</v>
          </cell>
          <cell r="BW307">
            <v>0</v>
          </cell>
          <cell r="BX307">
            <v>0</v>
          </cell>
          <cell r="BY307">
            <v>2E-3</v>
          </cell>
          <cell r="BZ307">
            <v>2E-3</v>
          </cell>
          <cell r="CA307">
            <v>2E-3</v>
          </cell>
          <cell r="CB307">
            <v>1.6E-2</v>
          </cell>
          <cell r="CD307">
            <v>1E-3</v>
          </cell>
          <cell r="CE307">
            <v>0</v>
          </cell>
          <cell r="CF307">
            <v>0</v>
          </cell>
          <cell r="EM307">
            <v>0.28999999999999998</v>
          </cell>
          <cell r="EN307">
            <v>0.26600000000000001</v>
          </cell>
          <cell r="EO307">
            <v>0.29699999999999999</v>
          </cell>
          <cell r="EP307">
            <v>0.28899999999999998</v>
          </cell>
          <cell r="EQ307">
            <v>0.28799999999999998</v>
          </cell>
          <cell r="ER307">
            <v>0.17299999999999999</v>
          </cell>
          <cell r="ES307">
            <v>0.20799999999999999</v>
          </cell>
          <cell r="ET307">
            <v>0.23799999999999999</v>
          </cell>
          <cell r="EU307">
            <v>0.23400000000000001</v>
          </cell>
          <cell r="EV307">
            <v>0.255</v>
          </cell>
          <cell r="EW307">
            <v>0.26200000000000001</v>
          </cell>
          <cell r="EX307">
            <v>0.28399999999999997</v>
          </cell>
          <cell r="EY307">
            <v>3.0839999999999996</v>
          </cell>
        </row>
        <row r="308">
          <cell r="AC308" t="str">
            <v>котельной №4, для участка: от пер.Комбинатовский  №59 до ул.Октябрьская№24а; Бесканальная; 1980год ввода; ГВС; обратный; 60/30°С</v>
          </cell>
          <cell r="BP308">
            <v>1E-3</v>
          </cell>
          <cell r="BQ308">
            <v>1E-3</v>
          </cell>
          <cell r="BR308">
            <v>1E-3</v>
          </cell>
          <cell r="BS308">
            <v>1E-3</v>
          </cell>
          <cell r="BT308">
            <v>0</v>
          </cell>
          <cell r="BU308">
            <v>0</v>
          </cell>
          <cell r="BV308">
            <v>0</v>
          </cell>
          <cell r="BW308">
            <v>0</v>
          </cell>
          <cell r="BX308">
            <v>0</v>
          </cell>
          <cell r="BY308">
            <v>1E-3</v>
          </cell>
          <cell r="BZ308">
            <v>1E-3</v>
          </cell>
          <cell r="CA308">
            <v>1E-3</v>
          </cell>
          <cell r="CB308">
            <v>7.0000000000000001E-3</v>
          </cell>
          <cell r="CD308">
            <v>1E-3</v>
          </cell>
          <cell r="CE308">
            <v>0</v>
          </cell>
          <cell r="CF308">
            <v>0</v>
          </cell>
          <cell r="EM308">
            <v>0.249</v>
          </cell>
          <cell r="EN308">
            <v>0.22900000000000001</v>
          </cell>
          <cell r="EO308">
            <v>0.255</v>
          </cell>
          <cell r="EP308">
            <v>0.248</v>
          </cell>
          <cell r="EQ308">
            <v>0.247</v>
          </cell>
          <cell r="ER308">
            <v>0.14799999999999999</v>
          </cell>
          <cell r="ES308">
            <v>0.17899999999999999</v>
          </cell>
          <cell r="ET308">
            <v>0.20399999999999999</v>
          </cell>
          <cell r="EU308">
            <v>0.2</v>
          </cell>
          <cell r="EV308">
            <v>0.219</v>
          </cell>
          <cell r="EW308">
            <v>0.22500000000000001</v>
          </cell>
          <cell r="EX308">
            <v>0.24299999999999999</v>
          </cell>
          <cell r="EY308">
            <v>2.6459999999999999</v>
          </cell>
        </row>
        <row r="309">
          <cell r="AC309" t="str">
            <v>котельной №4, для участка: от участка №3 до ж.д.ул.Олешко №25; Надземная; 1980год ввода; отопление; подающий; 95/70°С</v>
          </cell>
          <cell r="BP309">
            <v>0.17799999999999999</v>
          </cell>
          <cell r="BQ309">
            <v>0.157</v>
          </cell>
          <cell r="BR309">
            <v>0.152</v>
          </cell>
          <cell r="BS309">
            <v>0.111</v>
          </cell>
          <cell r="BT309">
            <v>3.5999999999999997E-2</v>
          </cell>
          <cell r="BU309">
            <v>2.1000000000000001E-2</v>
          </cell>
          <cell r="BV309">
            <v>2.7E-2</v>
          </cell>
          <cell r="BW309">
            <v>3.2000000000000001E-2</v>
          </cell>
          <cell r="BX309">
            <v>3.5000000000000003E-2</v>
          </cell>
          <cell r="BY309">
            <v>0.115</v>
          </cell>
          <cell r="BZ309">
            <v>0.14299999999999999</v>
          </cell>
          <cell r="CA309">
            <v>0.16900000000000001</v>
          </cell>
          <cell r="CB309">
            <v>1.1760000000000002</v>
          </cell>
          <cell r="CD309">
            <v>0.1</v>
          </cell>
          <cell r="CE309">
            <v>1.4999999999999999E-2</v>
          </cell>
          <cell r="CF309">
            <v>1.4999999999999999E-2</v>
          </cell>
          <cell r="EM309">
            <v>5.5650000000000004</v>
          </cell>
          <cell r="EN309">
            <v>4.843</v>
          </cell>
          <cell r="EO309">
            <v>4.3440000000000003</v>
          </cell>
          <cell r="EP309">
            <v>2.5910000000000002</v>
          </cell>
          <cell r="EQ309">
            <v>0.111</v>
          </cell>
          <cell r="ER309">
            <v>0</v>
          </cell>
          <cell r="ES309">
            <v>0</v>
          </cell>
          <cell r="ET309">
            <v>0</v>
          </cell>
          <cell r="EU309">
            <v>0.114</v>
          </cell>
          <cell r="EV309">
            <v>2.69</v>
          </cell>
          <cell r="EW309">
            <v>4.0599999999999996</v>
          </cell>
          <cell r="EX309">
            <v>5.1950000000000003</v>
          </cell>
          <cell r="EY309">
            <v>29.513000000000005</v>
          </cell>
        </row>
        <row r="310">
          <cell r="AC310" t="str">
            <v>котельной №4, для участка: от участка №3 до ж.д.ул.Олешко №25; Надземная; 1980год ввода; отопление; обратный; 95/70°С</v>
          </cell>
          <cell r="BP310">
            <v>0.17799999999999999</v>
          </cell>
          <cell r="BQ310">
            <v>0.157</v>
          </cell>
          <cell r="BR310">
            <v>0.152</v>
          </cell>
          <cell r="BS310">
            <v>0.111</v>
          </cell>
          <cell r="BT310">
            <v>3.5999999999999997E-2</v>
          </cell>
          <cell r="BU310">
            <v>2.1000000000000001E-2</v>
          </cell>
          <cell r="BV310">
            <v>2.7E-2</v>
          </cell>
          <cell r="BW310">
            <v>3.2000000000000001E-2</v>
          </cell>
          <cell r="BX310">
            <v>3.5000000000000003E-2</v>
          </cell>
          <cell r="BY310">
            <v>0.115</v>
          </cell>
          <cell r="BZ310">
            <v>0.14299999999999999</v>
          </cell>
          <cell r="CA310">
            <v>0.16900000000000001</v>
          </cell>
          <cell r="CB310">
            <v>1.1760000000000002</v>
          </cell>
          <cell r="CD310">
            <v>0.1</v>
          </cell>
          <cell r="CE310">
            <v>1.4999999999999999E-2</v>
          </cell>
          <cell r="CF310">
            <v>1.4999999999999999E-2</v>
          </cell>
          <cell r="EM310">
            <v>4.9169999999999998</v>
          </cell>
          <cell r="EN310">
            <v>4.2789999999999999</v>
          </cell>
          <cell r="EO310">
            <v>3.8380000000000001</v>
          </cell>
          <cell r="EP310">
            <v>2.29</v>
          </cell>
          <cell r="EQ310">
            <v>9.8000000000000004E-2</v>
          </cell>
          <cell r="ER310">
            <v>0</v>
          </cell>
          <cell r="ES310">
            <v>0</v>
          </cell>
          <cell r="ET310">
            <v>0</v>
          </cell>
          <cell r="EU310">
            <v>0.10100000000000001</v>
          </cell>
          <cell r="EV310">
            <v>2.3769999999999998</v>
          </cell>
          <cell r="EW310">
            <v>3.5870000000000002</v>
          </cell>
          <cell r="EX310">
            <v>4.59</v>
          </cell>
          <cell r="EY310">
            <v>26.076999999999998</v>
          </cell>
        </row>
        <row r="311">
          <cell r="AC311" t="str">
            <v>котельной №4, для участка: от участка №3 до ж.д.ул.Олешко №25; Бесканальная; 1980год ввода; отопление; подающий; 95/70°С</v>
          </cell>
          <cell r="BP311">
            <v>9.0999999999999998E-2</v>
          </cell>
          <cell r="BQ311">
            <v>0.08</v>
          </cell>
          <cell r="BR311">
            <v>7.8E-2</v>
          </cell>
          <cell r="BS311">
            <v>5.7000000000000002E-2</v>
          </cell>
          <cell r="BT311">
            <v>1.7999999999999999E-2</v>
          </cell>
          <cell r="BU311">
            <v>1.0999999999999999E-2</v>
          </cell>
          <cell r="BV311">
            <v>1.4E-2</v>
          </cell>
          <cell r="BW311">
            <v>1.6E-2</v>
          </cell>
          <cell r="BX311">
            <v>1.7999999999999999E-2</v>
          </cell>
          <cell r="BY311">
            <v>5.8999999999999997E-2</v>
          </cell>
          <cell r="BZ311">
            <v>7.2999999999999995E-2</v>
          </cell>
          <cell r="CA311">
            <v>8.6999999999999994E-2</v>
          </cell>
          <cell r="CB311">
            <v>0.60199999999999998</v>
          </cell>
          <cell r="CD311">
            <v>5.0999999999999997E-2</v>
          </cell>
          <cell r="CE311">
            <v>8.0000000000000002E-3</v>
          </cell>
          <cell r="CF311">
            <v>8.0000000000000002E-3</v>
          </cell>
          <cell r="EM311">
            <v>2.0910000000000002</v>
          </cell>
          <cell r="EN311">
            <v>1.8740000000000001</v>
          </cell>
          <cell r="EO311">
            <v>1.8440000000000001</v>
          </cell>
          <cell r="EP311">
            <v>1.3759999999999999</v>
          </cell>
          <cell r="EQ311">
            <v>7.4999999999999997E-2</v>
          </cell>
          <cell r="ER311">
            <v>0</v>
          </cell>
          <cell r="ES311">
            <v>0</v>
          </cell>
          <cell r="ET311">
            <v>0</v>
          </cell>
          <cell r="EU311">
            <v>5.6000000000000001E-2</v>
          </cell>
          <cell r="EV311">
            <v>1.145</v>
          </cell>
          <cell r="EW311">
            <v>1.579</v>
          </cell>
          <cell r="EX311">
            <v>1.9570000000000001</v>
          </cell>
          <cell r="EY311">
            <v>11.997000000000002</v>
          </cell>
        </row>
        <row r="312">
          <cell r="AC312" t="str">
            <v>котельной №4, для участка: от участка №3 до ж.д.ул.Олешко №25; Бесканальная; 1980год ввода; отопление; обратный; 95/70°С</v>
          </cell>
          <cell r="BP312">
            <v>9.0999999999999998E-2</v>
          </cell>
          <cell r="BQ312">
            <v>0.08</v>
          </cell>
          <cell r="BR312">
            <v>7.8E-2</v>
          </cell>
          <cell r="BS312">
            <v>5.7000000000000002E-2</v>
          </cell>
          <cell r="BT312">
            <v>1.7999999999999999E-2</v>
          </cell>
          <cell r="BU312">
            <v>1.0999999999999999E-2</v>
          </cell>
          <cell r="BV312">
            <v>1.4E-2</v>
          </cell>
          <cell r="BW312">
            <v>1.6E-2</v>
          </cell>
          <cell r="BX312">
            <v>1.7999999999999999E-2</v>
          </cell>
          <cell r="BY312">
            <v>5.8999999999999997E-2</v>
          </cell>
          <cell r="BZ312">
            <v>7.2999999999999995E-2</v>
          </cell>
          <cell r="CA312">
            <v>8.6999999999999994E-2</v>
          </cell>
          <cell r="CB312">
            <v>0.60199999999999998</v>
          </cell>
          <cell r="CD312">
            <v>5.0999999999999997E-2</v>
          </cell>
          <cell r="CE312">
            <v>8.0000000000000002E-3</v>
          </cell>
          <cell r="CF312">
            <v>8.0000000000000002E-3</v>
          </cell>
          <cell r="EM312">
            <v>2.0910000000000002</v>
          </cell>
          <cell r="EN312">
            <v>1.8740000000000001</v>
          </cell>
          <cell r="EO312">
            <v>1.8440000000000001</v>
          </cell>
          <cell r="EP312">
            <v>1.3759999999999999</v>
          </cell>
          <cell r="EQ312">
            <v>7.4999999999999997E-2</v>
          </cell>
          <cell r="ER312">
            <v>0</v>
          </cell>
          <cell r="ES312">
            <v>0</v>
          </cell>
          <cell r="ET312">
            <v>0</v>
          </cell>
          <cell r="EU312">
            <v>5.6000000000000001E-2</v>
          </cell>
          <cell r="EV312">
            <v>1.145</v>
          </cell>
          <cell r="EW312">
            <v>1.579</v>
          </cell>
          <cell r="EX312">
            <v>1.9570000000000001</v>
          </cell>
          <cell r="EY312">
            <v>11.997000000000002</v>
          </cell>
        </row>
        <row r="313">
          <cell r="AC313" t="str">
            <v>котельной №4, для участка: от участка №3 до ж.д.ул.Олешко №25; Бесканальная; 1980год ввода; отопление; подающий; 95/70°С</v>
          </cell>
          <cell r="BP313">
            <v>6.0000000000000001E-3</v>
          </cell>
          <cell r="BQ313">
            <v>5.0000000000000001E-3</v>
          </cell>
          <cell r="BR313">
            <v>5.0000000000000001E-3</v>
          </cell>
          <cell r="BS313">
            <v>4.0000000000000001E-3</v>
          </cell>
          <cell r="BT313">
            <v>1E-3</v>
          </cell>
          <cell r="BU313">
            <v>1E-3</v>
          </cell>
          <cell r="BV313">
            <v>1E-3</v>
          </cell>
          <cell r="BW313">
            <v>1E-3</v>
          </cell>
          <cell r="BX313">
            <v>1E-3</v>
          </cell>
          <cell r="BY313">
            <v>4.0000000000000001E-3</v>
          </cell>
          <cell r="BZ313">
            <v>5.0000000000000001E-3</v>
          </cell>
          <cell r="CA313">
            <v>5.0000000000000001E-3</v>
          </cell>
          <cell r="CB313">
            <v>3.9E-2</v>
          </cell>
          <cell r="CD313">
            <v>3.0000000000000001E-3</v>
          </cell>
          <cell r="CE313">
            <v>0</v>
          </cell>
          <cell r="CF313">
            <v>0</v>
          </cell>
          <cell r="EM313">
            <v>0.33400000000000002</v>
          </cell>
          <cell r="EN313">
            <v>0.3</v>
          </cell>
          <cell r="EO313">
            <v>0.29499999999999998</v>
          </cell>
          <cell r="EP313">
            <v>0.22</v>
          </cell>
          <cell r="EQ313">
            <v>1.2E-2</v>
          </cell>
          <cell r="ER313">
            <v>0</v>
          </cell>
          <cell r="ES313">
            <v>0</v>
          </cell>
          <cell r="ET313">
            <v>0</v>
          </cell>
          <cell r="EU313">
            <v>8.9999999999999993E-3</v>
          </cell>
          <cell r="EV313">
            <v>0.183</v>
          </cell>
          <cell r="EW313">
            <v>0.252</v>
          </cell>
          <cell r="EX313">
            <v>0.313</v>
          </cell>
          <cell r="EY313">
            <v>1.9179999999999999</v>
          </cell>
        </row>
        <row r="314">
          <cell r="AC314" t="str">
            <v>котельной №4, для участка: от участка №3 до ж.д.ул.Олешко №25; Бесканальная; 1980год ввода; отопление; обратный; 95/70°С</v>
          </cell>
          <cell r="BP314">
            <v>6.0000000000000001E-3</v>
          </cell>
          <cell r="BQ314">
            <v>5.0000000000000001E-3</v>
          </cell>
          <cell r="BR314">
            <v>5.0000000000000001E-3</v>
          </cell>
          <cell r="BS314">
            <v>4.0000000000000001E-3</v>
          </cell>
          <cell r="BT314">
            <v>1E-3</v>
          </cell>
          <cell r="BU314">
            <v>1E-3</v>
          </cell>
          <cell r="BV314">
            <v>1E-3</v>
          </cell>
          <cell r="BW314">
            <v>1E-3</v>
          </cell>
          <cell r="BX314">
            <v>1E-3</v>
          </cell>
          <cell r="BY314">
            <v>4.0000000000000001E-3</v>
          </cell>
          <cell r="BZ314">
            <v>5.0000000000000001E-3</v>
          </cell>
          <cell r="CA314">
            <v>5.0000000000000001E-3</v>
          </cell>
          <cell r="CB314">
            <v>3.9E-2</v>
          </cell>
          <cell r="CD314">
            <v>3.0000000000000001E-3</v>
          </cell>
          <cell r="CE314">
            <v>0</v>
          </cell>
          <cell r="CF314">
            <v>0</v>
          </cell>
          <cell r="EM314">
            <v>0.33400000000000002</v>
          </cell>
          <cell r="EN314">
            <v>0.3</v>
          </cell>
          <cell r="EO314">
            <v>0.29499999999999998</v>
          </cell>
          <cell r="EP314">
            <v>0.22</v>
          </cell>
          <cell r="EQ314">
            <v>1.2E-2</v>
          </cell>
          <cell r="ER314">
            <v>0</v>
          </cell>
          <cell r="ES314">
            <v>0</v>
          </cell>
          <cell r="ET314">
            <v>0</v>
          </cell>
          <cell r="EU314">
            <v>8.9999999999999993E-3</v>
          </cell>
          <cell r="EV314">
            <v>0.183</v>
          </cell>
          <cell r="EW314">
            <v>0.252</v>
          </cell>
          <cell r="EX314">
            <v>0.313</v>
          </cell>
          <cell r="EY314">
            <v>1.9179999999999999</v>
          </cell>
        </row>
        <row r="315">
          <cell r="AC315" t="str">
            <v>котельной №4, для участка: от участка №3 до ж.д.ул.Олешко №25; Надземная; 1980год ввода; отопление; подающий; 95/70°С</v>
          </cell>
          <cell r="BP315">
            <v>4.2999999999999997E-2</v>
          </cell>
          <cell r="BQ315">
            <v>3.7999999999999999E-2</v>
          </cell>
          <cell r="BR315">
            <v>3.5999999999999997E-2</v>
          </cell>
          <cell r="BS315">
            <v>2.7E-2</v>
          </cell>
          <cell r="BT315">
            <v>8.9999999999999993E-3</v>
          </cell>
          <cell r="BU315">
            <v>5.0000000000000001E-3</v>
          </cell>
          <cell r="BV315">
            <v>6.0000000000000001E-3</v>
          </cell>
          <cell r="BW315">
            <v>8.0000000000000002E-3</v>
          </cell>
          <cell r="BX315">
            <v>8.0000000000000002E-3</v>
          </cell>
          <cell r="BY315">
            <v>2.8000000000000001E-2</v>
          </cell>
          <cell r="BZ315">
            <v>3.4000000000000002E-2</v>
          </cell>
          <cell r="CA315">
            <v>4.1000000000000002E-2</v>
          </cell>
          <cell r="CB315">
            <v>0.28300000000000003</v>
          </cell>
          <cell r="CD315">
            <v>2.4E-2</v>
          </cell>
          <cell r="CE315">
            <v>4.0000000000000001E-3</v>
          </cell>
          <cell r="CF315">
            <v>4.0000000000000001E-3</v>
          </cell>
          <cell r="EM315">
            <v>2.698</v>
          </cell>
          <cell r="EN315">
            <v>2.3479999999999999</v>
          </cell>
          <cell r="EO315">
            <v>2.1059999999999999</v>
          </cell>
          <cell r="EP315">
            <v>1.256</v>
          </cell>
          <cell r="EQ315">
            <v>5.3999999999999999E-2</v>
          </cell>
          <cell r="ER315">
            <v>0</v>
          </cell>
          <cell r="ES315">
            <v>0</v>
          </cell>
          <cell r="ET315">
            <v>0</v>
          </cell>
          <cell r="EU315">
            <v>5.5E-2</v>
          </cell>
          <cell r="EV315">
            <v>1.304</v>
          </cell>
          <cell r="EW315">
            <v>1.968</v>
          </cell>
          <cell r="EX315">
            <v>2.5190000000000001</v>
          </cell>
          <cell r="EY315">
            <v>14.308</v>
          </cell>
        </row>
        <row r="316">
          <cell r="AC316" t="str">
            <v>котельной №4, для участка: от участка №3 до ж.д.ул.Олешко №25; Надземная; 1980год ввода; отопление; обратный; 95/70°С</v>
          </cell>
          <cell r="BP316">
            <v>4.2999999999999997E-2</v>
          </cell>
          <cell r="BQ316">
            <v>3.7999999999999999E-2</v>
          </cell>
          <cell r="BR316">
            <v>3.5999999999999997E-2</v>
          </cell>
          <cell r="BS316">
            <v>2.7E-2</v>
          </cell>
          <cell r="BT316">
            <v>8.9999999999999993E-3</v>
          </cell>
          <cell r="BU316">
            <v>5.0000000000000001E-3</v>
          </cell>
          <cell r="BV316">
            <v>6.0000000000000001E-3</v>
          </cell>
          <cell r="BW316">
            <v>8.0000000000000002E-3</v>
          </cell>
          <cell r="BX316">
            <v>8.0000000000000002E-3</v>
          </cell>
          <cell r="BY316">
            <v>2.8000000000000001E-2</v>
          </cell>
          <cell r="BZ316">
            <v>3.4000000000000002E-2</v>
          </cell>
          <cell r="CA316">
            <v>4.1000000000000002E-2</v>
          </cell>
          <cell r="CB316">
            <v>0.28300000000000003</v>
          </cell>
          <cell r="CD316">
            <v>2.4E-2</v>
          </cell>
          <cell r="CE316">
            <v>4.0000000000000001E-3</v>
          </cell>
          <cell r="CF316">
            <v>4.0000000000000001E-3</v>
          </cell>
          <cell r="EM316">
            <v>2.331</v>
          </cell>
          <cell r="EN316">
            <v>2.0289999999999999</v>
          </cell>
          <cell r="EO316">
            <v>1.82</v>
          </cell>
          <cell r="EP316">
            <v>1.0860000000000001</v>
          </cell>
          <cell r="EQ316">
            <v>4.5999999999999999E-2</v>
          </cell>
          <cell r="ER316">
            <v>0</v>
          </cell>
          <cell r="ES316">
            <v>0</v>
          </cell>
          <cell r="ET316">
            <v>0</v>
          </cell>
          <cell r="EU316">
            <v>4.8000000000000001E-2</v>
          </cell>
          <cell r="EV316">
            <v>1.127</v>
          </cell>
          <cell r="EW316">
            <v>1.7010000000000001</v>
          </cell>
          <cell r="EX316">
            <v>2.1760000000000002</v>
          </cell>
          <cell r="EY316">
            <v>12.364000000000001</v>
          </cell>
        </row>
        <row r="317">
          <cell r="AC317" t="str">
            <v>котельной №4, для участка: от участка №3 до ж.д.ул.Олешко №25; Надземная; 1980год ввода; отопление; подающий; 95/70°С</v>
          </cell>
          <cell r="BP317">
            <v>2E-3</v>
          </cell>
          <cell r="BQ317">
            <v>2E-3</v>
          </cell>
          <cell r="BR317">
            <v>2E-3</v>
          </cell>
          <cell r="BS317">
            <v>1E-3</v>
          </cell>
          <cell r="BT317">
            <v>0</v>
          </cell>
          <cell r="BU317">
            <v>0</v>
          </cell>
          <cell r="BV317">
            <v>0</v>
          </cell>
          <cell r="BW317">
            <v>0</v>
          </cell>
          <cell r="BX317">
            <v>0</v>
          </cell>
          <cell r="BY317">
            <v>1E-3</v>
          </cell>
          <cell r="BZ317">
            <v>2E-3</v>
          </cell>
          <cell r="CA317">
            <v>2E-3</v>
          </cell>
          <cell r="CB317">
            <v>1.2E-2</v>
          </cell>
          <cell r="CD317">
            <v>1E-3</v>
          </cell>
          <cell r="CE317">
            <v>0</v>
          </cell>
          <cell r="CF317">
            <v>0</v>
          </cell>
          <cell r="EM317">
            <v>0.39800000000000002</v>
          </cell>
          <cell r="EN317">
            <v>0.34599999999999997</v>
          </cell>
          <cell r="EO317">
            <v>0.311</v>
          </cell>
          <cell r="EP317">
            <v>0.185</v>
          </cell>
          <cell r="EQ317">
            <v>8.0000000000000002E-3</v>
          </cell>
          <cell r="ER317">
            <v>0</v>
          </cell>
          <cell r="ES317">
            <v>0</v>
          </cell>
          <cell r="ET317">
            <v>0</v>
          </cell>
          <cell r="EU317">
            <v>8.0000000000000002E-3</v>
          </cell>
          <cell r="EV317">
            <v>0.192</v>
          </cell>
          <cell r="EW317">
            <v>0.28999999999999998</v>
          </cell>
          <cell r="EX317">
            <v>0.371</v>
          </cell>
          <cell r="EY317">
            <v>2.109</v>
          </cell>
        </row>
        <row r="318">
          <cell r="AC318" t="str">
            <v>котельной №4, для участка: от участка №3 до ж.д.ул.Олешко №25; Надземная; 1980год ввода; отопление; обратный; 95/70°С</v>
          </cell>
          <cell r="BP318">
            <v>2E-3</v>
          </cell>
          <cell r="BQ318">
            <v>2E-3</v>
          </cell>
          <cell r="BR318">
            <v>2E-3</v>
          </cell>
          <cell r="BS318">
            <v>1E-3</v>
          </cell>
          <cell r="BT318">
            <v>0</v>
          </cell>
          <cell r="BU318">
            <v>0</v>
          </cell>
          <cell r="BV318">
            <v>0</v>
          </cell>
          <cell r="BW318">
            <v>0</v>
          </cell>
          <cell r="BX318">
            <v>0</v>
          </cell>
          <cell r="BY318">
            <v>1E-3</v>
          </cell>
          <cell r="BZ318">
            <v>2E-3</v>
          </cell>
          <cell r="CA318">
            <v>2E-3</v>
          </cell>
          <cell r="CB318">
            <v>1.2E-2</v>
          </cell>
          <cell r="CD318">
            <v>1E-3</v>
          </cell>
          <cell r="CE318">
            <v>0</v>
          </cell>
          <cell r="CF318">
            <v>0</v>
          </cell>
          <cell r="EM318">
            <v>0.34</v>
          </cell>
          <cell r="EN318">
            <v>0.29599999999999999</v>
          </cell>
          <cell r="EO318">
            <v>0.26600000000000001</v>
          </cell>
          <cell r="EP318">
            <v>0.158</v>
          </cell>
          <cell r="EQ318">
            <v>7.0000000000000001E-3</v>
          </cell>
          <cell r="ER318">
            <v>0</v>
          </cell>
          <cell r="ES318">
            <v>0</v>
          </cell>
          <cell r="ET318">
            <v>0</v>
          </cell>
          <cell r="EU318">
            <v>7.0000000000000001E-3</v>
          </cell>
          <cell r="EV318">
            <v>0.16400000000000001</v>
          </cell>
          <cell r="EW318">
            <v>0.248</v>
          </cell>
          <cell r="EX318">
            <v>0.318</v>
          </cell>
          <cell r="EY318">
            <v>1.8039999999999998</v>
          </cell>
        </row>
        <row r="319">
          <cell r="AC319" t="str">
            <v>котельной №4, для участка: от участка №3 до ж.д.ул.Олешко №25; Надземная; 1980год ввода; ГВС; подающий; 60/30°С</v>
          </cell>
          <cell r="BP319">
            <v>7.9000000000000001E-2</v>
          </cell>
          <cell r="BQ319">
            <v>7.0000000000000007E-2</v>
          </cell>
          <cell r="BR319">
            <v>6.7000000000000004E-2</v>
          </cell>
          <cell r="BS319">
            <v>4.9000000000000002E-2</v>
          </cell>
          <cell r="BT319">
            <v>1.6E-2</v>
          </cell>
          <cell r="BU319">
            <v>8.9999999999999993E-3</v>
          </cell>
          <cell r="BV319">
            <v>1.2E-2</v>
          </cell>
          <cell r="BW319">
            <v>1.4E-2</v>
          </cell>
          <cell r="BX319">
            <v>1.6E-2</v>
          </cell>
          <cell r="BY319">
            <v>5.0999999999999997E-2</v>
          </cell>
          <cell r="BZ319">
            <v>6.4000000000000001E-2</v>
          </cell>
          <cell r="CA319">
            <v>7.4999999999999997E-2</v>
          </cell>
          <cell r="CB319">
            <v>0.52200000000000002</v>
          </cell>
          <cell r="CD319">
            <v>4.3999999999999997E-2</v>
          </cell>
          <cell r="CE319">
            <v>7.0000000000000001E-3</v>
          </cell>
          <cell r="CF319">
            <v>7.0000000000000001E-3</v>
          </cell>
          <cell r="EM319">
            <v>4.41</v>
          </cell>
          <cell r="EN319">
            <v>3.9159999999999999</v>
          </cell>
          <cell r="EO319">
            <v>3.9039999999999999</v>
          </cell>
          <cell r="EP319">
            <v>3.1179999999999999</v>
          </cell>
          <cell r="EQ319">
            <v>2.7160000000000002</v>
          </cell>
          <cell r="ER319">
            <v>1.5249999999999999</v>
          </cell>
          <cell r="ES319">
            <v>1.8919999999999999</v>
          </cell>
          <cell r="ET319">
            <v>2.4319999999999999</v>
          </cell>
          <cell r="EU319">
            <v>2.6779999999999999</v>
          </cell>
          <cell r="EV319">
            <v>3.2280000000000002</v>
          </cell>
          <cell r="EW319">
            <v>3.7120000000000002</v>
          </cell>
          <cell r="EX319">
            <v>4.2679999999999998</v>
          </cell>
          <cell r="EY319">
            <v>37.798999999999999</v>
          </cell>
        </row>
        <row r="320">
          <cell r="AC320" t="str">
            <v>котельной №4, для участка: от участка №3 до ж.д.ул.Олешко №25; Надземная; 1980год ввода; ГВС; обратный; 60/30°С</v>
          </cell>
          <cell r="BP320">
            <v>7.9000000000000001E-2</v>
          </cell>
          <cell r="BQ320">
            <v>7.0000000000000007E-2</v>
          </cell>
          <cell r="BR320">
            <v>6.7000000000000004E-2</v>
          </cell>
          <cell r="BS320">
            <v>4.9000000000000002E-2</v>
          </cell>
          <cell r="BT320">
            <v>1.6E-2</v>
          </cell>
          <cell r="BU320">
            <v>8.9999999999999993E-3</v>
          </cell>
          <cell r="BV320">
            <v>1.2E-2</v>
          </cell>
          <cell r="BW320">
            <v>1.4E-2</v>
          </cell>
          <cell r="BX320">
            <v>1.6E-2</v>
          </cell>
          <cell r="BY320">
            <v>5.0999999999999997E-2</v>
          </cell>
          <cell r="BZ320">
            <v>6.4000000000000001E-2</v>
          </cell>
          <cell r="CA320">
            <v>7.4999999999999997E-2</v>
          </cell>
          <cell r="CB320">
            <v>0.52200000000000002</v>
          </cell>
          <cell r="CD320">
            <v>4.3999999999999997E-2</v>
          </cell>
          <cell r="CE320">
            <v>7.0000000000000001E-3</v>
          </cell>
          <cell r="CF320">
            <v>7.0000000000000001E-3</v>
          </cell>
          <cell r="EM320">
            <v>4.1269999999999998</v>
          </cell>
          <cell r="EN320">
            <v>3.665</v>
          </cell>
          <cell r="EO320">
            <v>3.653</v>
          </cell>
          <cell r="EP320">
            <v>2.9180000000000001</v>
          </cell>
          <cell r="EQ320">
            <v>2.5419999999999998</v>
          </cell>
          <cell r="ER320">
            <v>1.427</v>
          </cell>
          <cell r="ES320">
            <v>1.7709999999999999</v>
          </cell>
          <cell r="ET320">
            <v>2.2759999999999998</v>
          </cell>
          <cell r="EU320">
            <v>2.5059999999999998</v>
          </cell>
          <cell r="EV320">
            <v>3.02</v>
          </cell>
          <cell r="EW320">
            <v>3.4740000000000002</v>
          </cell>
          <cell r="EX320">
            <v>3.9940000000000002</v>
          </cell>
          <cell r="EY320">
            <v>35.373000000000005</v>
          </cell>
        </row>
        <row r="321">
          <cell r="AC321" t="str">
            <v>котельной №4, для участка: от участка №3 до ж.д.ул.Олешко №25; Бесканальная; 1980год ввода; ГВС; подающий; 60/30°С</v>
          </cell>
          <cell r="BP321">
            <v>0.04</v>
          </cell>
          <cell r="BQ321">
            <v>3.5999999999999997E-2</v>
          </cell>
          <cell r="BR321">
            <v>3.5000000000000003E-2</v>
          </cell>
          <cell r="BS321">
            <v>2.5000000000000001E-2</v>
          </cell>
          <cell r="BT321">
            <v>8.0000000000000002E-3</v>
          </cell>
          <cell r="BU321">
            <v>5.0000000000000001E-3</v>
          </cell>
          <cell r="BV321">
            <v>6.0000000000000001E-3</v>
          </cell>
          <cell r="BW321">
            <v>7.0000000000000001E-3</v>
          </cell>
          <cell r="BX321">
            <v>8.0000000000000002E-3</v>
          </cell>
          <cell r="BY321">
            <v>2.5999999999999999E-2</v>
          </cell>
          <cell r="BZ321">
            <v>3.3000000000000002E-2</v>
          </cell>
          <cell r="CA321">
            <v>3.9E-2</v>
          </cell>
          <cell r="CB321">
            <v>0.26800000000000002</v>
          </cell>
          <cell r="CD321">
            <v>2.3E-2</v>
          </cell>
          <cell r="CE321">
            <v>4.0000000000000001E-3</v>
          </cell>
          <cell r="CF321">
            <v>4.0000000000000001E-3</v>
          </cell>
          <cell r="EM321">
            <v>1.579</v>
          </cell>
          <cell r="EN321">
            <v>1.4490000000000001</v>
          </cell>
          <cell r="EO321">
            <v>1.619</v>
          </cell>
          <cell r="EP321">
            <v>1.573</v>
          </cell>
          <cell r="EQ321">
            <v>1.5669999999999999</v>
          </cell>
          <cell r="ER321">
            <v>0.93899999999999995</v>
          </cell>
          <cell r="ES321">
            <v>1.133</v>
          </cell>
          <cell r="ET321">
            <v>1.296</v>
          </cell>
          <cell r="EU321">
            <v>1.2709999999999999</v>
          </cell>
          <cell r="EV321">
            <v>1.3859999999999999</v>
          </cell>
          <cell r="EW321">
            <v>1.4259999999999999</v>
          </cell>
          <cell r="EX321">
            <v>1.544</v>
          </cell>
          <cell r="EY321">
            <v>16.782</v>
          </cell>
        </row>
        <row r="322">
          <cell r="AC322" t="str">
            <v>котельной №4, для участка: от участка №3 до ж.д.ул.Олешко №25; Бесканальная; 1980год ввода; ГВС; обратный; 60/30°С</v>
          </cell>
          <cell r="BP322">
            <v>0.04</v>
          </cell>
          <cell r="BQ322">
            <v>3.5999999999999997E-2</v>
          </cell>
          <cell r="BR322">
            <v>3.5000000000000003E-2</v>
          </cell>
          <cell r="BS322">
            <v>2.5000000000000001E-2</v>
          </cell>
          <cell r="BT322">
            <v>8.0000000000000002E-3</v>
          </cell>
          <cell r="BU322">
            <v>5.0000000000000001E-3</v>
          </cell>
          <cell r="BV322">
            <v>6.0000000000000001E-3</v>
          </cell>
          <cell r="BW322">
            <v>7.0000000000000001E-3</v>
          </cell>
          <cell r="BX322">
            <v>8.0000000000000002E-3</v>
          </cell>
          <cell r="BY322">
            <v>2.5999999999999999E-2</v>
          </cell>
          <cell r="BZ322">
            <v>3.3000000000000002E-2</v>
          </cell>
          <cell r="CA322">
            <v>3.9E-2</v>
          </cell>
          <cell r="CB322">
            <v>0.26800000000000002</v>
          </cell>
          <cell r="CD322">
            <v>2.3E-2</v>
          </cell>
          <cell r="CE322">
            <v>4.0000000000000001E-3</v>
          </cell>
          <cell r="CF322">
            <v>4.0000000000000001E-3</v>
          </cell>
          <cell r="EM322">
            <v>1.579</v>
          </cell>
          <cell r="EN322">
            <v>1.4490000000000001</v>
          </cell>
          <cell r="EO322">
            <v>1.619</v>
          </cell>
          <cell r="EP322">
            <v>1.573</v>
          </cell>
          <cell r="EQ322">
            <v>1.5669999999999999</v>
          </cell>
          <cell r="ER322">
            <v>0.93899999999999995</v>
          </cell>
          <cell r="ES322">
            <v>1.133</v>
          </cell>
          <cell r="ET322">
            <v>1.296</v>
          </cell>
          <cell r="EU322">
            <v>1.2709999999999999</v>
          </cell>
          <cell r="EV322">
            <v>1.3859999999999999</v>
          </cell>
          <cell r="EW322">
            <v>1.4259999999999999</v>
          </cell>
          <cell r="EX322">
            <v>1.544</v>
          </cell>
          <cell r="EY322">
            <v>16.782</v>
          </cell>
        </row>
        <row r="323">
          <cell r="AC323" t="str">
            <v>котельной №4, для участка: от участка №3 до ж.д.ул.Олешко №25; Надземная; 1980год ввода; ГВС; подающий; 60/30°С</v>
          </cell>
          <cell r="BP323">
            <v>1.0999999999999999E-2</v>
          </cell>
          <cell r="BQ323">
            <v>8.9999999999999993E-3</v>
          </cell>
          <cell r="BR323">
            <v>8.9999999999999993E-3</v>
          </cell>
          <cell r="BS323">
            <v>7.0000000000000001E-3</v>
          </cell>
          <cell r="BT323">
            <v>2E-3</v>
          </cell>
          <cell r="BU323">
            <v>1E-3</v>
          </cell>
          <cell r="BV323">
            <v>2E-3</v>
          </cell>
          <cell r="BW323">
            <v>2E-3</v>
          </cell>
          <cell r="BX323">
            <v>2E-3</v>
          </cell>
          <cell r="BY323">
            <v>7.0000000000000001E-3</v>
          </cell>
          <cell r="BZ323">
            <v>8.9999999999999993E-3</v>
          </cell>
          <cell r="CA323">
            <v>0.01</v>
          </cell>
          <cell r="CB323">
            <v>7.1000000000000008E-2</v>
          </cell>
          <cell r="CD323">
            <v>6.0000000000000001E-3</v>
          </cell>
          <cell r="CE323">
            <v>1E-3</v>
          </cell>
          <cell r="CF323">
            <v>1E-3</v>
          </cell>
          <cell r="EM323">
            <v>1.6459999999999999</v>
          </cell>
          <cell r="EN323">
            <v>1.462</v>
          </cell>
          <cell r="EO323">
            <v>1.4570000000000001</v>
          </cell>
          <cell r="EP323">
            <v>1.1639999999999999</v>
          </cell>
          <cell r="EQ323">
            <v>1.014</v>
          </cell>
          <cell r="ER323">
            <v>0.56899999999999995</v>
          </cell>
          <cell r="ES323">
            <v>0.70599999999999996</v>
          </cell>
          <cell r="ET323">
            <v>0.90800000000000003</v>
          </cell>
          <cell r="EU323">
            <v>1</v>
          </cell>
          <cell r="EV323">
            <v>1.2050000000000001</v>
          </cell>
          <cell r="EW323">
            <v>1.3859999999999999</v>
          </cell>
          <cell r="EX323">
            <v>1.593</v>
          </cell>
          <cell r="EY323">
            <v>14.109999999999998</v>
          </cell>
        </row>
        <row r="324">
          <cell r="AC324" t="str">
            <v>котельной №4, для участка: от участка №3 до ж.д.ул.Олешко №25; Надземная; 1980год ввода; ГВС; обратный; 60/30°С</v>
          </cell>
          <cell r="BP324">
            <v>7.0000000000000001E-3</v>
          </cell>
          <cell r="BQ324">
            <v>6.0000000000000001E-3</v>
          </cell>
          <cell r="BR324">
            <v>6.0000000000000001E-3</v>
          </cell>
          <cell r="BS324">
            <v>4.0000000000000001E-3</v>
          </cell>
          <cell r="BT324">
            <v>1E-3</v>
          </cell>
          <cell r="BU324">
            <v>1E-3</v>
          </cell>
          <cell r="BV324">
            <v>1E-3</v>
          </cell>
          <cell r="BW324">
            <v>1E-3</v>
          </cell>
          <cell r="BX324">
            <v>1E-3</v>
          </cell>
          <cell r="BY324">
            <v>4.0000000000000001E-3</v>
          </cell>
          <cell r="BZ324">
            <v>5.0000000000000001E-3</v>
          </cell>
          <cell r="CA324">
            <v>6.0000000000000001E-3</v>
          </cell>
          <cell r="CB324">
            <v>4.3000000000000003E-2</v>
          </cell>
          <cell r="CD324">
            <v>4.0000000000000001E-3</v>
          </cell>
          <cell r="CE324">
            <v>1E-3</v>
          </cell>
          <cell r="CF324">
            <v>1E-3</v>
          </cell>
          <cell r="EM324">
            <v>1.341</v>
          </cell>
          <cell r="EN324">
            <v>1.1910000000000001</v>
          </cell>
          <cell r="EO324">
            <v>1.1870000000000001</v>
          </cell>
          <cell r="EP324">
            <v>0.94799999999999995</v>
          </cell>
          <cell r="EQ324">
            <v>0.82599999999999996</v>
          </cell>
          <cell r="ER324">
            <v>0.46400000000000002</v>
          </cell>
          <cell r="ES324">
            <v>0.57499999999999996</v>
          </cell>
          <cell r="ET324">
            <v>0.73899999999999999</v>
          </cell>
          <cell r="EU324">
            <v>0.81399999999999995</v>
          </cell>
          <cell r="EV324">
            <v>0.98099999999999998</v>
          </cell>
          <cell r="EW324">
            <v>1.1279999999999999</v>
          </cell>
          <cell r="EX324">
            <v>1.2969999999999999</v>
          </cell>
          <cell r="EY324">
            <v>11.491</v>
          </cell>
        </row>
        <row r="325">
          <cell r="AC325" t="str">
            <v>котельной №4, для участка: от участка №3 до ж.д.ул.Олешко №25; Бесканальная; 1980год ввода; ГВС; подающий; 60/30°С</v>
          </cell>
          <cell r="BP325">
            <v>2E-3</v>
          </cell>
          <cell r="BQ325">
            <v>2E-3</v>
          </cell>
          <cell r="BR325">
            <v>2E-3</v>
          </cell>
          <cell r="BS325">
            <v>1E-3</v>
          </cell>
          <cell r="BT325">
            <v>0</v>
          </cell>
          <cell r="BU325">
            <v>0</v>
          </cell>
          <cell r="BV325">
            <v>0</v>
          </cell>
          <cell r="BW325">
            <v>0</v>
          </cell>
          <cell r="BX325">
            <v>0</v>
          </cell>
          <cell r="BY325">
            <v>1E-3</v>
          </cell>
          <cell r="BZ325">
            <v>2E-3</v>
          </cell>
          <cell r="CA325">
            <v>2E-3</v>
          </cell>
          <cell r="CB325">
            <v>1.2E-2</v>
          </cell>
          <cell r="CD325">
            <v>1E-3</v>
          </cell>
          <cell r="CE325">
            <v>0</v>
          </cell>
          <cell r="CF325">
            <v>0</v>
          </cell>
          <cell r="EM325">
            <v>0.254</v>
          </cell>
          <cell r="EN325">
            <v>0.23300000000000001</v>
          </cell>
          <cell r="EO325">
            <v>0.26</v>
          </cell>
          <cell r="EP325">
            <v>0.253</v>
          </cell>
          <cell r="EQ325">
            <v>0.252</v>
          </cell>
          <cell r="ER325">
            <v>0.151</v>
          </cell>
          <cell r="ES325">
            <v>0.182</v>
          </cell>
          <cell r="ET325">
            <v>0.20799999999999999</v>
          </cell>
          <cell r="EU325">
            <v>0.20399999999999999</v>
          </cell>
          <cell r="EV325">
            <v>0.223</v>
          </cell>
          <cell r="EW325">
            <v>0.22900000000000001</v>
          </cell>
          <cell r="EX325">
            <v>0.248</v>
          </cell>
          <cell r="EY325">
            <v>2.6970000000000001</v>
          </cell>
        </row>
        <row r="326">
          <cell r="AC326" t="str">
            <v>котельной №4, для участка: от участка №3 до ж.д.ул.Олешко №25; Бесканальная; 1980год ввода; ГВС; обратный; 60/30°С</v>
          </cell>
          <cell r="BP326">
            <v>1E-3</v>
          </cell>
          <cell r="BQ326">
            <v>1E-3</v>
          </cell>
          <cell r="BR326">
            <v>1E-3</v>
          </cell>
          <cell r="BS326">
            <v>1E-3</v>
          </cell>
          <cell r="BT326">
            <v>0</v>
          </cell>
          <cell r="BU326">
            <v>0</v>
          </cell>
          <cell r="BV326">
            <v>0</v>
          </cell>
          <cell r="BW326">
            <v>0</v>
          </cell>
          <cell r="BX326">
            <v>0</v>
          </cell>
          <cell r="BY326">
            <v>1E-3</v>
          </cell>
          <cell r="BZ326">
            <v>1E-3</v>
          </cell>
          <cell r="CA326">
            <v>1E-3</v>
          </cell>
          <cell r="CB326">
            <v>7.0000000000000001E-3</v>
          </cell>
          <cell r="CD326">
            <v>1E-3</v>
          </cell>
          <cell r="CE326">
            <v>0</v>
          </cell>
          <cell r="CF326">
            <v>0</v>
          </cell>
          <cell r="EM326">
            <v>0.23300000000000001</v>
          </cell>
          <cell r="EN326">
            <v>0.214</v>
          </cell>
          <cell r="EO326">
            <v>0.23899999999999999</v>
          </cell>
          <cell r="EP326">
            <v>0.23200000000000001</v>
          </cell>
          <cell r="EQ326">
            <v>0.23100000000000001</v>
          </cell>
          <cell r="ER326">
            <v>0.13900000000000001</v>
          </cell>
          <cell r="ES326">
            <v>0.16700000000000001</v>
          </cell>
          <cell r="ET326">
            <v>0.191</v>
          </cell>
          <cell r="EU326">
            <v>0.188</v>
          </cell>
          <cell r="EV326">
            <v>0.20499999999999999</v>
          </cell>
          <cell r="EW326">
            <v>0.21099999999999999</v>
          </cell>
          <cell r="EX326">
            <v>0.22800000000000001</v>
          </cell>
          <cell r="EY326">
            <v>2.4780000000000002</v>
          </cell>
        </row>
        <row r="327">
          <cell r="AC327" t="str">
            <v>котельной №4, для участка: от участка №3 до ж.д.ул.Олешко №25; Надземная; 1980год ввода; ГВС; подающий; 60/30°С</v>
          </cell>
          <cell r="BP327">
            <v>1E-3</v>
          </cell>
          <cell r="BQ327">
            <v>1E-3</v>
          </cell>
          <cell r="BR327">
            <v>1E-3</v>
          </cell>
          <cell r="BS327">
            <v>1E-3</v>
          </cell>
          <cell r="BT327">
            <v>0</v>
          </cell>
          <cell r="BU327">
            <v>0</v>
          </cell>
          <cell r="BV327">
            <v>0</v>
          </cell>
          <cell r="BW327">
            <v>0</v>
          </cell>
          <cell r="BX327">
            <v>0</v>
          </cell>
          <cell r="BY327">
            <v>1E-3</v>
          </cell>
          <cell r="BZ327">
            <v>1E-3</v>
          </cell>
          <cell r="CA327">
            <v>1E-3</v>
          </cell>
          <cell r="CB327">
            <v>7.0000000000000001E-3</v>
          </cell>
          <cell r="CD327">
            <v>1E-3</v>
          </cell>
          <cell r="CE327">
            <v>0</v>
          </cell>
          <cell r="CF327">
            <v>0</v>
          </cell>
          <cell r="EM327">
            <v>0.28199999999999997</v>
          </cell>
          <cell r="EN327">
            <v>0.251</v>
          </cell>
          <cell r="EO327">
            <v>0.25</v>
          </cell>
          <cell r="EP327">
            <v>0.2</v>
          </cell>
          <cell r="EQ327">
            <v>0.17399999999999999</v>
          </cell>
          <cell r="ER327">
            <v>9.8000000000000004E-2</v>
          </cell>
          <cell r="ES327">
            <v>0.121</v>
          </cell>
          <cell r="ET327">
            <v>0.156</v>
          </cell>
          <cell r="EU327">
            <v>0.17100000000000001</v>
          </cell>
          <cell r="EV327">
            <v>0.20699999999999999</v>
          </cell>
          <cell r="EW327">
            <v>0.23799999999999999</v>
          </cell>
          <cell r="EX327">
            <v>0.27300000000000002</v>
          </cell>
          <cell r="EY327">
            <v>2.4209999999999998</v>
          </cell>
        </row>
        <row r="328">
          <cell r="AC328" t="str">
            <v>котельной №4, для участка: от участка №3 до ж.д.ул.Олешко №25; Надземная; 1980год ввода; ГВС; обратный; 60/30°С</v>
          </cell>
          <cell r="BP328">
            <v>1E-3</v>
          </cell>
          <cell r="BQ328">
            <v>1E-3</v>
          </cell>
          <cell r="BR328">
            <v>1E-3</v>
          </cell>
          <cell r="BS328">
            <v>0</v>
          </cell>
          <cell r="BT328">
            <v>0</v>
          </cell>
          <cell r="BU328">
            <v>0</v>
          </cell>
          <cell r="BV328">
            <v>0</v>
          </cell>
          <cell r="BW328">
            <v>0</v>
          </cell>
          <cell r="BX328">
            <v>0</v>
          </cell>
          <cell r="BY328">
            <v>0</v>
          </cell>
          <cell r="BZ328">
            <v>0</v>
          </cell>
          <cell r="CA328">
            <v>1E-3</v>
          </cell>
          <cell r="CB328">
            <v>4.0000000000000001E-3</v>
          </cell>
          <cell r="CD328">
            <v>0</v>
          </cell>
          <cell r="CE328">
            <v>0</v>
          </cell>
          <cell r="CF328">
            <v>0</v>
          </cell>
          <cell r="EM328">
            <v>0.23899999999999999</v>
          </cell>
          <cell r="EN328">
            <v>0.21199999999999999</v>
          </cell>
          <cell r="EO328">
            <v>0.21199999999999999</v>
          </cell>
          <cell r="EP328">
            <v>0.16900000000000001</v>
          </cell>
          <cell r="EQ328">
            <v>0.14699999999999999</v>
          </cell>
          <cell r="ER328">
            <v>8.3000000000000004E-2</v>
          </cell>
          <cell r="ES328">
            <v>0.10299999999999999</v>
          </cell>
          <cell r="ET328">
            <v>0.13200000000000001</v>
          </cell>
          <cell r="EU328">
            <v>0.14499999999999999</v>
          </cell>
          <cell r="EV328">
            <v>0.17499999999999999</v>
          </cell>
          <cell r="EW328">
            <v>0.20100000000000001</v>
          </cell>
          <cell r="EX328">
            <v>0.23100000000000001</v>
          </cell>
          <cell r="EY328">
            <v>2.0490000000000004</v>
          </cell>
        </row>
        <row r="329">
          <cell r="AC329" t="str">
            <v>котельной №4, для участка: от ж.д.ул.Олешко №25 до ж.д.ул.Олешко №37; Надземная; 1980год ввода; отопление; подающий; 95/70°С</v>
          </cell>
          <cell r="BP329">
            <v>0.17499999999999999</v>
          </cell>
          <cell r="BQ329">
            <v>0.154</v>
          </cell>
          <cell r="BR329">
            <v>0.14899999999999999</v>
          </cell>
          <cell r="BS329">
            <v>0.109</v>
          </cell>
          <cell r="BT329">
            <v>3.5000000000000003E-2</v>
          </cell>
          <cell r="BU329">
            <v>0.02</v>
          </cell>
          <cell r="BV329">
            <v>2.5999999999999999E-2</v>
          </cell>
          <cell r="BW329">
            <v>3.1E-2</v>
          </cell>
          <cell r="BX329">
            <v>3.4000000000000002E-2</v>
          </cell>
          <cell r="BY329">
            <v>0.113</v>
          </cell>
          <cell r="BZ329">
            <v>0.14099999999999999</v>
          </cell>
          <cell r="CA329">
            <v>0.16700000000000001</v>
          </cell>
          <cell r="CB329">
            <v>1.1540000000000001</v>
          </cell>
          <cell r="CD329">
            <v>9.8000000000000004E-2</v>
          </cell>
          <cell r="CE329">
            <v>1.4999999999999999E-2</v>
          </cell>
          <cell r="CF329">
            <v>1.4999999999999999E-2</v>
          </cell>
          <cell r="EM329">
            <v>11.03</v>
          </cell>
          <cell r="EN329">
            <v>9.5980000000000008</v>
          </cell>
          <cell r="EO329">
            <v>8.6080000000000005</v>
          </cell>
          <cell r="EP329">
            <v>5.1360000000000001</v>
          </cell>
          <cell r="EQ329">
            <v>0.219</v>
          </cell>
          <cell r="ER329">
            <v>0</v>
          </cell>
          <cell r="ES329">
            <v>0</v>
          </cell>
          <cell r="ET329">
            <v>0</v>
          </cell>
          <cell r="EU329">
            <v>0.22600000000000001</v>
          </cell>
          <cell r="EV329">
            <v>5.3310000000000004</v>
          </cell>
          <cell r="EW329">
            <v>8.0470000000000006</v>
          </cell>
          <cell r="EX329">
            <v>10.295999999999999</v>
          </cell>
          <cell r="EY329">
            <v>58.491000000000007</v>
          </cell>
        </row>
        <row r="330">
          <cell r="AC330" t="str">
            <v>котельной №4, для участка: от ж.д.ул.Олешко №25 до ж.д.ул.Олешко №37; Надземная; 1980год ввода; отопление; обратный; 95/70°С</v>
          </cell>
          <cell r="BP330">
            <v>0.17499999999999999</v>
          </cell>
          <cell r="BQ330">
            <v>0.154</v>
          </cell>
          <cell r="BR330">
            <v>0.14899999999999999</v>
          </cell>
          <cell r="BS330">
            <v>0.109</v>
          </cell>
          <cell r="BT330">
            <v>3.5000000000000003E-2</v>
          </cell>
          <cell r="BU330">
            <v>0.02</v>
          </cell>
          <cell r="BV330">
            <v>2.5999999999999999E-2</v>
          </cell>
          <cell r="BW330">
            <v>3.1E-2</v>
          </cell>
          <cell r="BX330">
            <v>3.4000000000000002E-2</v>
          </cell>
          <cell r="BY330">
            <v>0.113</v>
          </cell>
          <cell r="BZ330">
            <v>0.14099999999999999</v>
          </cell>
          <cell r="CA330">
            <v>0.16700000000000001</v>
          </cell>
          <cell r="CB330">
            <v>1.1540000000000001</v>
          </cell>
          <cell r="CD330">
            <v>9.8000000000000004E-2</v>
          </cell>
          <cell r="CE330">
            <v>1.4999999999999999E-2</v>
          </cell>
          <cell r="CF330">
            <v>1.4999999999999999E-2</v>
          </cell>
          <cell r="EM330">
            <v>9.532</v>
          </cell>
          <cell r="EN330">
            <v>8.2940000000000005</v>
          </cell>
          <cell r="EO330">
            <v>7.44</v>
          </cell>
          <cell r="EP330">
            <v>4.4379999999999997</v>
          </cell>
          <cell r="EQ330">
            <v>0.19</v>
          </cell>
          <cell r="ER330">
            <v>0</v>
          </cell>
          <cell r="ES330">
            <v>0</v>
          </cell>
          <cell r="ET330">
            <v>0</v>
          </cell>
          <cell r="EU330">
            <v>0.19600000000000001</v>
          </cell>
          <cell r="EV330">
            <v>4.6070000000000002</v>
          </cell>
          <cell r="EW330">
            <v>6.9539999999999997</v>
          </cell>
          <cell r="EX330">
            <v>8.8979999999999997</v>
          </cell>
          <cell r="EY330">
            <v>50.549000000000007</v>
          </cell>
        </row>
        <row r="331">
          <cell r="AC331" t="str">
            <v>котельной №4, для участка: от ж.д.ул.Олешко №25 до ж.д.ул.Олешко №37; Надземная; 1980год ввода; отопление; подающий; 95/70°С</v>
          </cell>
          <cell r="BP331">
            <v>1.4E-2</v>
          </cell>
          <cell r="BQ331">
            <v>1.2E-2</v>
          </cell>
          <cell r="BR331">
            <v>1.2E-2</v>
          </cell>
          <cell r="BS331">
            <v>8.9999999999999993E-3</v>
          </cell>
          <cell r="BT331">
            <v>3.0000000000000001E-3</v>
          </cell>
          <cell r="BU331">
            <v>2E-3</v>
          </cell>
          <cell r="BV331">
            <v>2E-3</v>
          </cell>
          <cell r="BW331">
            <v>2E-3</v>
          </cell>
          <cell r="BX331">
            <v>3.0000000000000001E-3</v>
          </cell>
          <cell r="BY331">
            <v>8.9999999999999993E-3</v>
          </cell>
          <cell r="BZ331">
            <v>1.0999999999999999E-2</v>
          </cell>
          <cell r="CA331">
            <v>1.2999999999999999E-2</v>
          </cell>
          <cell r="CB331">
            <v>9.2000000000000012E-2</v>
          </cell>
          <cell r="CD331">
            <v>8.0000000000000002E-3</v>
          </cell>
          <cell r="CE331">
            <v>1E-3</v>
          </cell>
          <cell r="CF331">
            <v>1E-3</v>
          </cell>
          <cell r="EM331">
            <v>2.41</v>
          </cell>
          <cell r="EN331">
            <v>2.097</v>
          </cell>
          <cell r="EO331">
            <v>1.881</v>
          </cell>
          <cell r="EP331">
            <v>1.1220000000000001</v>
          </cell>
          <cell r="EQ331">
            <v>4.8000000000000001E-2</v>
          </cell>
          <cell r="ER331">
            <v>0</v>
          </cell>
          <cell r="ES331">
            <v>0</v>
          </cell>
          <cell r="ET331">
            <v>0</v>
          </cell>
          <cell r="EU331">
            <v>4.9000000000000002E-2</v>
          </cell>
          <cell r="EV331">
            <v>1.165</v>
          </cell>
          <cell r="EW331">
            <v>1.758</v>
          </cell>
          <cell r="EX331">
            <v>2.2490000000000001</v>
          </cell>
          <cell r="EY331">
            <v>12.779000000000002</v>
          </cell>
        </row>
        <row r="332">
          <cell r="AC332" t="str">
            <v>котельной №4, для участка: от ж.д.ул.Олешко №25 до ж.д.ул.Олешко №37; Надземная; 1980год ввода; отопление; обратный; 95/70°С</v>
          </cell>
          <cell r="BP332">
            <v>1.4E-2</v>
          </cell>
          <cell r="BQ332">
            <v>1.2E-2</v>
          </cell>
          <cell r="BR332">
            <v>1.2E-2</v>
          </cell>
          <cell r="BS332">
            <v>8.9999999999999993E-3</v>
          </cell>
          <cell r="BT332">
            <v>3.0000000000000001E-3</v>
          </cell>
          <cell r="BU332">
            <v>2E-3</v>
          </cell>
          <cell r="BV332">
            <v>2E-3</v>
          </cell>
          <cell r="BW332">
            <v>2E-3</v>
          </cell>
          <cell r="BX332">
            <v>3.0000000000000001E-3</v>
          </cell>
          <cell r="BY332">
            <v>8.9999999999999993E-3</v>
          </cell>
          <cell r="BZ332">
            <v>1.0999999999999999E-2</v>
          </cell>
          <cell r="CA332">
            <v>1.2999999999999999E-2</v>
          </cell>
          <cell r="CB332">
            <v>9.2000000000000012E-2</v>
          </cell>
          <cell r="CD332">
            <v>8.0000000000000002E-3</v>
          </cell>
          <cell r="CE332">
            <v>1E-3</v>
          </cell>
          <cell r="CF332">
            <v>1E-3</v>
          </cell>
          <cell r="EM332">
            <v>2.0579999999999998</v>
          </cell>
          <cell r="EN332">
            <v>1.7909999999999999</v>
          </cell>
          <cell r="EO332">
            <v>1.6060000000000001</v>
          </cell>
          <cell r="EP332">
            <v>0.95799999999999996</v>
          </cell>
          <cell r="EQ332">
            <v>4.1000000000000002E-2</v>
          </cell>
          <cell r="ER332">
            <v>0</v>
          </cell>
          <cell r="ES332">
            <v>0</v>
          </cell>
          <cell r="ET332">
            <v>0</v>
          </cell>
          <cell r="EU332">
            <v>4.2000000000000003E-2</v>
          </cell>
          <cell r="EV332">
            <v>0.995</v>
          </cell>
          <cell r="EW332">
            <v>1.5009999999999999</v>
          </cell>
          <cell r="EX332">
            <v>1.921</v>
          </cell>
          <cell r="EY332">
            <v>10.913</v>
          </cell>
        </row>
        <row r="333">
          <cell r="AC333" t="str">
            <v>котельной №4, для участка: от ж.д.ул.Олешко №25 до ж.д.ул.Олешко №37; Надземная; 1980год ввода; ГВС; подающий; 60/30°С</v>
          </cell>
          <cell r="BP333">
            <v>0.05</v>
          </cell>
          <cell r="BQ333">
            <v>4.3999999999999997E-2</v>
          </cell>
          <cell r="BR333">
            <v>4.2000000000000003E-2</v>
          </cell>
          <cell r="BS333">
            <v>3.1E-2</v>
          </cell>
          <cell r="BT333">
            <v>0.01</v>
          </cell>
          <cell r="BU333">
            <v>6.0000000000000001E-3</v>
          </cell>
          <cell r="BV333">
            <v>7.0000000000000001E-3</v>
          </cell>
          <cell r="BW333">
            <v>8.9999999999999993E-3</v>
          </cell>
          <cell r="BX333">
            <v>0.01</v>
          </cell>
          <cell r="BY333">
            <v>3.2000000000000001E-2</v>
          </cell>
          <cell r="BZ333">
            <v>0.04</v>
          </cell>
          <cell r="CA333">
            <v>4.7E-2</v>
          </cell>
          <cell r="CB333">
            <v>0.32800000000000001</v>
          </cell>
          <cell r="CD333">
            <v>2.8000000000000001E-2</v>
          </cell>
          <cell r="CE333">
            <v>4.0000000000000001E-3</v>
          </cell>
          <cell r="CF333">
            <v>4.0000000000000001E-3</v>
          </cell>
          <cell r="EM333">
            <v>7.6479999999999997</v>
          </cell>
          <cell r="EN333">
            <v>6.7919999999999998</v>
          </cell>
          <cell r="EO333">
            <v>6.77</v>
          </cell>
          <cell r="EP333">
            <v>5.4080000000000004</v>
          </cell>
          <cell r="EQ333">
            <v>4.7110000000000003</v>
          </cell>
          <cell r="ER333">
            <v>2.645</v>
          </cell>
          <cell r="ES333">
            <v>3.2810000000000001</v>
          </cell>
          <cell r="ET333">
            <v>4.218</v>
          </cell>
          <cell r="EU333">
            <v>4.6449999999999996</v>
          </cell>
          <cell r="EV333">
            <v>5.5979999999999999</v>
          </cell>
          <cell r="EW333">
            <v>6.4379999999999997</v>
          </cell>
          <cell r="EX333">
            <v>7.4009999999999998</v>
          </cell>
          <cell r="EY333">
            <v>65.554999999999993</v>
          </cell>
        </row>
        <row r="334">
          <cell r="AC334" t="str">
            <v>котельной №4, для участка: от ж.д.ул.Олешко №25 до ж.д.ул.Олешко №37; Надземная; 1980год ввода; ГВС; обратный; 60/30°С</v>
          </cell>
          <cell r="BP334">
            <v>3.2000000000000001E-2</v>
          </cell>
          <cell r="BQ334">
            <v>2.8000000000000001E-2</v>
          </cell>
          <cell r="BR334">
            <v>2.7E-2</v>
          </cell>
          <cell r="BS334">
            <v>0.02</v>
          </cell>
          <cell r="BT334">
            <v>6.0000000000000001E-3</v>
          </cell>
          <cell r="BU334">
            <v>4.0000000000000001E-3</v>
          </cell>
          <cell r="BV334">
            <v>5.0000000000000001E-3</v>
          </cell>
          <cell r="BW334">
            <v>6.0000000000000001E-3</v>
          </cell>
          <cell r="BX334">
            <v>6.0000000000000001E-3</v>
          </cell>
          <cell r="BY334">
            <v>2.1000000000000001E-2</v>
          </cell>
          <cell r="BZ334">
            <v>2.5999999999999999E-2</v>
          </cell>
          <cell r="CA334">
            <v>0.03</v>
          </cell>
          <cell r="CB334">
            <v>0.21099999999999999</v>
          </cell>
          <cell r="CD334">
            <v>1.7999999999999999E-2</v>
          </cell>
          <cell r="CE334">
            <v>3.0000000000000001E-3</v>
          </cell>
          <cell r="CF334">
            <v>3.0000000000000001E-3</v>
          </cell>
          <cell r="EM334">
            <v>6.2249999999999996</v>
          </cell>
          <cell r="EN334">
            <v>5.5279999999999996</v>
          </cell>
          <cell r="EO334">
            <v>5.5110000000000001</v>
          </cell>
          <cell r="EP334">
            <v>4.4009999999999998</v>
          </cell>
          <cell r="EQ334">
            <v>3.8340000000000001</v>
          </cell>
          <cell r="ER334">
            <v>2.153</v>
          </cell>
          <cell r="ES334">
            <v>2.6709999999999998</v>
          </cell>
          <cell r="ET334">
            <v>3.4329999999999998</v>
          </cell>
          <cell r="EU334">
            <v>3.78</v>
          </cell>
          <cell r="EV334">
            <v>4.556</v>
          </cell>
          <cell r="EW334">
            <v>5.24</v>
          </cell>
          <cell r="EX334">
            <v>6.024</v>
          </cell>
          <cell r="EY334">
            <v>53.356000000000002</v>
          </cell>
        </row>
        <row r="335">
          <cell r="AC335" t="str">
            <v>котельной №4, для участка: от ж.д.ул.Олешко №25 до ж.д.ул.Олешко №37; Надземная; 1980год ввода; ГВС; подающий; 60/30°С</v>
          </cell>
          <cell r="BP335">
            <v>3.0000000000000001E-3</v>
          </cell>
          <cell r="BQ335">
            <v>2E-3</v>
          </cell>
          <cell r="BR335">
            <v>2E-3</v>
          </cell>
          <cell r="BS335">
            <v>2E-3</v>
          </cell>
          <cell r="BT335">
            <v>1E-3</v>
          </cell>
          <cell r="BU335">
            <v>0</v>
          </cell>
          <cell r="BV335">
            <v>0</v>
          </cell>
          <cell r="BW335">
            <v>0</v>
          </cell>
          <cell r="BX335">
            <v>1E-3</v>
          </cell>
          <cell r="BY335">
            <v>2E-3</v>
          </cell>
          <cell r="BZ335">
            <v>2E-3</v>
          </cell>
          <cell r="CA335">
            <v>3.0000000000000001E-3</v>
          </cell>
          <cell r="CB335">
            <v>1.8000000000000002E-2</v>
          </cell>
          <cell r="CD335">
            <v>2E-3</v>
          </cell>
          <cell r="CE335">
            <v>0</v>
          </cell>
          <cell r="CF335">
            <v>0</v>
          </cell>
          <cell r="EM335">
            <v>0.82299999999999995</v>
          </cell>
          <cell r="EN335">
            <v>0.73099999999999998</v>
          </cell>
          <cell r="EO335">
            <v>0.72899999999999998</v>
          </cell>
          <cell r="EP335">
            <v>0.58199999999999996</v>
          </cell>
          <cell r="EQ335">
            <v>0.50700000000000001</v>
          </cell>
          <cell r="ER335">
            <v>0.28499999999999998</v>
          </cell>
          <cell r="ES335">
            <v>0.35299999999999998</v>
          </cell>
          <cell r="ET335">
            <v>0.45400000000000001</v>
          </cell>
          <cell r="EU335">
            <v>0.5</v>
          </cell>
          <cell r="EV335">
            <v>0.60299999999999998</v>
          </cell>
          <cell r="EW335">
            <v>0.69299999999999995</v>
          </cell>
          <cell r="EX335">
            <v>0.79700000000000004</v>
          </cell>
          <cell r="EY335">
            <v>7.0569999999999986</v>
          </cell>
        </row>
        <row r="336">
          <cell r="AC336" t="str">
            <v>котельной №4, для участка: от ж.д.ул.Олешко №25 до ж.д.ул.Олешко №37; Надземная; 1980год ввода; ГВС; обратный; 60/30°С</v>
          </cell>
          <cell r="BP336">
            <v>2E-3</v>
          </cell>
          <cell r="BQ336">
            <v>1E-3</v>
          </cell>
          <cell r="BR336">
            <v>1E-3</v>
          </cell>
          <cell r="BS336">
            <v>1E-3</v>
          </cell>
          <cell r="BT336">
            <v>0</v>
          </cell>
          <cell r="BU336">
            <v>0</v>
          </cell>
          <cell r="BV336">
            <v>0</v>
          </cell>
          <cell r="BW336">
            <v>0</v>
          </cell>
          <cell r="BX336">
            <v>0</v>
          </cell>
          <cell r="BY336">
            <v>1E-3</v>
          </cell>
          <cell r="BZ336">
            <v>1E-3</v>
          </cell>
          <cell r="CA336">
            <v>2E-3</v>
          </cell>
          <cell r="CB336">
            <v>9.0000000000000011E-3</v>
          </cell>
          <cell r="CD336">
            <v>1E-3</v>
          </cell>
          <cell r="CE336">
            <v>0</v>
          </cell>
          <cell r="CF336">
            <v>0</v>
          </cell>
          <cell r="EM336">
            <v>0.69599999999999995</v>
          </cell>
          <cell r="EN336">
            <v>0.61799999999999999</v>
          </cell>
          <cell r="EO336">
            <v>0.61599999999999999</v>
          </cell>
          <cell r="EP336">
            <v>0.49199999999999999</v>
          </cell>
          <cell r="EQ336">
            <v>0.42899999999999999</v>
          </cell>
          <cell r="ER336">
            <v>0.24099999999999999</v>
          </cell>
          <cell r="ES336">
            <v>0.29899999999999999</v>
          </cell>
          <cell r="ET336">
            <v>0.38400000000000001</v>
          </cell>
          <cell r="EU336">
            <v>0.42299999999999999</v>
          </cell>
          <cell r="EV336">
            <v>0.50900000000000001</v>
          </cell>
          <cell r="EW336">
            <v>0.58599999999999997</v>
          </cell>
          <cell r="EX336">
            <v>0.67300000000000004</v>
          </cell>
          <cell r="EY336">
            <v>5.9660000000000002</v>
          </cell>
        </row>
        <row r="337">
          <cell r="AC337" t="str">
            <v>котельной №4, для участка: от ж.д.ул.Олешко №25 до ж.д.ул.Олешко №37; Надземная; 1980год ввода; ГВС; подающий; 60/30°С</v>
          </cell>
          <cell r="BP337">
            <v>0</v>
          </cell>
          <cell r="BQ337">
            <v>0</v>
          </cell>
          <cell r="BR337">
            <v>0</v>
          </cell>
          <cell r="BS337">
            <v>0</v>
          </cell>
          <cell r="BT337">
            <v>0</v>
          </cell>
          <cell r="BU337">
            <v>0</v>
          </cell>
          <cell r="BV337">
            <v>0</v>
          </cell>
          <cell r="BW337">
            <v>0</v>
          </cell>
          <cell r="BX337">
            <v>0</v>
          </cell>
          <cell r="BY337">
            <v>0</v>
          </cell>
          <cell r="BZ337">
            <v>0</v>
          </cell>
          <cell r="CA337">
            <v>0</v>
          </cell>
          <cell r="CB337">
            <v>0</v>
          </cell>
          <cell r="CD337">
            <v>0</v>
          </cell>
          <cell r="CE337">
            <v>0</v>
          </cell>
          <cell r="CF337">
            <v>0</v>
          </cell>
          <cell r="EM337">
            <v>0.13300000000000001</v>
          </cell>
          <cell r="EN337">
            <v>0.11799999999999999</v>
          </cell>
          <cell r="EO337">
            <v>0.11799999999999999</v>
          </cell>
          <cell r="EP337">
            <v>9.4E-2</v>
          </cell>
          <cell r="EQ337">
            <v>8.2000000000000003E-2</v>
          </cell>
          <cell r="ER337">
            <v>4.5999999999999999E-2</v>
          </cell>
          <cell r="ES337">
            <v>5.7000000000000002E-2</v>
          </cell>
          <cell r="ET337">
            <v>7.2999999999999995E-2</v>
          </cell>
          <cell r="EU337">
            <v>8.1000000000000003E-2</v>
          </cell>
          <cell r="EV337">
            <v>9.8000000000000004E-2</v>
          </cell>
          <cell r="EW337">
            <v>0.112</v>
          </cell>
          <cell r="EX337">
            <v>0.129</v>
          </cell>
          <cell r="EY337">
            <v>1.141</v>
          </cell>
        </row>
        <row r="338">
          <cell r="AC338" t="str">
            <v>котельной №4, для участка: от ж.д.ул.Олешко №25 до ж.д.ул.Олешко №37; Надземная; 1980год ввода; ГВС; обратный; 60/30°С</v>
          </cell>
          <cell r="BP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U338">
            <v>0</v>
          </cell>
          <cell r="BV338">
            <v>0</v>
          </cell>
          <cell r="BW338">
            <v>0</v>
          </cell>
          <cell r="BX338">
            <v>0</v>
          </cell>
          <cell r="BY338">
            <v>0</v>
          </cell>
          <cell r="BZ338">
            <v>0</v>
          </cell>
          <cell r="CA338">
            <v>0</v>
          </cell>
          <cell r="CB338">
            <v>0</v>
          </cell>
          <cell r="CD338">
            <v>0</v>
          </cell>
          <cell r="CE338">
            <v>0</v>
          </cell>
          <cell r="CF338">
            <v>0</v>
          </cell>
          <cell r="EM338">
            <v>0.122</v>
          </cell>
          <cell r="EN338">
            <v>0.109</v>
          </cell>
          <cell r="EO338">
            <v>0.108</v>
          </cell>
          <cell r="EP338">
            <v>8.6999999999999994E-2</v>
          </cell>
          <cell r="EQ338">
            <v>7.4999999999999997E-2</v>
          </cell>
          <cell r="ER338">
            <v>4.2000000000000003E-2</v>
          </cell>
          <cell r="ES338">
            <v>5.2999999999999999E-2</v>
          </cell>
          <cell r="ET338">
            <v>6.8000000000000005E-2</v>
          </cell>
          <cell r="EU338">
            <v>7.3999999999999996E-2</v>
          </cell>
          <cell r="EV338">
            <v>0.09</v>
          </cell>
          <cell r="EW338">
            <v>0.10299999999999999</v>
          </cell>
          <cell r="EX338">
            <v>0.11899999999999999</v>
          </cell>
          <cell r="EY338">
            <v>1.0499999999999998</v>
          </cell>
        </row>
        <row r="339">
          <cell r="AC339" t="str">
            <v>котельной №4, для участка: от ж.д.ул.Олешко №37до ж.д.пер.Вокзальный №68; Надземная; 1986год ввода; отопление; подающий; 95/70°С</v>
          </cell>
          <cell r="BP339">
            <v>0.01</v>
          </cell>
          <cell r="BQ339">
            <v>8.9999999999999993E-3</v>
          </cell>
          <cell r="BR339">
            <v>8.9999999999999993E-3</v>
          </cell>
          <cell r="BS339">
            <v>7.0000000000000001E-3</v>
          </cell>
          <cell r="BT339">
            <v>2E-3</v>
          </cell>
          <cell r="BU339">
            <v>1E-3</v>
          </cell>
          <cell r="BV339">
            <v>2E-3</v>
          </cell>
          <cell r="BW339">
            <v>2E-3</v>
          </cell>
          <cell r="BX339">
            <v>2E-3</v>
          </cell>
          <cell r="BY339">
            <v>7.0000000000000001E-3</v>
          </cell>
          <cell r="BZ339">
            <v>8.0000000000000002E-3</v>
          </cell>
          <cell r="CA339">
            <v>0.01</v>
          </cell>
          <cell r="CB339">
            <v>6.9000000000000006E-2</v>
          </cell>
          <cell r="CD339">
            <v>6.0000000000000001E-3</v>
          </cell>
          <cell r="CE339">
            <v>1E-3</v>
          </cell>
          <cell r="CF339">
            <v>1E-3</v>
          </cell>
          <cell r="EM339">
            <v>1.839</v>
          </cell>
          <cell r="EN339">
            <v>1.6</v>
          </cell>
          <cell r="EO339">
            <v>1.4350000000000001</v>
          </cell>
          <cell r="EP339">
            <v>0.85599999999999998</v>
          </cell>
          <cell r="EQ339">
            <v>3.6999999999999998E-2</v>
          </cell>
          <cell r="ER339">
            <v>0</v>
          </cell>
          <cell r="ES339">
            <v>0</v>
          </cell>
          <cell r="ET339">
            <v>0</v>
          </cell>
          <cell r="EU339">
            <v>3.7999999999999999E-2</v>
          </cell>
          <cell r="EV339">
            <v>0.88900000000000001</v>
          </cell>
          <cell r="EW339">
            <v>1.341</v>
          </cell>
          <cell r="EX339">
            <v>1.716</v>
          </cell>
          <cell r="EY339">
            <v>9.7509999999999994</v>
          </cell>
        </row>
        <row r="340">
          <cell r="AC340" t="str">
            <v>котельной №4, для участка: от ж.д.ул.Олешко №37до ж.д.пер.Вокзальный №68; Надземная; 1986год ввода; отопление; обратный; 95/70°С</v>
          </cell>
          <cell r="BP340">
            <v>0.01</v>
          </cell>
          <cell r="BQ340">
            <v>8.9999999999999993E-3</v>
          </cell>
          <cell r="BR340">
            <v>8.9999999999999993E-3</v>
          </cell>
          <cell r="BS340">
            <v>7.0000000000000001E-3</v>
          </cell>
          <cell r="BT340">
            <v>2E-3</v>
          </cell>
          <cell r="BU340">
            <v>1E-3</v>
          </cell>
          <cell r="BV340">
            <v>2E-3</v>
          </cell>
          <cell r="BW340">
            <v>2E-3</v>
          </cell>
          <cell r="BX340">
            <v>2E-3</v>
          </cell>
          <cell r="BY340">
            <v>7.0000000000000001E-3</v>
          </cell>
          <cell r="BZ340">
            <v>8.0000000000000002E-3</v>
          </cell>
          <cell r="CA340">
            <v>0.01</v>
          </cell>
          <cell r="CB340">
            <v>6.9000000000000006E-2</v>
          </cell>
          <cell r="CD340">
            <v>6.0000000000000001E-3</v>
          </cell>
          <cell r="CE340">
            <v>1E-3</v>
          </cell>
          <cell r="CF340">
            <v>1E-3</v>
          </cell>
          <cell r="EM340">
            <v>1.57</v>
          </cell>
          <cell r="EN340">
            <v>1.3660000000000001</v>
          </cell>
          <cell r="EO340">
            <v>1.2250000000000001</v>
          </cell>
          <cell r="EP340">
            <v>0.73099999999999998</v>
          </cell>
          <cell r="EQ340">
            <v>3.1E-2</v>
          </cell>
          <cell r="ER340">
            <v>0</v>
          </cell>
          <cell r="ES340">
            <v>0</v>
          </cell>
          <cell r="ET340">
            <v>0</v>
          </cell>
          <cell r="EU340">
            <v>3.2000000000000001E-2</v>
          </cell>
          <cell r="EV340">
            <v>0.75900000000000001</v>
          </cell>
          <cell r="EW340">
            <v>1.145</v>
          </cell>
          <cell r="EX340">
            <v>1.466</v>
          </cell>
          <cell r="EY340">
            <v>8.3249999999999993</v>
          </cell>
        </row>
        <row r="341">
          <cell r="AC341" t="str">
            <v>котельной №4, для участка: от ж.д.ул.Олешко №37до ж.д.пер.Вокзальный №68; Надземная; 1986год ввода; ГВС; подающий; 60/30°С</v>
          </cell>
          <cell r="BP341">
            <v>3.0000000000000001E-3</v>
          </cell>
          <cell r="BQ341">
            <v>2E-3</v>
          </cell>
          <cell r="BR341">
            <v>2E-3</v>
          </cell>
          <cell r="BS341">
            <v>2E-3</v>
          </cell>
          <cell r="BT341">
            <v>1E-3</v>
          </cell>
          <cell r="BU341">
            <v>0</v>
          </cell>
          <cell r="BV341">
            <v>0</v>
          </cell>
          <cell r="BW341">
            <v>0</v>
          </cell>
          <cell r="BX341">
            <v>1E-3</v>
          </cell>
          <cell r="BY341">
            <v>2E-3</v>
          </cell>
          <cell r="BZ341">
            <v>2E-3</v>
          </cell>
          <cell r="CA341">
            <v>3.0000000000000001E-3</v>
          </cell>
          <cell r="CB341">
            <v>1.8000000000000002E-2</v>
          </cell>
          <cell r="CD341">
            <v>2E-3</v>
          </cell>
          <cell r="CE341">
            <v>0</v>
          </cell>
          <cell r="CF341">
            <v>0</v>
          </cell>
          <cell r="EM341">
            <v>0.42399999999999999</v>
          </cell>
          <cell r="EN341">
            <v>0.377</v>
          </cell>
          <cell r="EO341">
            <v>0.376</v>
          </cell>
          <cell r="EP341">
            <v>0.3</v>
          </cell>
          <cell r="EQ341">
            <v>0.26100000000000001</v>
          </cell>
          <cell r="ER341">
            <v>0.14699999999999999</v>
          </cell>
          <cell r="ES341">
            <v>0.182</v>
          </cell>
          <cell r="ET341">
            <v>0.23400000000000001</v>
          </cell>
          <cell r="EU341">
            <v>0.25800000000000001</v>
          </cell>
          <cell r="EV341">
            <v>0.311</v>
          </cell>
          <cell r="EW341">
            <v>0.35699999999999998</v>
          </cell>
          <cell r="EX341">
            <v>0.41099999999999998</v>
          </cell>
          <cell r="EY341">
            <v>3.6380000000000003</v>
          </cell>
        </row>
        <row r="342">
          <cell r="AC342" t="str">
            <v>котельной №4, для участка: от ж.д.ул.Олешко №37до ж.д.пер.Вокзальный №68; Надземная; 1986год ввода; ГВС; обратный; 60/30°С</v>
          </cell>
          <cell r="BP342">
            <v>1E-3</v>
          </cell>
          <cell r="BQ342">
            <v>1E-3</v>
          </cell>
          <cell r="BR342">
            <v>1E-3</v>
          </cell>
          <cell r="BS342">
            <v>1E-3</v>
          </cell>
          <cell r="BT342">
            <v>0</v>
          </cell>
          <cell r="BU342">
            <v>0</v>
          </cell>
          <cell r="BV342">
            <v>0</v>
          </cell>
          <cell r="BW342">
            <v>0</v>
          </cell>
          <cell r="BX342">
            <v>0</v>
          </cell>
          <cell r="BY342">
            <v>1E-3</v>
          </cell>
          <cell r="BZ342">
            <v>1E-3</v>
          </cell>
          <cell r="CA342">
            <v>1E-3</v>
          </cell>
          <cell r="CB342">
            <v>7.0000000000000001E-3</v>
          </cell>
          <cell r="CD342">
            <v>1E-3</v>
          </cell>
          <cell r="CE342">
            <v>0</v>
          </cell>
          <cell r="CF342">
            <v>0</v>
          </cell>
          <cell r="EM342">
            <v>0.317</v>
          </cell>
          <cell r="EN342">
            <v>0.28100000000000003</v>
          </cell>
          <cell r="EO342">
            <v>0.28000000000000003</v>
          </cell>
          <cell r="EP342">
            <v>0.224</v>
          </cell>
          <cell r="EQ342">
            <v>0.19500000000000001</v>
          </cell>
          <cell r="ER342">
            <v>0.109</v>
          </cell>
          <cell r="ES342">
            <v>0.13600000000000001</v>
          </cell>
          <cell r="ET342">
            <v>0.17499999999999999</v>
          </cell>
          <cell r="EU342">
            <v>0.192</v>
          </cell>
          <cell r="EV342">
            <v>0.23200000000000001</v>
          </cell>
          <cell r="EW342">
            <v>0.26600000000000001</v>
          </cell>
          <cell r="EX342">
            <v>0.30599999999999999</v>
          </cell>
          <cell r="EY342">
            <v>2.7130000000000005</v>
          </cell>
        </row>
        <row r="343">
          <cell r="AC343" t="str">
            <v>котельной №4, для участка: от ж.д.ул.Олешко №37до ж.д.пер.Вокзальный №68; Надземная; 1986год ввода; ГВС; подающий; 60/30°С</v>
          </cell>
          <cell r="BP343">
            <v>2E-3</v>
          </cell>
          <cell r="BQ343">
            <v>2E-3</v>
          </cell>
          <cell r="BR343">
            <v>2E-3</v>
          </cell>
          <cell r="BS343">
            <v>1E-3</v>
          </cell>
          <cell r="BT343">
            <v>0</v>
          </cell>
          <cell r="BU343">
            <v>0</v>
          </cell>
          <cell r="BV343">
            <v>0</v>
          </cell>
          <cell r="BW343">
            <v>0</v>
          </cell>
          <cell r="BX343">
            <v>0</v>
          </cell>
          <cell r="BY343">
            <v>1E-3</v>
          </cell>
          <cell r="BZ343">
            <v>2E-3</v>
          </cell>
          <cell r="CA343">
            <v>2E-3</v>
          </cell>
          <cell r="CB343">
            <v>1.2E-2</v>
          </cell>
          <cell r="CD343">
            <v>1E-3</v>
          </cell>
          <cell r="CE343">
            <v>0</v>
          </cell>
          <cell r="CF343">
            <v>0</v>
          </cell>
          <cell r="EM343">
            <v>0.88500000000000001</v>
          </cell>
          <cell r="EN343">
            <v>0.78600000000000003</v>
          </cell>
          <cell r="EO343">
            <v>0.78300000000000003</v>
          </cell>
          <cell r="EP343">
            <v>0.626</v>
          </cell>
          <cell r="EQ343">
            <v>0.54500000000000004</v>
          </cell>
          <cell r="ER343">
            <v>0.30599999999999999</v>
          </cell>
          <cell r="ES343">
            <v>0.38</v>
          </cell>
          <cell r="ET343">
            <v>0.48799999999999999</v>
          </cell>
          <cell r="EU343">
            <v>0.53700000000000003</v>
          </cell>
          <cell r="EV343">
            <v>0.64800000000000002</v>
          </cell>
          <cell r="EW343">
            <v>0.745</v>
          </cell>
          <cell r="EX343">
            <v>0.85599999999999998</v>
          </cell>
          <cell r="EY343">
            <v>7.5849999999999991</v>
          </cell>
        </row>
        <row r="344">
          <cell r="AC344" t="str">
            <v>котельной №4, для участка: от ж.д.ул.Олешко №37до ж.д.пер.Вокзальный №68; Надземная; 1986год ввода; ГВС; обратный; 60/30°С</v>
          </cell>
          <cell r="BP344">
            <v>1E-3</v>
          </cell>
          <cell r="BQ344">
            <v>1E-3</v>
          </cell>
          <cell r="BR344">
            <v>1E-3</v>
          </cell>
          <cell r="BS344">
            <v>1E-3</v>
          </cell>
          <cell r="BT344">
            <v>0</v>
          </cell>
          <cell r="BU344">
            <v>0</v>
          </cell>
          <cell r="BV344">
            <v>0</v>
          </cell>
          <cell r="BW344">
            <v>0</v>
          </cell>
          <cell r="BX344">
            <v>0</v>
          </cell>
          <cell r="BY344">
            <v>1E-3</v>
          </cell>
          <cell r="BZ344">
            <v>1E-3</v>
          </cell>
          <cell r="CA344">
            <v>1E-3</v>
          </cell>
          <cell r="CB344">
            <v>7.0000000000000001E-3</v>
          </cell>
          <cell r="CD344">
            <v>1E-3</v>
          </cell>
          <cell r="CE344">
            <v>0</v>
          </cell>
          <cell r="CF344">
            <v>0</v>
          </cell>
          <cell r="EM344">
            <v>0.81100000000000005</v>
          </cell>
          <cell r="EN344">
            <v>0.72099999999999997</v>
          </cell>
          <cell r="EO344">
            <v>0.71799999999999997</v>
          </cell>
          <cell r="EP344">
            <v>0.57399999999999995</v>
          </cell>
          <cell r="EQ344">
            <v>0.5</v>
          </cell>
          <cell r="ER344">
            <v>0.28100000000000003</v>
          </cell>
          <cell r="ES344">
            <v>0.34799999999999998</v>
          </cell>
          <cell r="ET344">
            <v>0.44800000000000001</v>
          </cell>
          <cell r="EU344">
            <v>0.49299999999999999</v>
          </cell>
          <cell r="EV344">
            <v>0.59399999999999997</v>
          </cell>
          <cell r="EW344">
            <v>0.68300000000000005</v>
          </cell>
          <cell r="EX344">
            <v>0.78500000000000003</v>
          </cell>
          <cell r="EY344">
            <v>6.9560000000000004</v>
          </cell>
        </row>
        <row r="345">
          <cell r="AC345" t="str">
            <v>котельной №4, для участка: от ж.д.ул.Олешко №23а до ж.д.ул.Октябрьская №28; Надземная; 2006год ввода; отопление; подающий; 95/70°С</v>
          </cell>
          <cell r="BP345">
            <v>3.5999999999999997E-2</v>
          </cell>
          <cell r="BQ345">
            <v>3.2000000000000001E-2</v>
          </cell>
          <cell r="BR345">
            <v>3.1E-2</v>
          </cell>
          <cell r="BS345">
            <v>2.1999999999999999E-2</v>
          </cell>
          <cell r="BT345">
            <v>7.0000000000000001E-3</v>
          </cell>
          <cell r="BU345">
            <v>4.0000000000000001E-3</v>
          </cell>
          <cell r="BV345">
            <v>5.0000000000000001E-3</v>
          </cell>
          <cell r="BW345">
            <v>6.0000000000000001E-3</v>
          </cell>
          <cell r="BX345">
            <v>7.0000000000000001E-3</v>
          </cell>
          <cell r="BY345">
            <v>2.3E-2</v>
          </cell>
          <cell r="BZ345">
            <v>2.9000000000000001E-2</v>
          </cell>
          <cell r="CA345">
            <v>3.4000000000000002E-2</v>
          </cell>
          <cell r="CB345">
            <v>0.23600000000000002</v>
          </cell>
          <cell r="CD345">
            <v>0.02</v>
          </cell>
          <cell r="CE345">
            <v>3.0000000000000001E-3</v>
          </cell>
          <cell r="CF345">
            <v>3.0000000000000001E-3</v>
          </cell>
          <cell r="EM345">
            <v>1.7290000000000001</v>
          </cell>
          <cell r="EN345">
            <v>1.5049999999999999</v>
          </cell>
          <cell r="EO345">
            <v>1.35</v>
          </cell>
          <cell r="EP345">
            <v>0.80500000000000005</v>
          </cell>
          <cell r="EQ345">
            <v>3.4000000000000002E-2</v>
          </cell>
          <cell r="ER345">
            <v>0</v>
          </cell>
          <cell r="ES345">
            <v>0</v>
          </cell>
          <cell r="ET345">
            <v>0</v>
          </cell>
          <cell r="EU345">
            <v>3.5000000000000003E-2</v>
          </cell>
          <cell r="EV345">
            <v>0.83599999999999997</v>
          </cell>
          <cell r="EW345">
            <v>1.262</v>
          </cell>
          <cell r="EX345">
            <v>1.6140000000000001</v>
          </cell>
          <cell r="EY345">
            <v>9.17</v>
          </cell>
        </row>
        <row r="346">
          <cell r="AC346" t="str">
            <v>котельной №4, для участка: от ж.д.ул.Олешко №23а до ж.д.ул.Октябрьская №28; Надземная; 2006год ввода; отопление; обратный; 95/70°С</v>
          </cell>
          <cell r="BP346">
            <v>3.5999999999999997E-2</v>
          </cell>
          <cell r="BQ346">
            <v>3.2000000000000001E-2</v>
          </cell>
          <cell r="BR346">
            <v>3.1E-2</v>
          </cell>
          <cell r="BS346">
            <v>2.1999999999999999E-2</v>
          </cell>
          <cell r="BT346">
            <v>7.0000000000000001E-3</v>
          </cell>
          <cell r="BU346">
            <v>4.0000000000000001E-3</v>
          </cell>
          <cell r="BV346">
            <v>5.0000000000000001E-3</v>
          </cell>
          <cell r="BW346">
            <v>6.0000000000000001E-3</v>
          </cell>
          <cell r="BX346">
            <v>7.0000000000000001E-3</v>
          </cell>
          <cell r="BY346">
            <v>2.3E-2</v>
          </cell>
          <cell r="BZ346">
            <v>2.9000000000000001E-2</v>
          </cell>
          <cell r="CA346">
            <v>3.4000000000000002E-2</v>
          </cell>
          <cell r="CB346">
            <v>0.23600000000000002</v>
          </cell>
          <cell r="CD346">
            <v>0.02</v>
          </cell>
          <cell r="CE346">
            <v>3.0000000000000001E-3</v>
          </cell>
          <cell r="CF346">
            <v>3.0000000000000001E-3</v>
          </cell>
          <cell r="EM346">
            <v>1.4890000000000001</v>
          </cell>
          <cell r="EN346">
            <v>1.2949999999999999</v>
          </cell>
          <cell r="EO346">
            <v>1.1619999999999999</v>
          </cell>
          <cell r="EP346">
            <v>0.69299999999999995</v>
          </cell>
          <cell r="EQ346">
            <v>0.03</v>
          </cell>
          <cell r="ER346">
            <v>0</v>
          </cell>
          <cell r="ES346">
            <v>0</v>
          </cell>
          <cell r="ET346">
            <v>0</v>
          </cell>
          <cell r="EU346">
            <v>3.1E-2</v>
          </cell>
          <cell r="EV346">
            <v>0.72</v>
          </cell>
          <cell r="EW346">
            <v>1.0860000000000001</v>
          </cell>
          <cell r="EX346">
            <v>1.39</v>
          </cell>
          <cell r="EY346">
            <v>7.895999999999999</v>
          </cell>
        </row>
        <row r="347">
          <cell r="AC347" t="str">
            <v>котельной №4, для участка: от ж.д.ул.Олешко №23а до ж.д.ул.Октябрьская №28; Надземная; 2006год ввода; ГВС; подающий; 60/30°С</v>
          </cell>
          <cell r="BP347">
            <v>7.0000000000000001E-3</v>
          </cell>
          <cell r="BQ347">
            <v>6.0000000000000001E-3</v>
          </cell>
          <cell r="BR347">
            <v>6.0000000000000001E-3</v>
          </cell>
          <cell r="BS347">
            <v>4.0000000000000001E-3</v>
          </cell>
          <cell r="BT347">
            <v>1E-3</v>
          </cell>
          <cell r="BU347">
            <v>1E-3</v>
          </cell>
          <cell r="BV347">
            <v>1E-3</v>
          </cell>
          <cell r="BW347">
            <v>1E-3</v>
          </cell>
          <cell r="BX347">
            <v>1E-3</v>
          </cell>
          <cell r="BY347">
            <v>5.0000000000000001E-3</v>
          </cell>
          <cell r="BZ347">
            <v>6.0000000000000001E-3</v>
          </cell>
          <cell r="CA347">
            <v>7.0000000000000001E-3</v>
          </cell>
          <cell r="CB347">
            <v>4.6000000000000006E-2</v>
          </cell>
          <cell r="CD347">
            <v>4.0000000000000001E-3</v>
          </cell>
          <cell r="CE347">
            <v>1E-3</v>
          </cell>
          <cell r="CF347">
            <v>1E-3</v>
          </cell>
          <cell r="EM347">
            <v>0.627</v>
          </cell>
          <cell r="EN347">
            <v>0.55700000000000005</v>
          </cell>
          <cell r="EO347">
            <v>0.55500000000000005</v>
          </cell>
          <cell r="EP347">
            <v>0.443</v>
          </cell>
          <cell r="EQ347">
            <v>0.38600000000000001</v>
          </cell>
          <cell r="ER347">
            <v>0.217</v>
          </cell>
          <cell r="ES347">
            <v>0.26900000000000002</v>
          </cell>
          <cell r="ET347">
            <v>0.34599999999999997</v>
          </cell>
          <cell r="EU347">
            <v>0.38100000000000001</v>
          </cell>
          <cell r="EV347">
            <v>0.45900000000000002</v>
          </cell>
          <cell r="EW347">
            <v>0.52800000000000002</v>
          </cell>
          <cell r="EX347">
            <v>0.60699999999999998</v>
          </cell>
          <cell r="EY347">
            <v>5.3750000000000009</v>
          </cell>
        </row>
        <row r="348">
          <cell r="AC348" t="str">
            <v>котельной №4, для участка: от ж.д.ул.Олешко №23а до ж.д.ул.Октябрьская №28; Надземная; 2006год ввода; ГВС; обратный; 60/30°С</v>
          </cell>
          <cell r="BP348">
            <v>5.0000000000000001E-3</v>
          </cell>
          <cell r="BQ348">
            <v>4.0000000000000001E-3</v>
          </cell>
          <cell r="BR348">
            <v>4.0000000000000001E-3</v>
          </cell>
          <cell r="BS348">
            <v>3.0000000000000001E-3</v>
          </cell>
          <cell r="BT348">
            <v>1E-3</v>
          </cell>
          <cell r="BU348">
            <v>1E-3</v>
          </cell>
          <cell r="BV348">
            <v>1E-3</v>
          </cell>
          <cell r="BW348">
            <v>1E-3</v>
          </cell>
          <cell r="BX348">
            <v>1E-3</v>
          </cell>
          <cell r="BY348">
            <v>3.0000000000000001E-3</v>
          </cell>
          <cell r="BZ348">
            <v>4.0000000000000001E-3</v>
          </cell>
          <cell r="CA348">
            <v>4.0000000000000001E-3</v>
          </cell>
          <cell r="CB348">
            <v>3.2000000000000001E-2</v>
          </cell>
          <cell r="CD348">
            <v>3.0000000000000001E-3</v>
          </cell>
          <cell r="CE348">
            <v>0</v>
          </cell>
          <cell r="CF348">
            <v>0</v>
          </cell>
          <cell r="EM348">
            <v>0.499</v>
          </cell>
          <cell r="EN348">
            <v>0.443</v>
          </cell>
          <cell r="EO348">
            <v>0.442</v>
          </cell>
          <cell r="EP348">
            <v>0.35299999999999998</v>
          </cell>
          <cell r="EQ348">
            <v>0.307</v>
          </cell>
          <cell r="ER348">
            <v>0.17299999999999999</v>
          </cell>
          <cell r="ES348">
            <v>0.214</v>
          </cell>
          <cell r="ET348">
            <v>0.27500000000000002</v>
          </cell>
          <cell r="EU348">
            <v>0.30299999999999999</v>
          </cell>
          <cell r="EV348">
            <v>0.36499999999999999</v>
          </cell>
          <cell r="EW348">
            <v>0.42</v>
          </cell>
          <cell r="EX348">
            <v>0.48299999999999998</v>
          </cell>
          <cell r="EY348">
            <v>4.2769999999999992</v>
          </cell>
        </row>
        <row r="349">
          <cell r="AC349" t="str">
            <v>котельной №4, для участка: от ж.д.ул.Олешко №23а до ж.д.ул.Октябрьская №28; Надземная; 2006год ввода; ГВС; подающий; 60/30°С</v>
          </cell>
          <cell r="BP349">
            <v>4.0000000000000001E-3</v>
          </cell>
          <cell r="BQ349">
            <v>4.0000000000000001E-3</v>
          </cell>
          <cell r="BR349">
            <v>4.0000000000000001E-3</v>
          </cell>
          <cell r="BS349">
            <v>3.0000000000000001E-3</v>
          </cell>
          <cell r="BT349">
            <v>1E-3</v>
          </cell>
          <cell r="BU349">
            <v>1E-3</v>
          </cell>
          <cell r="BV349">
            <v>1E-3</v>
          </cell>
          <cell r="BW349">
            <v>1E-3</v>
          </cell>
          <cell r="BX349">
            <v>1E-3</v>
          </cell>
          <cell r="BY349">
            <v>3.0000000000000001E-3</v>
          </cell>
          <cell r="BZ349">
            <v>4.0000000000000001E-3</v>
          </cell>
          <cell r="CA349">
            <v>4.0000000000000001E-3</v>
          </cell>
          <cell r="CB349">
            <v>3.1000000000000003E-2</v>
          </cell>
          <cell r="CD349">
            <v>2E-3</v>
          </cell>
          <cell r="CE349">
            <v>0</v>
          </cell>
          <cell r="CF349">
            <v>0</v>
          </cell>
          <cell r="EM349">
            <v>0.51900000000000002</v>
          </cell>
          <cell r="EN349">
            <v>0.46100000000000002</v>
          </cell>
          <cell r="EO349">
            <v>0.46</v>
          </cell>
          <cell r="EP349">
            <v>0.36699999999999999</v>
          </cell>
          <cell r="EQ349">
            <v>0.32</v>
          </cell>
          <cell r="ER349">
            <v>0.18</v>
          </cell>
          <cell r="ES349">
            <v>0.223</v>
          </cell>
          <cell r="ET349">
            <v>0.28599999999999998</v>
          </cell>
          <cell r="EU349">
            <v>0.315</v>
          </cell>
          <cell r="EV349">
            <v>0.38</v>
          </cell>
          <cell r="EW349">
            <v>0.437</v>
          </cell>
          <cell r="EX349">
            <v>0.503</v>
          </cell>
          <cell r="EY349">
            <v>4.4509999999999996</v>
          </cell>
        </row>
        <row r="350">
          <cell r="AC350" t="str">
            <v>котельной №4, для участка: от ж.д.ул.Олешко №23а до ж.д.ул.Октябрьская №28; Надземная; 2006год ввода; ГВС; обратный; 60/30°С</v>
          </cell>
          <cell r="BP350">
            <v>3.0000000000000001E-3</v>
          </cell>
          <cell r="BQ350">
            <v>2E-3</v>
          </cell>
          <cell r="BR350">
            <v>2E-3</v>
          </cell>
          <cell r="BS350">
            <v>2E-3</v>
          </cell>
          <cell r="BT350">
            <v>1E-3</v>
          </cell>
          <cell r="BU350">
            <v>0</v>
          </cell>
          <cell r="BV350">
            <v>0</v>
          </cell>
          <cell r="BW350">
            <v>1E-3</v>
          </cell>
          <cell r="BX350">
            <v>1E-3</v>
          </cell>
          <cell r="BY350">
            <v>2E-3</v>
          </cell>
          <cell r="BZ350">
            <v>2E-3</v>
          </cell>
          <cell r="CA350">
            <v>3.0000000000000001E-3</v>
          </cell>
          <cell r="CB350">
            <v>1.9000000000000003E-2</v>
          </cell>
          <cell r="CD350">
            <v>2E-3</v>
          </cell>
          <cell r="CE350">
            <v>0</v>
          </cell>
          <cell r="CF350">
            <v>0</v>
          </cell>
          <cell r="EM350">
            <v>0.45</v>
          </cell>
          <cell r="EN350">
            <v>0.4</v>
          </cell>
          <cell r="EO350">
            <v>0.39800000000000002</v>
          </cell>
          <cell r="EP350">
            <v>0.318</v>
          </cell>
          <cell r="EQ350">
            <v>0.27700000000000002</v>
          </cell>
          <cell r="ER350">
            <v>0.156</v>
          </cell>
          <cell r="ES350">
            <v>0.193</v>
          </cell>
          <cell r="ET350">
            <v>0.248</v>
          </cell>
          <cell r="EU350">
            <v>0.27300000000000002</v>
          </cell>
          <cell r="EV350">
            <v>0.32900000000000001</v>
          </cell>
          <cell r="EW350">
            <v>0.379</v>
          </cell>
          <cell r="EX350">
            <v>0.435</v>
          </cell>
          <cell r="EY350">
            <v>3.8560000000000008</v>
          </cell>
        </row>
        <row r="351">
          <cell r="AC351" t="str">
            <v>котельной №4, для участка: от ж.д.Олешко №27 до ж.д.ул.Октябрьская №30а; Надземная; 2006год ввода; отопление; подающий; 95/70°С</v>
          </cell>
          <cell r="BP351">
            <v>1.9E-2</v>
          </cell>
          <cell r="BQ351">
            <v>1.7000000000000001E-2</v>
          </cell>
          <cell r="BR351">
            <v>1.6E-2</v>
          </cell>
          <cell r="BS351">
            <v>1.2E-2</v>
          </cell>
          <cell r="BT351">
            <v>4.0000000000000001E-3</v>
          </cell>
          <cell r="BU351">
            <v>2E-3</v>
          </cell>
          <cell r="BV351">
            <v>3.0000000000000001E-3</v>
          </cell>
          <cell r="BW351">
            <v>3.0000000000000001E-3</v>
          </cell>
          <cell r="BX351">
            <v>4.0000000000000001E-3</v>
          </cell>
          <cell r="BY351">
            <v>1.2E-2</v>
          </cell>
          <cell r="BZ351">
            <v>1.4999999999999999E-2</v>
          </cell>
          <cell r="CA351">
            <v>1.7999999999999999E-2</v>
          </cell>
          <cell r="CB351">
            <v>0.125</v>
          </cell>
          <cell r="CD351">
            <v>1.0999999999999999E-2</v>
          </cell>
          <cell r="CE351">
            <v>2E-3</v>
          </cell>
          <cell r="CF351">
            <v>2E-3</v>
          </cell>
          <cell r="EM351">
            <v>1.899</v>
          </cell>
          <cell r="EN351">
            <v>1.653</v>
          </cell>
          <cell r="EO351">
            <v>1.482</v>
          </cell>
          <cell r="EP351">
            <v>0.88400000000000001</v>
          </cell>
          <cell r="EQ351">
            <v>3.7999999999999999E-2</v>
          </cell>
          <cell r="ER351">
            <v>0</v>
          </cell>
          <cell r="ES351">
            <v>0</v>
          </cell>
          <cell r="ET351">
            <v>0</v>
          </cell>
          <cell r="EU351">
            <v>3.9E-2</v>
          </cell>
          <cell r="EV351">
            <v>0.91800000000000004</v>
          </cell>
          <cell r="EW351">
            <v>1.3859999999999999</v>
          </cell>
          <cell r="EX351">
            <v>1.7729999999999999</v>
          </cell>
          <cell r="EY351">
            <v>10.071999999999999</v>
          </cell>
        </row>
        <row r="352">
          <cell r="AC352" t="str">
            <v>котельной №4, для участка: от ж.д.Олешко №27 до ж.д.ул.Октябрьская №30а; Надземная; 2006год ввода; отопление; обратный; 95/70°С</v>
          </cell>
          <cell r="BP352">
            <v>1.9E-2</v>
          </cell>
          <cell r="BQ352">
            <v>1.7000000000000001E-2</v>
          </cell>
          <cell r="BR352">
            <v>1.6E-2</v>
          </cell>
          <cell r="BS352">
            <v>1.2E-2</v>
          </cell>
          <cell r="BT352">
            <v>4.0000000000000001E-3</v>
          </cell>
          <cell r="BU352">
            <v>2E-3</v>
          </cell>
          <cell r="BV352">
            <v>3.0000000000000001E-3</v>
          </cell>
          <cell r="BW352">
            <v>3.0000000000000001E-3</v>
          </cell>
          <cell r="BX352">
            <v>4.0000000000000001E-3</v>
          </cell>
          <cell r="BY352">
            <v>1.2E-2</v>
          </cell>
          <cell r="BZ352">
            <v>1.4999999999999999E-2</v>
          </cell>
          <cell r="CA352">
            <v>1.7999999999999999E-2</v>
          </cell>
          <cell r="CB352">
            <v>0.125</v>
          </cell>
          <cell r="CD352">
            <v>1.0999999999999999E-2</v>
          </cell>
          <cell r="CE352">
            <v>2E-3</v>
          </cell>
          <cell r="CF352">
            <v>2E-3</v>
          </cell>
          <cell r="EM352">
            <v>1.6279999999999999</v>
          </cell>
          <cell r="EN352">
            <v>1.4159999999999999</v>
          </cell>
          <cell r="EO352">
            <v>1.27</v>
          </cell>
          <cell r="EP352">
            <v>0.75800000000000001</v>
          </cell>
          <cell r="EQ352">
            <v>3.2000000000000001E-2</v>
          </cell>
          <cell r="ER352">
            <v>0</v>
          </cell>
          <cell r="ES352">
            <v>0</v>
          </cell>
          <cell r="ET352">
            <v>0</v>
          </cell>
          <cell r="EU352">
            <v>3.3000000000000002E-2</v>
          </cell>
          <cell r="EV352">
            <v>0.78700000000000003</v>
          </cell>
          <cell r="EW352">
            <v>1.1870000000000001</v>
          </cell>
          <cell r="EX352">
            <v>1.5189999999999999</v>
          </cell>
          <cell r="EY352">
            <v>8.6300000000000008</v>
          </cell>
        </row>
        <row r="353">
          <cell r="AC353" t="str">
            <v>котельной №4, для участка: от ж.д.Олешко №27 до ж.д.ул.Октябрьская №30а; Надземная; 2006год ввода; ГВС; подающий; 60/30°С</v>
          </cell>
          <cell r="BP353">
            <v>1.2E-2</v>
          </cell>
          <cell r="BQ353">
            <v>1.0999999999999999E-2</v>
          </cell>
          <cell r="BR353">
            <v>0.01</v>
          </cell>
          <cell r="BS353">
            <v>8.0000000000000002E-3</v>
          </cell>
          <cell r="BT353">
            <v>2E-3</v>
          </cell>
          <cell r="BU353">
            <v>1E-3</v>
          </cell>
          <cell r="BV353">
            <v>2E-3</v>
          </cell>
          <cell r="BW353">
            <v>2E-3</v>
          </cell>
          <cell r="BX353">
            <v>2E-3</v>
          </cell>
          <cell r="BY353">
            <v>8.0000000000000002E-3</v>
          </cell>
          <cell r="BZ353">
            <v>0.01</v>
          </cell>
          <cell r="CA353">
            <v>1.2E-2</v>
          </cell>
          <cell r="CB353">
            <v>0.08</v>
          </cell>
          <cell r="CD353">
            <v>7.0000000000000001E-3</v>
          </cell>
          <cell r="CE353">
            <v>1E-3</v>
          </cell>
          <cell r="CF353">
            <v>1E-3</v>
          </cell>
          <cell r="EM353">
            <v>1.4410000000000001</v>
          </cell>
          <cell r="EN353">
            <v>1.28</v>
          </cell>
          <cell r="EO353">
            <v>1.276</v>
          </cell>
          <cell r="EP353">
            <v>1.0189999999999999</v>
          </cell>
          <cell r="EQ353">
            <v>0.88800000000000001</v>
          </cell>
          <cell r="ER353">
            <v>0.499</v>
          </cell>
          <cell r="ES353">
            <v>0.61899999999999999</v>
          </cell>
          <cell r="ET353">
            <v>0.79500000000000004</v>
          </cell>
          <cell r="EU353">
            <v>0.875</v>
          </cell>
          <cell r="EV353">
            <v>1.0549999999999999</v>
          </cell>
          <cell r="EW353">
            <v>1.2130000000000001</v>
          </cell>
          <cell r="EX353">
            <v>1.395</v>
          </cell>
          <cell r="EY353">
            <v>12.355</v>
          </cell>
        </row>
        <row r="354">
          <cell r="AC354" t="str">
            <v>котельной №4, для участка: от ж.д.Олешко №27 до ж.д.ул.Октябрьская №30а; Надземная; 2006год ввода; ГВС; обратный; 60/30°С</v>
          </cell>
          <cell r="BP354">
            <v>1.2E-2</v>
          </cell>
          <cell r="BQ354">
            <v>1.0999999999999999E-2</v>
          </cell>
          <cell r="BR354">
            <v>0.01</v>
          </cell>
          <cell r="BS354">
            <v>8.0000000000000002E-3</v>
          </cell>
          <cell r="BT354">
            <v>2E-3</v>
          </cell>
          <cell r="BU354">
            <v>1E-3</v>
          </cell>
          <cell r="BV354">
            <v>2E-3</v>
          </cell>
          <cell r="BW354">
            <v>2E-3</v>
          </cell>
          <cell r="BX354">
            <v>2E-3</v>
          </cell>
          <cell r="BY354">
            <v>8.0000000000000002E-3</v>
          </cell>
          <cell r="BZ354">
            <v>0.01</v>
          </cell>
          <cell r="CA354">
            <v>1.2E-2</v>
          </cell>
          <cell r="CB354">
            <v>0.08</v>
          </cell>
          <cell r="CD354">
            <v>7.0000000000000001E-3</v>
          </cell>
          <cell r="CE354">
            <v>1E-3</v>
          </cell>
          <cell r="CF354">
            <v>1E-3</v>
          </cell>
          <cell r="EM354">
            <v>1.327</v>
          </cell>
          <cell r="EN354">
            <v>1.1779999999999999</v>
          </cell>
          <cell r="EO354">
            <v>1.175</v>
          </cell>
          <cell r="EP354">
            <v>0.93799999999999994</v>
          </cell>
          <cell r="EQ354">
            <v>0.81699999999999995</v>
          </cell>
          <cell r="ER354">
            <v>0.45900000000000002</v>
          </cell>
          <cell r="ES354">
            <v>0.56899999999999995</v>
          </cell>
          <cell r="ET354">
            <v>0.73199999999999998</v>
          </cell>
          <cell r="EU354">
            <v>0.80600000000000005</v>
          </cell>
          <cell r="EV354">
            <v>0.97099999999999997</v>
          </cell>
          <cell r="EW354">
            <v>1.117</v>
          </cell>
          <cell r="EX354">
            <v>1.284</v>
          </cell>
          <cell r="EY354">
            <v>11.372999999999999</v>
          </cell>
        </row>
        <row r="355">
          <cell r="AC355" t="str">
            <v>котельной №4, для участка: от ж.д.ул.Октябрьская №24а до ж.д.ул.Октябрьская №26; Внутри помещений; 2006год ввода; отопление; подающий; 95/70°С</v>
          </cell>
          <cell r="BP355">
            <v>2.5000000000000001E-2</v>
          </cell>
          <cell r="BQ355">
            <v>2.1999999999999999E-2</v>
          </cell>
          <cell r="BR355">
            <v>2.1999999999999999E-2</v>
          </cell>
          <cell r="BS355">
            <v>1.6E-2</v>
          </cell>
          <cell r="BT355">
            <v>5.0000000000000001E-3</v>
          </cell>
          <cell r="BU355">
            <v>3.0000000000000001E-3</v>
          </cell>
          <cell r="BV355">
            <v>4.0000000000000001E-3</v>
          </cell>
          <cell r="BW355">
            <v>5.0000000000000001E-3</v>
          </cell>
          <cell r="BX355">
            <v>5.0000000000000001E-3</v>
          </cell>
          <cell r="BY355">
            <v>1.6E-2</v>
          </cell>
          <cell r="BZ355">
            <v>0.02</v>
          </cell>
          <cell r="CA355">
            <v>2.4E-2</v>
          </cell>
          <cell r="CB355">
            <v>0.16700000000000001</v>
          </cell>
          <cell r="CD355">
            <v>1.4E-2</v>
          </cell>
          <cell r="CE355">
            <v>2E-3</v>
          </cell>
          <cell r="CF355">
            <v>2E-3</v>
          </cell>
          <cell r="EM355">
            <v>0.89300000000000002</v>
          </cell>
          <cell r="EN355">
            <v>0.8</v>
          </cell>
          <cell r="EO355">
            <v>0.78700000000000003</v>
          </cell>
          <cell r="EP355">
            <v>0.58799999999999997</v>
          </cell>
          <cell r="EQ355">
            <v>3.2000000000000001E-2</v>
          </cell>
          <cell r="ER355">
            <v>0</v>
          </cell>
          <cell r="ES355">
            <v>0</v>
          </cell>
          <cell r="ET355">
            <v>0</v>
          </cell>
          <cell r="EU355">
            <v>2.4E-2</v>
          </cell>
          <cell r="EV355">
            <v>0.48899999999999999</v>
          </cell>
          <cell r="EW355">
            <v>0.67400000000000004</v>
          </cell>
          <cell r="EX355">
            <v>0.83599999999999997</v>
          </cell>
          <cell r="EY355">
            <v>5.1230000000000002</v>
          </cell>
        </row>
        <row r="356">
          <cell r="AC356" t="str">
            <v>котельной №4, для участка: от ж.д.ул.Октябрьская №24а до ж.д.ул.Октябрьская №26; Внутри помещений; 2006год ввода; отопление; обратный; 95/70°С</v>
          </cell>
          <cell r="BP356">
            <v>2.5000000000000001E-2</v>
          </cell>
          <cell r="BQ356">
            <v>2.1999999999999999E-2</v>
          </cell>
          <cell r="BR356">
            <v>2.1999999999999999E-2</v>
          </cell>
          <cell r="BS356">
            <v>1.6E-2</v>
          </cell>
          <cell r="BT356">
            <v>5.0000000000000001E-3</v>
          </cell>
          <cell r="BU356">
            <v>3.0000000000000001E-3</v>
          </cell>
          <cell r="BV356">
            <v>4.0000000000000001E-3</v>
          </cell>
          <cell r="BW356">
            <v>5.0000000000000001E-3</v>
          </cell>
          <cell r="BX356">
            <v>5.0000000000000001E-3</v>
          </cell>
          <cell r="BY356">
            <v>1.6E-2</v>
          </cell>
          <cell r="BZ356">
            <v>0.02</v>
          </cell>
          <cell r="CA356">
            <v>2.4E-2</v>
          </cell>
          <cell r="CB356">
            <v>0.16700000000000001</v>
          </cell>
          <cell r="CD356">
            <v>1.4E-2</v>
          </cell>
          <cell r="CE356">
            <v>2E-3</v>
          </cell>
          <cell r="CF356">
            <v>2E-3</v>
          </cell>
          <cell r="EM356">
            <v>0.68799999999999994</v>
          </cell>
          <cell r="EN356">
            <v>0.61699999999999999</v>
          </cell>
          <cell r="EO356">
            <v>0.60699999999999998</v>
          </cell>
          <cell r="EP356">
            <v>0.45300000000000001</v>
          </cell>
          <cell r="EQ356">
            <v>2.5000000000000001E-2</v>
          </cell>
          <cell r="ER356">
            <v>0</v>
          </cell>
          <cell r="ES356">
            <v>0</v>
          </cell>
          <cell r="ET356">
            <v>0</v>
          </cell>
          <cell r="EU356">
            <v>1.7999999999999999E-2</v>
          </cell>
          <cell r="EV356">
            <v>0.377</v>
          </cell>
          <cell r="EW356">
            <v>0.52</v>
          </cell>
          <cell r="EX356">
            <v>0.64400000000000002</v>
          </cell>
          <cell r="EY356">
            <v>3.9489999999999994</v>
          </cell>
        </row>
        <row r="357">
          <cell r="AC357" t="str">
            <v>котельной №4, для участка: от ж.д.ул.Октябрьская №24а до ж.д.ул.Октябрьская №26; Бесканальная; 2006год ввода; отопление; подающий; 95/70°С</v>
          </cell>
          <cell r="BP357">
            <v>6.0000000000000001E-3</v>
          </cell>
          <cell r="BQ357">
            <v>5.0000000000000001E-3</v>
          </cell>
          <cell r="BR357">
            <v>5.0000000000000001E-3</v>
          </cell>
          <cell r="BS357">
            <v>4.0000000000000001E-3</v>
          </cell>
          <cell r="BT357">
            <v>1E-3</v>
          </cell>
          <cell r="BU357">
            <v>1E-3</v>
          </cell>
          <cell r="BV357">
            <v>1E-3</v>
          </cell>
          <cell r="BW357">
            <v>1E-3</v>
          </cell>
          <cell r="BX357">
            <v>1E-3</v>
          </cell>
          <cell r="BY357">
            <v>4.0000000000000001E-3</v>
          </cell>
          <cell r="BZ357">
            <v>5.0000000000000001E-3</v>
          </cell>
          <cell r="CA357">
            <v>6.0000000000000001E-3</v>
          </cell>
          <cell r="CB357">
            <v>0.04</v>
          </cell>
          <cell r="CD357">
            <v>3.0000000000000001E-3</v>
          </cell>
          <cell r="CE357">
            <v>1E-3</v>
          </cell>
          <cell r="CF357">
            <v>1E-3</v>
          </cell>
          <cell r="EM357">
            <v>0.32700000000000001</v>
          </cell>
          <cell r="EN357">
            <v>0.29299999999999998</v>
          </cell>
          <cell r="EO357">
            <v>0.28899999999999998</v>
          </cell>
          <cell r="EP357">
            <v>0.215</v>
          </cell>
          <cell r="EQ357">
            <v>1.2E-2</v>
          </cell>
          <cell r="ER357">
            <v>0</v>
          </cell>
          <cell r="ES357">
            <v>0</v>
          </cell>
          <cell r="ET357">
            <v>0</v>
          </cell>
          <cell r="EU357">
            <v>8.9999999999999993E-3</v>
          </cell>
          <cell r="EV357">
            <v>0.17899999999999999</v>
          </cell>
          <cell r="EW357">
            <v>0.247</v>
          </cell>
          <cell r="EX357">
            <v>0.30599999999999999</v>
          </cell>
          <cell r="EY357">
            <v>1.8770000000000002</v>
          </cell>
        </row>
        <row r="358">
          <cell r="AC358" t="str">
            <v>котельной №4, для участка: от ж.д.ул.Октябрьская №24а до ж.д.ул.Октябрьская №26; Бесканальная; 2006год ввода; отопление; обратный; 95/70°С</v>
          </cell>
          <cell r="BP358">
            <v>6.0000000000000001E-3</v>
          </cell>
          <cell r="BQ358">
            <v>5.0000000000000001E-3</v>
          </cell>
          <cell r="BR358">
            <v>5.0000000000000001E-3</v>
          </cell>
          <cell r="BS358">
            <v>4.0000000000000001E-3</v>
          </cell>
          <cell r="BT358">
            <v>1E-3</v>
          </cell>
          <cell r="BU358">
            <v>1E-3</v>
          </cell>
          <cell r="BV358">
            <v>1E-3</v>
          </cell>
          <cell r="BW358">
            <v>1E-3</v>
          </cell>
          <cell r="BX358">
            <v>1E-3</v>
          </cell>
          <cell r="BY358">
            <v>4.0000000000000001E-3</v>
          </cell>
          <cell r="BZ358">
            <v>5.0000000000000001E-3</v>
          </cell>
          <cell r="CA358">
            <v>6.0000000000000001E-3</v>
          </cell>
          <cell r="CB358">
            <v>0.04</v>
          </cell>
          <cell r="CD358">
            <v>3.0000000000000001E-3</v>
          </cell>
          <cell r="CE358">
            <v>1E-3</v>
          </cell>
          <cell r="CF358">
            <v>1E-3</v>
          </cell>
          <cell r="EM358">
            <v>0.32700000000000001</v>
          </cell>
          <cell r="EN358">
            <v>0.29299999999999998</v>
          </cell>
          <cell r="EO358">
            <v>0.28899999999999998</v>
          </cell>
          <cell r="EP358">
            <v>0.215</v>
          </cell>
          <cell r="EQ358">
            <v>1.2E-2</v>
          </cell>
          <cell r="ER358">
            <v>0</v>
          </cell>
          <cell r="ES358">
            <v>0</v>
          </cell>
          <cell r="ET358">
            <v>0</v>
          </cell>
          <cell r="EU358">
            <v>8.9999999999999993E-3</v>
          </cell>
          <cell r="EV358">
            <v>0.17899999999999999</v>
          </cell>
          <cell r="EW358">
            <v>0.247</v>
          </cell>
          <cell r="EX358">
            <v>0.30599999999999999</v>
          </cell>
          <cell r="EY358">
            <v>1.8770000000000002</v>
          </cell>
        </row>
        <row r="359">
          <cell r="AC359" t="str">
            <v>котельной №4, для участка: от ж.д.ул.Октябрьская №24а до ж.д.ул.Октябрьская №26; Внутри помещений; 2006год ввода; ГВС; подающий; 60/30°С</v>
          </cell>
          <cell r="BP359">
            <v>1.2999999999999999E-2</v>
          </cell>
          <cell r="BQ359">
            <v>1.0999999999999999E-2</v>
          </cell>
          <cell r="BR359">
            <v>1.0999999999999999E-2</v>
          </cell>
          <cell r="BS359">
            <v>8.0000000000000002E-3</v>
          </cell>
          <cell r="BT359">
            <v>3.0000000000000001E-3</v>
          </cell>
          <cell r="BU359">
            <v>1E-3</v>
          </cell>
          <cell r="BV359">
            <v>2E-3</v>
          </cell>
          <cell r="BW359">
            <v>2E-3</v>
          </cell>
          <cell r="BX359">
            <v>3.0000000000000001E-3</v>
          </cell>
          <cell r="BY359">
            <v>8.0000000000000002E-3</v>
          </cell>
          <cell r="BZ359">
            <v>0.01</v>
          </cell>
          <cell r="CA359">
            <v>1.2E-2</v>
          </cell>
          <cell r="CB359">
            <v>8.4000000000000005E-2</v>
          </cell>
          <cell r="CD359">
            <v>7.0000000000000001E-3</v>
          </cell>
          <cell r="CE359">
            <v>1E-3</v>
          </cell>
          <cell r="CF359">
            <v>1E-3</v>
          </cell>
          <cell r="EM359">
            <v>0.69499999999999995</v>
          </cell>
          <cell r="EN359">
            <v>0.63800000000000001</v>
          </cell>
          <cell r="EO359">
            <v>0.71299999999999997</v>
          </cell>
          <cell r="EP359">
            <v>0.69299999999999995</v>
          </cell>
          <cell r="EQ359">
            <v>0.69</v>
          </cell>
          <cell r="ER359">
            <v>0.41399999999999998</v>
          </cell>
          <cell r="ES359">
            <v>0.499</v>
          </cell>
          <cell r="ET359">
            <v>0.57099999999999995</v>
          </cell>
          <cell r="EU359">
            <v>0.56000000000000005</v>
          </cell>
          <cell r="EV359">
            <v>0.61099999999999999</v>
          </cell>
          <cell r="EW359">
            <v>0.628</v>
          </cell>
          <cell r="EX359">
            <v>0.68</v>
          </cell>
          <cell r="EY359">
            <v>7.3919999999999986</v>
          </cell>
        </row>
        <row r="360">
          <cell r="AC360" t="str">
            <v>котельной №4, для участка: от ж.д.ул.Октябрьская №24а до ж.д.ул.Октябрьская №26; Внутри помещений; 2006год ввода; ГВС; обратный; 60/30°С</v>
          </cell>
          <cell r="BP360">
            <v>5.0000000000000001E-3</v>
          </cell>
          <cell r="BQ360">
            <v>5.0000000000000001E-3</v>
          </cell>
          <cell r="BR360">
            <v>5.0000000000000001E-3</v>
          </cell>
          <cell r="BS360">
            <v>3.0000000000000001E-3</v>
          </cell>
          <cell r="BT360">
            <v>1E-3</v>
          </cell>
          <cell r="BU360">
            <v>1E-3</v>
          </cell>
          <cell r="BV360">
            <v>1E-3</v>
          </cell>
          <cell r="BW360">
            <v>1E-3</v>
          </cell>
          <cell r="BX360">
            <v>1E-3</v>
          </cell>
          <cell r="BY360">
            <v>3.0000000000000001E-3</v>
          </cell>
          <cell r="BZ360">
            <v>4.0000000000000001E-3</v>
          </cell>
          <cell r="CA360">
            <v>5.0000000000000001E-3</v>
          </cell>
          <cell r="CB360">
            <v>3.5000000000000003E-2</v>
          </cell>
          <cell r="CD360">
            <v>3.0000000000000001E-3</v>
          </cell>
          <cell r="CE360">
            <v>0</v>
          </cell>
          <cell r="CF360">
            <v>0</v>
          </cell>
          <cell r="EM360">
            <v>0.51900000000000002</v>
          </cell>
          <cell r="EN360">
            <v>0.47699999999999998</v>
          </cell>
          <cell r="EO360">
            <v>0.53300000000000003</v>
          </cell>
          <cell r="EP360">
            <v>0.51700000000000002</v>
          </cell>
          <cell r="EQ360">
            <v>0.51500000000000001</v>
          </cell>
          <cell r="ER360">
            <v>0.309</v>
          </cell>
          <cell r="ES360">
            <v>0.373</v>
          </cell>
          <cell r="ET360">
            <v>0.42599999999999999</v>
          </cell>
          <cell r="EU360">
            <v>0.41799999999999998</v>
          </cell>
          <cell r="EV360">
            <v>0.45600000000000002</v>
          </cell>
          <cell r="EW360">
            <v>0.46899999999999997</v>
          </cell>
          <cell r="EX360">
            <v>0.50800000000000001</v>
          </cell>
          <cell r="EY360">
            <v>5.5200000000000014</v>
          </cell>
        </row>
        <row r="361">
          <cell r="AC361" t="str">
            <v>котельной №4, для участка: от ж.д.ул.Октябрьская №24а до ж.д.ул.Октябрьская №26; Бесканальная; 2006год ввода; ГВС; подающий; 60/30°С</v>
          </cell>
          <cell r="BP361">
            <v>3.0000000000000001E-3</v>
          </cell>
          <cell r="BQ361">
            <v>3.0000000000000001E-3</v>
          </cell>
          <cell r="BR361">
            <v>2E-3</v>
          </cell>
          <cell r="BS361">
            <v>2E-3</v>
          </cell>
          <cell r="BT361">
            <v>1E-3</v>
          </cell>
          <cell r="BU361">
            <v>0</v>
          </cell>
          <cell r="BV361">
            <v>0</v>
          </cell>
          <cell r="BW361">
            <v>1E-3</v>
          </cell>
          <cell r="BX361">
            <v>1E-3</v>
          </cell>
          <cell r="BY361">
            <v>2E-3</v>
          </cell>
          <cell r="BZ361">
            <v>2E-3</v>
          </cell>
          <cell r="CA361">
            <v>3.0000000000000001E-3</v>
          </cell>
          <cell r="CB361">
            <v>0.02</v>
          </cell>
          <cell r="CD361">
            <v>2E-3</v>
          </cell>
          <cell r="CE361">
            <v>0</v>
          </cell>
          <cell r="CF361">
            <v>0</v>
          </cell>
          <cell r="EM361">
            <v>0.20499999999999999</v>
          </cell>
          <cell r="EN361">
            <v>0.188</v>
          </cell>
          <cell r="EO361">
            <v>0.21</v>
          </cell>
          <cell r="EP361">
            <v>0.20399999999999999</v>
          </cell>
          <cell r="EQ361">
            <v>0.20300000000000001</v>
          </cell>
          <cell r="ER361">
            <v>0.122</v>
          </cell>
          <cell r="ES361">
            <v>0.14699999999999999</v>
          </cell>
          <cell r="ET361">
            <v>0.16800000000000001</v>
          </cell>
          <cell r="EU361">
            <v>0.16500000000000001</v>
          </cell>
          <cell r="EV361">
            <v>0.18</v>
          </cell>
          <cell r="EW361">
            <v>0.185</v>
          </cell>
          <cell r="EX361">
            <v>0.2</v>
          </cell>
          <cell r="EY361">
            <v>2.177</v>
          </cell>
        </row>
        <row r="362">
          <cell r="AC362" t="str">
            <v>котельной №4, для участка: от ж.д.ул.Октябрьская №24а до ж.д.ул.Октябрьская №26; Бесканальная; 2006год ввода; ГВС; обратный; 60/30°С</v>
          </cell>
          <cell r="BP362">
            <v>1E-3</v>
          </cell>
          <cell r="BQ362">
            <v>1E-3</v>
          </cell>
          <cell r="BR362">
            <v>1E-3</v>
          </cell>
          <cell r="BS362">
            <v>1E-3</v>
          </cell>
          <cell r="BT362">
            <v>0</v>
          </cell>
          <cell r="BU362">
            <v>0</v>
          </cell>
          <cell r="BV362">
            <v>0</v>
          </cell>
          <cell r="BW362">
            <v>0</v>
          </cell>
          <cell r="BX362">
            <v>0</v>
          </cell>
          <cell r="BY362">
            <v>1E-3</v>
          </cell>
          <cell r="BZ362">
            <v>1E-3</v>
          </cell>
          <cell r="CA362">
            <v>1E-3</v>
          </cell>
          <cell r="CB362">
            <v>7.0000000000000001E-3</v>
          </cell>
          <cell r="CD362">
            <v>1E-3</v>
          </cell>
          <cell r="CE362">
            <v>0</v>
          </cell>
          <cell r="CF362">
            <v>0</v>
          </cell>
          <cell r="EM362">
            <v>0.17100000000000001</v>
          </cell>
          <cell r="EN362">
            <v>0.157</v>
          </cell>
          <cell r="EO362">
            <v>0.17499999999999999</v>
          </cell>
          <cell r="EP362">
            <v>0.17</v>
          </cell>
          <cell r="EQ362">
            <v>0.16900000000000001</v>
          </cell>
          <cell r="ER362">
            <v>0.10199999999999999</v>
          </cell>
          <cell r="ES362">
            <v>0.123</v>
          </cell>
          <cell r="ET362">
            <v>0.14000000000000001</v>
          </cell>
          <cell r="EU362">
            <v>0.13700000000000001</v>
          </cell>
          <cell r="EV362">
            <v>0.15</v>
          </cell>
          <cell r="EW362">
            <v>0.154</v>
          </cell>
          <cell r="EX362">
            <v>0.16700000000000001</v>
          </cell>
          <cell r="EY362">
            <v>1.8150000000000002</v>
          </cell>
        </row>
        <row r="363">
          <cell r="AC363" t="str">
            <v>котельной №4, для участка: от участка №3 до ж.д.ул.Олешко №21 б; Надземная; 2006год ввода; отопление; подающий; 95/70°С</v>
          </cell>
          <cell r="BP363">
            <v>6.0000000000000001E-3</v>
          </cell>
          <cell r="BQ363">
            <v>5.0000000000000001E-3</v>
          </cell>
          <cell r="BR363">
            <v>5.0000000000000001E-3</v>
          </cell>
          <cell r="BS363">
            <v>4.0000000000000001E-3</v>
          </cell>
          <cell r="BT363">
            <v>1E-3</v>
          </cell>
          <cell r="BU363">
            <v>1E-3</v>
          </cell>
          <cell r="BV363">
            <v>1E-3</v>
          </cell>
          <cell r="BW363">
            <v>1E-3</v>
          </cell>
          <cell r="BX363">
            <v>1E-3</v>
          </cell>
          <cell r="BY363">
            <v>4.0000000000000001E-3</v>
          </cell>
          <cell r="BZ363">
            <v>5.0000000000000001E-3</v>
          </cell>
          <cell r="CA363">
            <v>6.0000000000000001E-3</v>
          </cell>
          <cell r="CB363">
            <v>0.04</v>
          </cell>
          <cell r="CD363">
            <v>3.0000000000000001E-3</v>
          </cell>
          <cell r="CE363">
            <v>1E-3</v>
          </cell>
          <cell r="CF363">
            <v>1E-3</v>
          </cell>
          <cell r="EM363">
            <v>0.35099999999999998</v>
          </cell>
          <cell r="EN363">
            <v>0.30499999999999999</v>
          </cell>
          <cell r="EO363">
            <v>0.27400000000000002</v>
          </cell>
          <cell r="EP363">
            <v>0.16300000000000001</v>
          </cell>
          <cell r="EQ363">
            <v>7.0000000000000001E-3</v>
          </cell>
          <cell r="ER363">
            <v>0</v>
          </cell>
          <cell r="ES363">
            <v>0</v>
          </cell>
          <cell r="ET363">
            <v>0</v>
          </cell>
          <cell r="EU363">
            <v>7.0000000000000001E-3</v>
          </cell>
          <cell r="EV363">
            <v>0.17</v>
          </cell>
          <cell r="EW363">
            <v>0.25600000000000001</v>
          </cell>
          <cell r="EX363">
            <v>0.32800000000000001</v>
          </cell>
          <cell r="EY363">
            <v>1.8609999999999998</v>
          </cell>
        </row>
        <row r="364">
          <cell r="AC364" t="str">
            <v>котельной №4, для участка: от участка №3 до ж.д.ул.Олешко №21 б; Надземная; 2006год ввода; отопление; обратный; 95/70°С</v>
          </cell>
          <cell r="BP364">
            <v>6.0000000000000001E-3</v>
          </cell>
          <cell r="BQ364">
            <v>5.0000000000000001E-3</v>
          </cell>
          <cell r="BR364">
            <v>5.0000000000000001E-3</v>
          </cell>
          <cell r="BS364">
            <v>4.0000000000000001E-3</v>
          </cell>
          <cell r="BT364">
            <v>1E-3</v>
          </cell>
          <cell r="BU364">
            <v>1E-3</v>
          </cell>
          <cell r="BV364">
            <v>1E-3</v>
          </cell>
          <cell r="BW364">
            <v>1E-3</v>
          </cell>
          <cell r="BX364">
            <v>1E-3</v>
          </cell>
          <cell r="BY364">
            <v>4.0000000000000001E-3</v>
          </cell>
          <cell r="BZ364">
            <v>5.0000000000000001E-3</v>
          </cell>
          <cell r="CA364">
            <v>6.0000000000000001E-3</v>
          </cell>
          <cell r="CB364">
            <v>0.04</v>
          </cell>
          <cell r="CD364">
            <v>3.0000000000000001E-3</v>
          </cell>
          <cell r="CE364">
            <v>1E-3</v>
          </cell>
          <cell r="CF364">
            <v>1E-3</v>
          </cell>
          <cell r="EM364">
            <v>0.30299999999999999</v>
          </cell>
          <cell r="EN364">
            <v>0.26400000000000001</v>
          </cell>
          <cell r="EO364">
            <v>0.23699999999999999</v>
          </cell>
          <cell r="EP364">
            <v>0.14099999999999999</v>
          </cell>
          <cell r="EQ364">
            <v>6.0000000000000001E-3</v>
          </cell>
          <cell r="ER364">
            <v>0</v>
          </cell>
          <cell r="ES364">
            <v>0</v>
          </cell>
          <cell r="ET364">
            <v>0</v>
          </cell>
          <cell r="EU364">
            <v>6.0000000000000001E-3</v>
          </cell>
          <cell r="EV364">
            <v>0.14599999999999999</v>
          </cell>
          <cell r="EW364">
            <v>0.221</v>
          </cell>
          <cell r="EX364">
            <v>0.28299999999999997</v>
          </cell>
          <cell r="EY364">
            <v>1.607</v>
          </cell>
        </row>
        <row r="365">
          <cell r="AC365" t="str">
            <v>котельной №4, для участка: от участка №3 до ж.д.ул.Олешко №21 б; Надземная; 2006год ввода; отопление; подающий; 95/70°С</v>
          </cell>
          <cell r="BP365">
            <v>3.4000000000000002E-2</v>
          </cell>
          <cell r="BQ365">
            <v>0.03</v>
          </cell>
          <cell r="BR365">
            <v>2.9000000000000001E-2</v>
          </cell>
          <cell r="BS365">
            <v>2.1000000000000001E-2</v>
          </cell>
          <cell r="BT365">
            <v>7.0000000000000001E-3</v>
          </cell>
          <cell r="BU365">
            <v>4.0000000000000001E-3</v>
          </cell>
          <cell r="BV365">
            <v>5.0000000000000001E-3</v>
          </cell>
          <cell r="BW365">
            <v>6.0000000000000001E-3</v>
          </cell>
          <cell r="BX365">
            <v>7.0000000000000001E-3</v>
          </cell>
          <cell r="BY365">
            <v>2.1999999999999999E-2</v>
          </cell>
          <cell r="BZ365">
            <v>2.7E-2</v>
          </cell>
          <cell r="CA365">
            <v>3.2000000000000001E-2</v>
          </cell>
          <cell r="CB365">
            <v>0.224</v>
          </cell>
          <cell r="CD365">
            <v>1.9E-2</v>
          </cell>
          <cell r="CE365">
            <v>3.0000000000000001E-3</v>
          </cell>
          <cell r="CF365">
            <v>3.0000000000000001E-3</v>
          </cell>
          <cell r="EM365">
            <v>0.58899999999999997</v>
          </cell>
          <cell r="EN365">
            <v>0.51200000000000001</v>
          </cell>
          <cell r="EO365">
            <v>0.45900000000000002</v>
          </cell>
          <cell r="EP365">
            <v>0.27400000000000002</v>
          </cell>
          <cell r="EQ365">
            <v>1.2E-2</v>
          </cell>
          <cell r="ER365">
            <v>0</v>
          </cell>
          <cell r="ES365">
            <v>0</v>
          </cell>
          <cell r="ET365">
            <v>0</v>
          </cell>
          <cell r="EU365">
            <v>1.2E-2</v>
          </cell>
          <cell r="EV365">
            <v>0.28399999999999997</v>
          </cell>
          <cell r="EW365">
            <v>0.42899999999999999</v>
          </cell>
          <cell r="EX365">
            <v>0.54900000000000004</v>
          </cell>
          <cell r="EY365">
            <v>3.1199999999999997</v>
          </cell>
        </row>
        <row r="366">
          <cell r="AC366" t="str">
            <v>котельной №4, для участка: от участка №3 до ж.д.ул.Олешко №21 б; Надземная; 2006год ввода; отопление; обратный; 95/70°С</v>
          </cell>
          <cell r="BP366">
            <v>3.4000000000000002E-2</v>
          </cell>
          <cell r="BQ366">
            <v>0.03</v>
          </cell>
          <cell r="BR366">
            <v>2.9000000000000001E-2</v>
          </cell>
          <cell r="BS366">
            <v>2.1000000000000001E-2</v>
          </cell>
          <cell r="BT366">
            <v>7.0000000000000001E-3</v>
          </cell>
          <cell r="BU366">
            <v>4.0000000000000001E-3</v>
          </cell>
          <cell r="BV366">
            <v>5.0000000000000001E-3</v>
          </cell>
          <cell r="BW366">
            <v>6.0000000000000001E-3</v>
          </cell>
          <cell r="BX366">
            <v>7.0000000000000001E-3</v>
          </cell>
          <cell r="BY366">
            <v>2.1999999999999999E-2</v>
          </cell>
          <cell r="BZ366">
            <v>2.7E-2</v>
          </cell>
          <cell r="CA366">
            <v>3.2000000000000001E-2</v>
          </cell>
          <cell r="CB366">
            <v>0.224</v>
          </cell>
          <cell r="CD366">
            <v>1.9E-2</v>
          </cell>
          <cell r="CE366">
            <v>3.0000000000000001E-3</v>
          </cell>
          <cell r="CF366">
            <v>3.0000000000000001E-3</v>
          </cell>
          <cell r="EM366">
            <v>0.50700000000000001</v>
          </cell>
          <cell r="EN366">
            <v>0.441</v>
          </cell>
          <cell r="EO366">
            <v>0.39600000000000002</v>
          </cell>
          <cell r="EP366">
            <v>0.23599999999999999</v>
          </cell>
          <cell r="EQ366">
            <v>0.01</v>
          </cell>
          <cell r="ER366">
            <v>0</v>
          </cell>
          <cell r="ES366">
            <v>0</v>
          </cell>
          <cell r="ET366">
            <v>0</v>
          </cell>
          <cell r="EU366">
            <v>0.01</v>
          </cell>
          <cell r="EV366">
            <v>0.245</v>
          </cell>
          <cell r="EW366">
            <v>0.37</v>
          </cell>
          <cell r="EX366">
            <v>0.47399999999999998</v>
          </cell>
          <cell r="EY366">
            <v>2.6890000000000001</v>
          </cell>
        </row>
        <row r="367">
          <cell r="AC367" t="str">
            <v>котельной №4, для участка: от участка №3 до ж.д.ул.Олешко №21 б; Надземная; 2006год ввода; ГВС; подающий; 60/30°С</v>
          </cell>
          <cell r="BP367">
            <v>3.0000000000000001E-3</v>
          </cell>
          <cell r="BQ367">
            <v>3.0000000000000001E-3</v>
          </cell>
          <cell r="BR367">
            <v>3.0000000000000001E-3</v>
          </cell>
          <cell r="BS367">
            <v>2E-3</v>
          </cell>
          <cell r="BT367">
            <v>1E-3</v>
          </cell>
          <cell r="BU367">
            <v>0</v>
          </cell>
          <cell r="BV367">
            <v>0</v>
          </cell>
          <cell r="BW367">
            <v>1E-3</v>
          </cell>
          <cell r="BX367">
            <v>1E-3</v>
          </cell>
          <cell r="BY367">
            <v>2E-3</v>
          </cell>
          <cell r="BZ367">
            <v>3.0000000000000001E-3</v>
          </cell>
          <cell r="CA367">
            <v>3.0000000000000001E-3</v>
          </cell>
          <cell r="CB367">
            <v>2.1999999999999999E-2</v>
          </cell>
          <cell r="CD367">
            <v>2E-3</v>
          </cell>
          <cell r="CE367">
            <v>0</v>
          </cell>
          <cell r="CF367">
            <v>0</v>
          </cell>
          <cell r="EM367">
            <v>0.26900000000000002</v>
          </cell>
          <cell r="EN367">
            <v>0.23899999999999999</v>
          </cell>
          <cell r="EO367">
            <v>0.23799999999999999</v>
          </cell>
          <cell r="EP367">
            <v>0.19</v>
          </cell>
          <cell r="EQ367">
            <v>0.16500000000000001</v>
          </cell>
          <cell r="ER367">
            <v>9.2999999999999999E-2</v>
          </cell>
          <cell r="ES367">
            <v>0.115</v>
          </cell>
          <cell r="ET367">
            <v>0.14799999999999999</v>
          </cell>
          <cell r="EU367">
            <v>0.16300000000000001</v>
          </cell>
          <cell r="EV367">
            <v>0.19700000000000001</v>
          </cell>
          <cell r="EW367">
            <v>0.22600000000000001</v>
          </cell>
          <cell r="EX367">
            <v>0.26</v>
          </cell>
          <cell r="EY367">
            <v>2.3029999999999999</v>
          </cell>
        </row>
        <row r="368">
          <cell r="AC368" t="str">
            <v>котельной №4, для участка: от участка №3 до ж.д.ул.Олешко №21 б; Надземная; 2006год ввода; ГВС; обратный; 60/30°С</v>
          </cell>
          <cell r="BP368">
            <v>1E-3</v>
          </cell>
          <cell r="BQ368">
            <v>1E-3</v>
          </cell>
          <cell r="BR368">
            <v>1E-3</v>
          </cell>
          <cell r="BS368">
            <v>1E-3</v>
          </cell>
          <cell r="BT368">
            <v>0</v>
          </cell>
          <cell r="BU368">
            <v>0</v>
          </cell>
          <cell r="BV368">
            <v>0</v>
          </cell>
          <cell r="BW368">
            <v>0</v>
          </cell>
          <cell r="BX368">
            <v>0</v>
          </cell>
          <cell r="BY368">
            <v>1E-3</v>
          </cell>
          <cell r="BZ368">
            <v>1E-3</v>
          </cell>
          <cell r="CA368">
            <v>1E-3</v>
          </cell>
          <cell r="CB368">
            <v>7.0000000000000001E-3</v>
          </cell>
          <cell r="CD368">
            <v>1E-3</v>
          </cell>
          <cell r="CE368">
            <v>0</v>
          </cell>
          <cell r="CF368">
            <v>0</v>
          </cell>
          <cell r="EM368">
            <v>0.20100000000000001</v>
          </cell>
          <cell r="EN368">
            <v>0.17799999999999999</v>
          </cell>
          <cell r="EO368">
            <v>0.17799999999999999</v>
          </cell>
          <cell r="EP368">
            <v>0.14199999999999999</v>
          </cell>
          <cell r="EQ368">
            <v>0.124</v>
          </cell>
          <cell r="ER368">
            <v>6.9000000000000006E-2</v>
          </cell>
          <cell r="ES368">
            <v>8.5999999999999993E-2</v>
          </cell>
          <cell r="ET368">
            <v>0.111</v>
          </cell>
          <cell r="EU368">
            <v>0.122</v>
          </cell>
          <cell r="EV368">
            <v>0.14699999999999999</v>
          </cell>
          <cell r="EW368">
            <v>0.16900000000000001</v>
          </cell>
          <cell r="EX368">
            <v>0.19400000000000001</v>
          </cell>
          <cell r="EY368">
            <v>1.7209999999999999</v>
          </cell>
        </row>
        <row r="369">
          <cell r="AC369" t="str">
            <v>котельной №4, для участка: от участка №3 до ж.д.ул.Олешко №21 б; Надземная; 2006год ввода; ГВС; подающий; 60/30°С</v>
          </cell>
          <cell r="BP369">
            <v>1.4999999999999999E-2</v>
          </cell>
          <cell r="BQ369">
            <v>1.2999999999999999E-2</v>
          </cell>
          <cell r="BR369">
            <v>1.2999999999999999E-2</v>
          </cell>
          <cell r="BS369">
            <v>8.9999999999999993E-3</v>
          </cell>
          <cell r="BT369">
            <v>3.0000000000000001E-3</v>
          </cell>
          <cell r="BU369">
            <v>2E-3</v>
          </cell>
          <cell r="BV369">
            <v>2E-3</v>
          </cell>
          <cell r="BW369">
            <v>3.0000000000000001E-3</v>
          </cell>
          <cell r="BX369">
            <v>3.0000000000000001E-3</v>
          </cell>
          <cell r="BY369">
            <v>0.01</v>
          </cell>
          <cell r="BZ369">
            <v>1.2E-2</v>
          </cell>
          <cell r="CA369">
            <v>1.4E-2</v>
          </cell>
          <cell r="CB369">
            <v>9.8999999999999991E-2</v>
          </cell>
          <cell r="CD369">
            <v>8.0000000000000002E-3</v>
          </cell>
          <cell r="CE369">
            <v>1E-3</v>
          </cell>
          <cell r="CF369">
            <v>1E-3</v>
          </cell>
          <cell r="EM369">
            <v>0.435</v>
          </cell>
          <cell r="EN369">
            <v>0.38600000000000001</v>
          </cell>
          <cell r="EO369">
            <v>0.38500000000000001</v>
          </cell>
          <cell r="EP369">
            <v>0.308</v>
          </cell>
          <cell r="EQ369">
            <v>0.26800000000000002</v>
          </cell>
          <cell r="ER369">
            <v>0.15</v>
          </cell>
          <cell r="ES369">
            <v>0.187</v>
          </cell>
          <cell r="ET369">
            <v>0.24</v>
          </cell>
          <cell r="EU369">
            <v>0.26400000000000001</v>
          </cell>
          <cell r="EV369">
            <v>0.31900000000000001</v>
          </cell>
          <cell r="EW369">
            <v>0.36599999999999999</v>
          </cell>
          <cell r="EX369">
            <v>0.42099999999999999</v>
          </cell>
          <cell r="EY369">
            <v>3.7290000000000001</v>
          </cell>
        </row>
        <row r="370">
          <cell r="AC370" t="str">
            <v>котельной №4, для участка: от участка №3 до ж.д.ул.Олешко №21 б; Надземная; 2006год ввода; ГВС; обратный; 60/30°С</v>
          </cell>
          <cell r="BP370">
            <v>1.4999999999999999E-2</v>
          </cell>
          <cell r="BQ370">
            <v>1.2999999999999999E-2</v>
          </cell>
          <cell r="BR370">
            <v>1.2999999999999999E-2</v>
          </cell>
          <cell r="BS370">
            <v>8.9999999999999993E-3</v>
          </cell>
          <cell r="BT370">
            <v>3.0000000000000001E-3</v>
          </cell>
          <cell r="BU370">
            <v>2E-3</v>
          </cell>
          <cell r="BV370">
            <v>2E-3</v>
          </cell>
          <cell r="BW370">
            <v>3.0000000000000001E-3</v>
          </cell>
          <cell r="BX370">
            <v>3.0000000000000001E-3</v>
          </cell>
          <cell r="BY370">
            <v>0.01</v>
          </cell>
          <cell r="BZ370">
            <v>1.2E-2</v>
          </cell>
          <cell r="CA370">
            <v>1.4E-2</v>
          </cell>
          <cell r="CB370">
            <v>9.8999999999999991E-2</v>
          </cell>
          <cell r="CD370">
            <v>8.0000000000000002E-3</v>
          </cell>
          <cell r="CE370">
            <v>1E-3</v>
          </cell>
          <cell r="CF370">
            <v>1E-3</v>
          </cell>
          <cell r="EM370">
            <v>0.40600000000000003</v>
          </cell>
          <cell r="EN370">
            <v>0.36</v>
          </cell>
          <cell r="EO370">
            <v>0.35899999999999999</v>
          </cell>
          <cell r="EP370">
            <v>0.28699999999999998</v>
          </cell>
          <cell r="EQ370">
            <v>0.25</v>
          </cell>
          <cell r="ER370">
            <v>0.14000000000000001</v>
          </cell>
          <cell r="ES370">
            <v>0.17399999999999999</v>
          </cell>
          <cell r="ET370">
            <v>0.224</v>
          </cell>
          <cell r="EU370">
            <v>0.246</v>
          </cell>
          <cell r="EV370">
            <v>0.29699999999999999</v>
          </cell>
          <cell r="EW370">
            <v>0.34200000000000003</v>
          </cell>
          <cell r="EX370">
            <v>0.39300000000000002</v>
          </cell>
          <cell r="EY370">
            <v>3.4780000000000006</v>
          </cell>
        </row>
        <row r="371">
          <cell r="AC371" t="str">
            <v>котельной №4, для участка: к ж.д.ул.Зелёная поляна №13,17; Надземная; 1980год ввода; отопление; подающий; 95/70°С</v>
          </cell>
          <cell r="BP371">
            <v>7.0000000000000001E-3</v>
          </cell>
          <cell r="BQ371">
            <v>6.0000000000000001E-3</v>
          </cell>
          <cell r="BR371">
            <v>6.0000000000000001E-3</v>
          </cell>
          <cell r="BS371">
            <v>4.0000000000000001E-3</v>
          </cell>
          <cell r="BT371">
            <v>1E-3</v>
          </cell>
          <cell r="BU371">
            <v>1E-3</v>
          </cell>
          <cell r="BV371">
            <v>1E-3</v>
          </cell>
          <cell r="BW371">
            <v>1E-3</v>
          </cell>
          <cell r="BX371">
            <v>1E-3</v>
          </cell>
          <cell r="BY371">
            <v>5.0000000000000001E-3</v>
          </cell>
          <cell r="BZ371">
            <v>6.0000000000000001E-3</v>
          </cell>
          <cell r="CA371">
            <v>7.0000000000000001E-3</v>
          </cell>
          <cell r="CB371">
            <v>4.6000000000000006E-2</v>
          </cell>
          <cell r="CD371">
            <v>4.0000000000000001E-3</v>
          </cell>
          <cell r="CE371">
            <v>1E-3</v>
          </cell>
          <cell r="CF371">
            <v>1E-3</v>
          </cell>
          <cell r="EM371">
            <v>1.246</v>
          </cell>
          <cell r="EN371">
            <v>1.085</v>
          </cell>
          <cell r="EO371">
            <v>0.97299999999999998</v>
          </cell>
          <cell r="EP371">
            <v>0.57999999999999996</v>
          </cell>
          <cell r="EQ371">
            <v>2.5000000000000001E-2</v>
          </cell>
          <cell r="ER371">
            <v>0</v>
          </cell>
          <cell r="ES371">
            <v>0</v>
          </cell>
          <cell r="ET371">
            <v>0</v>
          </cell>
          <cell r="EU371">
            <v>2.5999999999999999E-2</v>
          </cell>
          <cell r="EV371">
            <v>0.60199999999999998</v>
          </cell>
          <cell r="EW371">
            <v>0.90900000000000003</v>
          </cell>
          <cell r="EX371">
            <v>1.1639999999999999</v>
          </cell>
          <cell r="EY371">
            <v>6.6099999999999994</v>
          </cell>
        </row>
        <row r="372">
          <cell r="AC372" t="str">
            <v>котельной №4, для участка: к ж.д.ул.Зелёная поляна №13,17; Надземная; 1980год ввода; отопление; обратный; 95/70°С</v>
          </cell>
          <cell r="BP372">
            <v>7.0000000000000001E-3</v>
          </cell>
          <cell r="BQ372">
            <v>6.0000000000000001E-3</v>
          </cell>
          <cell r="BR372">
            <v>6.0000000000000001E-3</v>
          </cell>
          <cell r="BS372">
            <v>4.0000000000000001E-3</v>
          </cell>
          <cell r="BT372">
            <v>1E-3</v>
          </cell>
          <cell r="BU372">
            <v>1E-3</v>
          </cell>
          <cell r="BV372">
            <v>1E-3</v>
          </cell>
          <cell r="BW372">
            <v>1E-3</v>
          </cell>
          <cell r="BX372">
            <v>1E-3</v>
          </cell>
          <cell r="BY372">
            <v>5.0000000000000001E-3</v>
          </cell>
          <cell r="BZ372">
            <v>6.0000000000000001E-3</v>
          </cell>
          <cell r="CA372">
            <v>7.0000000000000001E-3</v>
          </cell>
          <cell r="CB372">
            <v>4.6000000000000006E-2</v>
          </cell>
          <cell r="CD372">
            <v>4.0000000000000001E-3</v>
          </cell>
          <cell r="CE372">
            <v>1E-3</v>
          </cell>
          <cell r="CF372">
            <v>1E-3</v>
          </cell>
          <cell r="EM372">
            <v>1.0640000000000001</v>
          </cell>
          <cell r="EN372">
            <v>0.92600000000000005</v>
          </cell>
          <cell r="EO372">
            <v>0.83099999999999996</v>
          </cell>
          <cell r="EP372">
            <v>0.496</v>
          </cell>
          <cell r="EQ372">
            <v>2.1000000000000001E-2</v>
          </cell>
          <cell r="ER372">
            <v>0</v>
          </cell>
          <cell r="ES372">
            <v>0</v>
          </cell>
          <cell r="ET372">
            <v>0</v>
          </cell>
          <cell r="EU372">
            <v>2.1999999999999999E-2</v>
          </cell>
          <cell r="EV372">
            <v>0.51500000000000001</v>
          </cell>
          <cell r="EW372">
            <v>0.77700000000000002</v>
          </cell>
          <cell r="EX372">
            <v>0.99399999999999999</v>
          </cell>
          <cell r="EY372">
            <v>5.6459999999999999</v>
          </cell>
        </row>
        <row r="373">
          <cell r="AC373" t="str">
            <v>котельной №4, для участка: к ж.д.ул.Зелёная поляна №13,17; Надземная; 1980год ввода; отопление; подающий; 95/70°С</v>
          </cell>
          <cell r="BP373">
            <v>2.4E-2</v>
          </cell>
          <cell r="BQ373">
            <v>2.1000000000000001E-2</v>
          </cell>
          <cell r="BR373">
            <v>2.1000000000000001E-2</v>
          </cell>
          <cell r="BS373">
            <v>1.4999999999999999E-2</v>
          </cell>
          <cell r="BT373">
            <v>5.0000000000000001E-3</v>
          </cell>
          <cell r="BU373">
            <v>3.0000000000000001E-3</v>
          </cell>
          <cell r="BV373">
            <v>4.0000000000000001E-3</v>
          </cell>
          <cell r="BW373">
            <v>4.0000000000000001E-3</v>
          </cell>
          <cell r="BX373">
            <v>5.0000000000000001E-3</v>
          </cell>
          <cell r="BY373">
            <v>1.6E-2</v>
          </cell>
          <cell r="BZ373">
            <v>1.9E-2</v>
          </cell>
          <cell r="CA373">
            <v>2.3E-2</v>
          </cell>
          <cell r="CB373">
            <v>0.16</v>
          </cell>
          <cell r="CD373">
            <v>1.4E-2</v>
          </cell>
          <cell r="CE373">
            <v>2E-3</v>
          </cell>
          <cell r="CF373">
            <v>2E-3</v>
          </cell>
          <cell r="EM373">
            <v>2.11</v>
          </cell>
          <cell r="EN373">
            <v>1.8360000000000001</v>
          </cell>
          <cell r="EO373">
            <v>1.6459999999999999</v>
          </cell>
          <cell r="EP373">
            <v>0.98199999999999998</v>
          </cell>
          <cell r="EQ373">
            <v>4.2000000000000003E-2</v>
          </cell>
          <cell r="ER373">
            <v>0</v>
          </cell>
          <cell r="ES373">
            <v>0</v>
          </cell>
          <cell r="ET373">
            <v>0</v>
          </cell>
          <cell r="EU373">
            <v>4.2999999999999997E-2</v>
          </cell>
          <cell r="EV373">
            <v>1.02</v>
          </cell>
          <cell r="EW373">
            <v>1.5389999999999999</v>
          </cell>
          <cell r="EX373">
            <v>1.9690000000000001</v>
          </cell>
          <cell r="EY373">
            <v>11.186999999999999</v>
          </cell>
        </row>
        <row r="374">
          <cell r="AC374" t="str">
            <v>котельной №4, для участка: к ж.д.ул.Зелёная поляна №13,17; Надземная; 1980год ввода; отопление; обратный; 95/70°С</v>
          </cell>
          <cell r="BP374">
            <v>2.4E-2</v>
          </cell>
          <cell r="BQ374">
            <v>2.1000000000000001E-2</v>
          </cell>
          <cell r="BR374">
            <v>2.1000000000000001E-2</v>
          </cell>
          <cell r="BS374">
            <v>1.4999999999999999E-2</v>
          </cell>
          <cell r="BT374">
            <v>5.0000000000000001E-3</v>
          </cell>
          <cell r="BU374">
            <v>3.0000000000000001E-3</v>
          </cell>
          <cell r="BV374">
            <v>4.0000000000000001E-3</v>
          </cell>
          <cell r="BW374">
            <v>4.0000000000000001E-3</v>
          </cell>
          <cell r="BX374">
            <v>5.0000000000000001E-3</v>
          </cell>
          <cell r="BY374">
            <v>1.6E-2</v>
          </cell>
          <cell r="BZ374">
            <v>1.9E-2</v>
          </cell>
          <cell r="CA374">
            <v>2.3E-2</v>
          </cell>
          <cell r="CB374">
            <v>0.16</v>
          </cell>
          <cell r="CD374">
            <v>1.4E-2</v>
          </cell>
          <cell r="CE374">
            <v>2E-3</v>
          </cell>
          <cell r="CF374">
            <v>2E-3</v>
          </cell>
          <cell r="EM374">
            <v>1.84</v>
          </cell>
          <cell r="EN374">
            <v>1.601</v>
          </cell>
          <cell r="EO374">
            <v>1.4359999999999999</v>
          </cell>
          <cell r="EP374">
            <v>0.85699999999999998</v>
          </cell>
          <cell r="EQ374">
            <v>3.6999999999999998E-2</v>
          </cell>
          <cell r="ER374">
            <v>0</v>
          </cell>
          <cell r="ES374">
            <v>0</v>
          </cell>
          <cell r="ET374">
            <v>0</v>
          </cell>
          <cell r="EU374">
            <v>3.7999999999999999E-2</v>
          </cell>
          <cell r="EV374">
            <v>0.88900000000000001</v>
          </cell>
          <cell r="EW374">
            <v>1.3420000000000001</v>
          </cell>
          <cell r="EX374">
            <v>1.7170000000000001</v>
          </cell>
          <cell r="EY374">
            <v>9.7570000000000014</v>
          </cell>
        </row>
        <row r="375">
          <cell r="AC375" t="str">
            <v>котельной №4, для участка: к ж.д.ул.Зелёная поляна №6; Надземная; 2006год ввода; отопление; подающий; 95/70°С</v>
          </cell>
          <cell r="BP375">
            <v>1.4E-2</v>
          </cell>
          <cell r="BQ375">
            <v>1.2E-2</v>
          </cell>
          <cell r="BR375">
            <v>1.2E-2</v>
          </cell>
          <cell r="BS375">
            <v>8.9999999999999993E-3</v>
          </cell>
          <cell r="BT375">
            <v>3.0000000000000001E-3</v>
          </cell>
          <cell r="BU375">
            <v>2E-3</v>
          </cell>
          <cell r="BV375">
            <v>2E-3</v>
          </cell>
          <cell r="BW375">
            <v>3.0000000000000001E-3</v>
          </cell>
          <cell r="BX375">
            <v>3.0000000000000001E-3</v>
          </cell>
          <cell r="BY375">
            <v>8.9999999999999993E-3</v>
          </cell>
          <cell r="BZ375">
            <v>1.0999999999999999E-2</v>
          </cell>
          <cell r="CA375">
            <v>1.2999999999999999E-2</v>
          </cell>
          <cell r="CB375">
            <v>9.3000000000000013E-2</v>
          </cell>
          <cell r="CD375">
            <v>8.0000000000000002E-3</v>
          </cell>
          <cell r="CE375">
            <v>1E-3</v>
          </cell>
          <cell r="CF375">
            <v>1E-3</v>
          </cell>
          <cell r="EM375">
            <v>0.67900000000000005</v>
          </cell>
          <cell r="EN375">
            <v>0.59099999999999997</v>
          </cell>
          <cell r="EO375">
            <v>0.53</v>
          </cell>
          <cell r="EP375">
            <v>0.316</v>
          </cell>
          <cell r="EQ375">
            <v>1.4E-2</v>
          </cell>
          <cell r="ER375">
            <v>0</v>
          </cell>
          <cell r="ES375">
            <v>0</v>
          </cell>
          <cell r="ET375">
            <v>0</v>
          </cell>
          <cell r="EU375">
            <v>1.4E-2</v>
          </cell>
          <cell r="EV375">
            <v>0.32800000000000001</v>
          </cell>
          <cell r="EW375">
            <v>0.496</v>
          </cell>
          <cell r="EX375">
            <v>0.63400000000000001</v>
          </cell>
          <cell r="EY375">
            <v>3.6019999999999994</v>
          </cell>
        </row>
        <row r="376">
          <cell r="AC376" t="str">
            <v>котельной №4, для участка: к ж.д.ул.Зелёная поляна №6; Надземная; 2006год ввода; отопление; обратный; 95/70°С</v>
          </cell>
          <cell r="BP376">
            <v>1.4E-2</v>
          </cell>
          <cell r="BQ376">
            <v>1.2E-2</v>
          </cell>
          <cell r="BR376">
            <v>1.2E-2</v>
          </cell>
          <cell r="BS376">
            <v>8.9999999999999993E-3</v>
          </cell>
          <cell r="BT376">
            <v>3.0000000000000001E-3</v>
          </cell>
          <cell r="BU376">
            <v>2E-3</v>
          </cell>
          <cell r="BV376">
            <v>2E-3</v>
          </cell>
          <cell r="BW376">
            <v>3.0000000000000001E-3</v>
          </cell>
          <cell r="BX376">
            <v>3.0000000000000001E-3</v>
          </cell>
          <cell r="BY376">
            <v>8.9999999999999993E-3</v>
          </cell>
          <cell r="BZ376">
            <v>1.0999999999999999E-2</v>
          </cell>
          <cell r="CA376">
            <v>1.2999999999999999E-2</v>
          </cell>
          <cell r="CB376">
            <v>9.3000000000000013E-2</v>
          </cell>
          <cell r="CD376">
            <v>8.0000000000000002E-3</v>
          </cell>
          <cell r="CE376">
            <v>1E-3</v>
          </cell>
          <cell r="CF376">
            <v>1E-3</v>
          </cell>
          <cell r="EM376">
            <v>0.58499999999999996</v>
          </cell>
          <cell r="EN376">
            <v>0.50900000000000001</v>
          </cell>
          <cell r="EO376">
            <v>0.45600000000000002</v>
          </cell>
          <cell r="EP376">
            <v>0.27200000000000002</v>
          </cell>
          <cell r="EQ376">
            <v>1.2E-2</v>
          </cell>
          <cell r="ER376">
            <v>0</v>
          </cell>
          <cell r="ES376">
            <v>0</v>
          </cell>
          <cell r="ET376">
            <v>0</v>
          </cell>
          <cell r="EU376">
            <v>1.2E-2</v>
          </cell>
          <cell r="EV376">
            <v>0.28299999999999997</v>
          </cell>
          <cell r="EW376">
            <v>0.42599999999999999</v>
          </cell>
          <cell r="EX376">
            <v>0.54600000000000004</v>
          </cell>
          <cell r="EY376">
            <v>3.101</v>
          </cell>
        </row>
        <row r="377">
          <cell r="AC377" t="str">
            <v>котельной №4, для участка: к ж.д.ул.Зелёная поляна №6; Надземная; 2006год ввода; ГВС; подающий; 60/30°С</v>
          </cell>
          <cell r="BP377">
            <v>6.0000000000000001E-3</v>
          </cell>
          <cell r="BQ377">
            <v>5.0000000000000001E-3</v>
          </cell>
          <cell r="BR377">
            <v>5.0000000000000001E-3</v>
          </cell>
          <cell r="BS377">
            <v>3.0000000000000001E-3</v>
          </cell>
          <cell r="BT377">
            <v>1E-3</v>
          </cell>
          <cell r="BU377">
            <v>1E-3</v>
          </cell>
          <cell r="BV377">
            <v>1E-3</v>
          </cell>
          <cell r="BW377">
            <v>1E-3</v>
          </cell>
          <cell r="BX377">
            <v>1E-3</v>
          </cell>
          <cell r="BY377">
            <v>4.0000000000000001E-3</v>
          </cell>
          <cell r="BZ377">
            <v>4.0000000000000001E-3</v>
          </cell>
          <cell r="CA377">
            <v>5.0000000000000001E-3</v>
          </cell>
          <cell r="CB377">
            <v>3.6999999999999998E-2</v>
          </cell>
          <cell r="CD377">
            <v>3.0000000000000001E-3</v>
          </cell>
          <cell r="CE377">
            <v>0</v>
          </cell>
          <cell r="CF377">
            <v>0</v>
          </cell>
          <cell r="EM377">
            <v>0.48299999999999998</v>
          </cell>
          <cell r="EN377">
            <v>0.42899999999999999</v>
          </cell>
          <cell r="EO377">
            <v>0.42799999999999999</v>
          </cell>
          <cell r="EP377">
            <v>0.34200000000000003</v>
          </cell>
          <cell r="EQ377">
            <v>0.29799999999999999</v>
          </cell>
          <cell r="ER377">
            <v>0.16700000000000001</v>
          </cell>
          <cell r="ES377">
            <v>0.20699999999999999</v>
          </cell>
          <cell r="ET377">
            <v>0.26600000000000001</v>
          </cell>
          <cell r="EU377">
            <v>0.29299999999999998</v>
          </cell>
          <cell r="EV377">
            <v>0.35399999999999998</v>
          </cell>
          <cell r="EW377">
            <v>0.40699999999999997</v>
          </cell>
          <cell r="EX377">
            <v>0.46800000000000003</v>
          </cell>
          <cell r="EY377">
            <v>4.1420000000000003</v>
          </cell>
        </row>
        <row r="378">
          <cell r="AC378" t="str">
            <v>котельной №4, для участка: к ж.д.ул.Зелёная поляна №6; Надземная; 2006год ввода; ГВС; обратный; 60/30°С</v>
          </cell>
          <cell r="BP378">
            <v>4.0000000000000001E-3</v>
          </cell>
          <cell r="BQ378">
            <v>3.0000000000000001E-3</v>
          </cell>
          <cell r="BR378">
            <v>3.0000000000000001E-3</v>
          </cell>
          <cell r="BS378">
            <v>2E-3</v>
          </cell>
          <cell r="BT378">
            <v>1E-3</v>
          </cell>
          <cell r="BU378">
            <v>0</v>
          </cell>
          <cell r="BV378">
            <v>1E-3</v>
          </cell>
          <cell r="BW378">
            <v>1E-3</v>
          </cell>
          <cell r="BX378">
            <v>1E-3</v>
          </cell>
          <cell r="BY378">
            <v>2E-3</v>
          </cell>
          <cell r="BZ378">
            <v>3.0000000000000001E-3</v>
          </cell>
          <cell r="CA378">
            <v>3.0000000000000001E-3</v>
          </cell>
          <cell r="CB378">
            <v>2.4E-2</v>
          </cell>
          <cell r="CD378">
            <v>2E-3</v>
          </cell>
          <cell r="CE378">
            <v>0</v>
          </cell>
          <cell r="CF378">
            <v>0</v>
          </cell>
          <cell r="EM378">
            <v>0.38400000000000001</v>
          </cell>
          <cell r="EN378">
            <v>0.34100000000000003</v>
          </cell>
          <cell r="EO378">
            <v>0.34</v>
          </cell>
          <cell r="EP378">
            <v>0.27200000000000002</v>
          </cell>
          <cell r="EQ378">
            <v>0.23699999999999999</v>
          </cell>
          <cell r="ER378">
            <v>0.13300000000000001</v>
          </cell>
          <cell r="ES378">
            <v>0.16500000000000001</v>
          </cell>
          <cell r="ET378">
            <v>0.21199999999999999</v>
          </cell>
          <cell r="EU378">
            <v>0.23300000000000001</v>
          </cell>
          <cell r="EV378">
            <v>0.28100000000000003</v>
          </cell>
          <cell r="EW378">
            <v>0.32300000000000001</v>
          </cell>
          <cell r="EX378">
            <v>0.372</v>
          </cell>
          <cell r="EY378">
            <v>3.2930000000000006</v>
          </cell>
        </row>
        <row r="379">
          <cell r="AC379" t="str">
            <v>котельной №4, для участка: к ж.д.ул.Олешко №20,22; Надземная; 1986год ввода; отопление; подающий; 95/70°С</v>
          </cell>
          <cell r="BP379">
            <v>6.0000000000000001E-3</v>
          </cell>
          <cell r="BQ379">
            <v>5.0000000000000001E-3</v>
          </cell>
          <cell r="BR379">
            <v>5.0000000000000001E-3</v>
          </cell>
          <cell r="BS379">
            <v>4.0000000000000001E-3</v>
          </cell>
          <cell r="BT379">
            <v>1E-3</v>
          </cell>
          <cell r="BU379">
            <v>1E-3</v>
          </cell>
          <cell r="BV379">
            <v>1E-3</v>
          </cell>
          <cell r="BW379">
            <v>1E-3</v>
          </cell>
          <cell r="BX379">
            <v>1E-3</v>
          </cell>
          <cell r="BY379">
            <v>4.0000000000000001E-3</v>
          </cell>
          <cell r="BZ379">
            <v>5.0000000000000001E-3</v>
          </cell>
          <cell r="CA379">
            <v>5.0000000000000001E-3</v>
          </cell>
          <cell r="CB379">
            <v>3.9E-2</v>
          </cell>
          <cell r="CD379">
            <v>3.0000000000000001E-3</v>
          </cell>
          <cell r="CE379">
            <v>0</v>
          </cell>
          <cell r="CF379">
            <v>0</v>
          </cell>
          <cell r="EM379">
            <v>1.004</v>
          </cell>
          <cell r="EN379">
            <v>0.874</v>
          </cell>
          <cell r="EO379">
            <v>0.78400000000000003</v>
          </cell>
          <cell r="EP379">
            <v>0.46700000000000003</v>
          </cell>
          <cell r="EQ379">
            <v>0.02</v>
          </cell>
          <cell r="ER379">
            <v>0</v>
          </cell>
          <cell r="ES379">
            <v>0</v>
          </cell>
          <cell r="ET379">
            <v>0</v>
          </cell>
          <cell r="EU379">
            <v>2.1000000000000001E-2</v>
          </cell>
          <cell r="EV379">
            <v>0.48499999999999999</v>
          </cell>
          <cell r="EW379">
            <v>0.73199999999999998</v>
          </cell>
          <cell r="EX379">
            <v>0.93700000000000006</v>
          </cell>
          <cell r="EY379">
            <v>5.3239999999999998</v>
          </cell>
        </row>
        <row r="380">
          <cell r="AC380" t="str">
            <v>котельной №4, для участка: к ж.д.ул.Олешко №20,22; Надземная; 1986год ввода; отопление; обратный; 95/70°С</v>
          </cell>
          <cell r="BP380">
            <v>6.0000000000000001E-3</v>
          </cell>
          <cell r="BQ380">
            <v>5.0000000000000001E-3</v>
          </cell>
          <cell r="BR380">
            <v>5.0000000000000001E-3</v>
          </cell>
          <cell r="BS380">
            <v>4.0000000000000001E-3</v>
          </cell>
          <cell r="BT380">
            <v>1E-3</v>
          </cell>
          <cell r="BU380">
            <v>1E-3</v>
          </cell>
          <cell r="BV380">
            <v>1E-3</v>
          </cell>
          <cell r="BW380">
            <v>1E-3</v>
          </cell>
          <cell r="BX380">
            <v>1E-3</v>
          </cell>
          <cell r="BY380">
            <v>4.0000000000000001E-3</v>
          </cell>
          <cell r="BZ380">
            <v>5.0000000000000001E-3</v>
          </cell>
          <cell r="CA380">
            <v>5.0000000000000001E-3</v>
          </cell>
          <cell r="CB380">
            <v>3.9E-2</v>
          </cell>
          <cell r="CD380">
            <v>3.0000000000000001E-3</v>
          </cell>
          <cell r="CE380">
            <v>0</v>
          </cell>
          <cell r="CF380">
            <v>0</v>
          </cell>
          <cell r="EM380">
            <v>0.85699999999999998</v>
          </cell>
          <cell r="EN380">
            <v>0.746</v>
          </cell>
          <cell r="EO380">
            <v>0.66900000000000004</v>
          </cell>
          <cell r="EP380">
            <v>0.39900000000000002</v>
          </cell>
          <cell r="EQ380">
            <v>1.7000000000000001E-2</v>
          </cell>
          <cell r="ER380">
            <v>0</v>
          </cell>
          <cell r="ES380">
            <v>0</v>
          </cell>
          <cell r="ET380">
            <v>0</v>
          </cell>
          <cell r="EU380">
            <v>1.7999999999999999E-2</v>
          </cell>
          <cell r="EV380">
            <v>0.41399999999999998</v>
          </cell>
          <cell r="EW380">
            <v>0.625</v>
          </cell>
          <cell r="EX380">
            <v>0.8</v>
          </cell>
          <cell r="EY380">
            <v>4.5449999999999999</v>
          </cell>
        </row>
        <row r="381">
          <cell r="AC381" t="str">
            <v>котельной №4, для участка: к ж.д.ул.Олешко №18; Надземная; 2003год ввода; отопление; подающий; 95/70°С</v>
          </cell>
          <cell r="BP381">
            <v>4.0000000000000001E-3</v>
          </cell>
          <cell r="BQ381">
            <v>3.0000000000000001E-3</v>
          </cell>
          <cell r="BR381">
            <v>3.0000000000000001E-3</v>
          </cell>
          <cell r="BS381">
            <v>2E-3</v>
          </cell>
          <cell r="BT381">
            <v>1E-3</v>
          </cell>
          <cell r="BU381">
            <v>0</v>
          </cell>
          <cell r="BV381">
            <v>1E-3</v>
          </cell>
          <cell r="BW381">
            <v>1E-3</v>
          </cell>
          <cell r="BX381">
            <v>1E-3</v>
          </cell>
          <cell r="BY381">
            <v>3.0000000000000001E-3</v>
          </cell>
          <cell r="BZ381">
            <v>3.0000000000000001E-3</v>
          </cell>
          <cell r="CA381">
            <v>4.0000000000000001E-3</v>
          </cell>
          <cell r="CB381">
            <v>2.6000000000000002E-2</v>
          </cell>
          <cell r="CD381">
            <v>2E-3</v>
          </cell>
          <cell r="CE381">
            <v>0</v>
          </cell>
          <cell r="CF381">
            <v>0</v>
          </cell>
          <cell r="EM381">
            <v>0.55300000000000005</v>
          </cell>
          <cell r="EN381">
            <v>0.48099999999999998</v>
          </cell>
          <cell r="EO381">
            <v>0.432</v>
          </cell>
          <cell r="EP381">
            <v>0.25800000000000001</v>
          </cell>
          <cell r="EQ381">
            <v>1.0999999999999999E-2</v>
          </cell>
          <cell r="ER381">
            <v>0</v>
          </cell>
          <cell r="ES381">
            <v>0</v>
          </cell>
          <cell r="ET381">
            <v>0</v>
          </cell>
          <cell r="EU381">
            <v>1.0999999999999999E-2</v>
          </cell>
          <cell r="EV381">
            <v>0.26700000000000002</v>
          </cell>
          <cell r="EW381">
            <v>0.40400000000000003</v>
          </cell>
          <cell r="EX381">
            <v>0.51600000000000001</v>
          </cell>
          <cell r="EY381">
            <v>2.9329999999999998</v>
          </cell>
        </row>
        <row r="382">
          <cell r="AC382" t="str">
            <v>котельной №4, для участка: к ж.д.ул.Олешко №18; Надземная; 2003год ввода; отопление; обратный; 95/70°С</v>
          </cell>
          <cell r="BP382">
            <v>4.0000000000000001E-3</v>
          </cell>
          <cell r="BQ382">
            <v>3.0000000000000001E-3</v>
          </cell>
          <cell r="BR382">
            <v>3.0000000000000001E-3</v>
          </cell>
          <cell r="BS382">
            <v>2E-3</v>
          </cell>
          <cell r="BT382">
            <v>1E-3</v>
          </cell>
          <cell r="BU382">
            <v>0</v>
          </cell>
          <cell r="BV382">
            <v>1E-3</v>
          </cell>
          <cell r="BW382">
            <v>1E-3</v>
          </cell>
          <cell r="BX382">
            <v>1E-3</v>
          </cell>
          <cell r="BY382">
            <v>3.0000000000000001E-3</v>
          </cell>
          <cell r="BZ382">
            <v>3.0000000000000001E-3</v>
          </cell>
          <cell r="CA382">
            <v>4.0000000000000001E-3</v>
          </cell>
          <cell r="CB382">
            <v>2.6000000000000002E-2</v>
          </cell>
          <cell r="CD382">
            <v>2E-3</v>
          </cell>
          <cell r="CE382">
            <v>0</v>
          </cell>
          <cell r="CF382">
            <v>0</v>
          </cell>
          <cell r="EM382">
            <v>0.45700000000000002</v>
          </cell>
          <cell r="EN382">
            <v>0.39800000000000002</v>
          </cell>
          <cell r="EO382">
            <v>0.35699999999999998</v>
          </cell>
          <cell r="EP382">
            <v>0.21299999999999999</v>
          </cell>
          <cell r="EQ382">
            <v>8.9999999999999993E-3</v>
          </cell>
          <cell r="ER382">
            <v>0</v>
          </cell>
          <cell r="ES382">
            <v>0</v>
          </cell>
          <cell r="ET382">
            <v>0</v>
          </cell>
          <cell r="EU382">
            <v>8.9999999999999993E-3</v>
          </cell>
          <cell r="EV382">
            <v>0.221</v>
          </cell>
          <cell r="EW382">
            <v>0.33400000000000002</v>
          </cell>
          <cell r="EX382">
            <v>0.42699999999999999</v>
          </cell>
          <cell r="EY382">
            <v>2.4249999999999998</v>
          </cell>
        </row>
        <row r="383">
          <cell r="AC383" t="str">
            <v>котельной №4, для участка: к ж.д.пер.Комбинатовский№60,62; Надземная; 1986год ввода; отопление; подающий; 95/70°С</v>
          </cell>
          <cell r="BP383">
            <v>3.0000000000000001E-3</v>
          </cell>
          <cell r="BQ383">
            <v>3.0000000000000001E-3</v>
          </cell>
          <cell r="BR383">
            <v>3.0000000000000001E-3</v>
          </cell>
          <cell r="BS383">
            <v>2E-3</v>
          </cell>
          <cell r="BT383">
            <v>1E-3</v>
          </cell>
          <cell r="BU383">
            <v>0</v>
          </cell>
          <cell r="BV383">
            <v>0</v>
          </cell>
          <cell r="BW383">
            <v>1E-3</v>
          </cell>
          <cell r="BX383">
            <v>1E-3</v>
          </cell>
          <cell r="BY383">
            <v>2E-3</v>
          </cell>
          <cell r="BZ383">
            <v>3.0000000000000001E-3</v>
          </cell>
          <cell r="CA383">
            <v>3.0000000000000001E-3</v>
          </cell>
          <cell r="CB383">
            <v>2.1999999999999999E-2</v>
          </cell>
          <cell r="CD383">
            <v>2E-3</v>
          </cell>
          <cell r="CE383">
            <v>0</v>
          </cell>
          <cell r="CF383">
            <v>0</v>
          </cell>
          <cell r="EM383">
            <v>0.58899999999999997</v>
          </cell>
          <cell r="EN383">
            <v>0.51200000000000001</v>
          </cell>
          <cell r="EO383">
            <v>0.45900000000000002</v>
          </cell>
          <cell r="EP383">
            <v>0.27400000000000002</v>
          </cell>
          <cell r="EQ383">
            <v>1.2E-2</v>
          </cell>
          <cell r="ER383">
            <v>0</v>
          </cell>
          <cell r="ES383">
            <v>0</v>
          </cell>
          <cell r="ET383">
            <v>0</v>
          </cell>
          <cell r="EU383">
            <v>1.2E-2</v>
          </cell>
          <cell r="EV383">
            <v>0.28399999999999997</v>
          </cell>
          <cell r="EW383">
            <v>0.42899999999999999</v>
          </cell>
          <cell r="EX383">
            <v>0.54900000000000004</v>
          </cell>
          <cell r="EY383">
            <v>3.1199999999999997</v>
          </cell>
        </row>
        <row r="384">
          <cell r="AC384" t="str">
            <v>котельной №4, для участка: к ж.д.пер.Комбинатовский№60,62; Надземная; 1986год ввода; отопление; обратный; 95/70°С</v>
          </cell>
          <cell r="BP384">
            <v>3.0000000000000001E-3</v>
          </cell>
          <cell r="BQ384">
            <v>3.0000000000000001E-3</v>
          </cell>
          <cell r="BR384">
            <v>3.0000000000000001E-3</v>
          </cell>
          <cell r="BS384">
            <v>2E-3</v>
          </cell>
          <cell r="BT384">
            <v>1E-3</v>
          </cell>
          <cell r="BU384">
            <v>0</v>
          </cell>
          <cell r="BV384">
            <v>0</v>
          </cell>
          <cell r="BW384">
            <v>1E-3</v>
          </cell>
          <cell r="BX384">
            <v>1E-3</v>
          </cell>
          <cell r="BY384">
            <v>2E-3</v>
          </cell>
          <cell r="BZ384">
            <v>3.0000000000000001E-3</v>
          </cell>
          <cell r="CA384">
            <v>3.0000000000000001E-3</v>
          </cell>
          <cell r="CB384">
            <v>2.1999999999999999E-2</v>
          </cell>
          <cell r="CD384">
            <v>2E-3</v>
          </cell>
          <cell r="CE384">
            <v>0</v>
          </cell>
          <cell r="CF384">
            <v>0</v>
          </cell>
          <cell r="EM384">
            <v>0.503</v>
          </cell>
          <cell r="EN384">
            <v>0.437</v>
          </cell>
          <cell r="EO384">
            <v>0.39200000000000002</v>
          </cell>
          <cell r="EP384">
            <v>0.23400000000000001</v>
          </cell>
          <cell r="EQ384">
            <v>0.01</v>
          </cell>
          <cell r="ER384">
            <v>0</v>
          </cell>
          <cell r="ES384">
            <v>0</v>
          </cell>
          <cell r="ET384">
            <v>0</v>
          </cell>
          <cell r="EU384">
            <v>0.01</v>
          </cell>
          <cell r="EV384">
            <v>0.24299999999999999</v>
          </cell>
          <cell r="EW384">
            <v>0.36699999999999999</v>
          </cell>
          <cell r="EX384">
            <v>0.46899999999999997</v>
          </cell>
          <cell r="EY384">
            <v>2.6649999999999996</v>
          </cell>
        </row>
        <row r="385">
          <cell r="AC385" t="str">
            <v>котельной №5, для участка: от задвижки №7 до границ участка №1; Надземная; 1984год ввода; отопление; подающий; 95/70°С</v>
          </cell>
          <cell r="BP385">
            <v>5.3999999999999999E-2</v>
          </cell>
          <cell r="BQ385">
            <v>4.7E-2</v>
          </cell>
          <cell r="BR385">
            <v>4.5999999999999999E-2</v>
          </cell>
          <cell r="BS385">
            <v>3.3000000000000002E-2</v>
          </cell>
          <cell r="BT385">
            <v>1.0999999999999999E-2</v>
          </cell>
          <cell r="BU385">
            <v>6.0000000000000001E-3</v>
          </cell>
          <cell r="BV385">
            <v>8.0000000000000002E-3</v>
          </cell>
          <cell r="BW385">
            <v>0.01</v>
          </cell>
          <cell r="BX385">
            <v>1.0999999999999999E-2</v>
          </cell>
          <cell r="BY385">
            <v>3.5000000000000003E-2</v>
          </cell>
          <cell r="BZ385">
            <v>4.2999999999999997E-2</v>
          </cell>
          <cell r="CA385">
            <v>5.0999999999999997E-2</v>
          </cell>
          <cell r="CB385">
            <v>0.35500000000000004</v>
          </cell>
          <cell r="CD385">
            <v>0.03</v>
          </cell>
          <cell r="CE385">
            <v>5.0000000000000001E-3</v>
          </cell>
          <cell r="CF385">
            <v>5.0000000000000001E-3</v>
          </cell>
          <cell r="EM385">
            <v>5.6109999999999998</v>
          </cell>
          <cell r="EN385">
            <v>4.883</v>
          </cell>
          <cell r="EO385">
            <v>4.3789999999999996</v>
          </cell>
          <cell r="EP385">
            <v>2.613</v>
          </cell>
          <cell r="EQ385">
            <v>0.112</v>
          </cell>
          <cell r="ER385">
            <v>0</v>
          </cell>
          <cell r="ES385">
            <v>0</v>
          </cell>
          <cell r="ET385">
            <v>0</v>
          </cell>
          <cell r="EU385">
            <v>0.115</v>
          </cell>
          <cell r="EV385">
            <v>2.7120000000000002</v>
          </cell>
          <cell r="EW385">
            <v>4.0940000000000003</v>
          </cell>
          <cell r="EX385">
            <v>5.2380000000000004</v>
          </cell>
          <cell r="EY385">
            <v>29.756999999999998</v>
          </cell>
        </row>
        <row r="386">
          <cell r="AC386" t="str">
            <v>котельной №5, для участка: от задвижки №7 до границ участка №2; Надземная; 1984год ввода; отопление; обратный; 95/70°С</v>
          </cell>
          <cell r="BP386">
            <v>5.3999999999999999E-2</v>
          </cell>
          <cell r="BQ386">
            <v>4.7E-2</v>
          </cell>
          <cell r="BR386">
            <v>4.5999999999999999E-2</v>
          </cell>
          <cell r="BS386">
            <v>3.3000000000000002E-2</v>
          </cell>
          <cell r="BT386">
            <v>1.0999999999999999E-2</v>
          </cell>
          <cell r="BU386">
            <v>6.0000000000000001E-3</v>
          </cell>
          <cell r="BV386">
            <v>8.0000000000000002E-3</v>
          </cell>
          <cell r="BW386">
            <v>0.01</v>
          </cell>
          <cell r="BX386">
            <v>1.0999999999999999E-2</v>
          </cell>
          <cell r="BY386">
            <v>3.5000000000000003E-2</v>
          </cell>
          <cell r="BZ386">
            <v>4.2999999999999997E-2</v>
          </cell>
          <cell r="CA386">
            <v>5.0999999999999997E-2</v>
          </cell>
          <cell r="CB386">
            <v>0.35500000000000004</v>
          </cell>
          <cell r="CD386">
            <v>0.03</v>
          </cell>
          <cell r="CE386">
            <v>5.0000000000000001E-3</v>
          </cell>
          <cell r="CF386">
            <v>5.0000000000000001E-3</v>
          </cell>
          <cell r="EM386">
            <v>4.8310000000000004</v>
          </cell>
          <cell r="EN386">
            <v>4.2039999999999997</v>
          </cell>
          <cell r="EO386">
            <v>3.77</v>
          </cell>
          <cell r="EP386">
            <v>2.2490000000000001</v>
          </cell>
          <cell r="EQ386">
            <v>9.6000000000000002E-2</v>
          </cell>
          <cell r="ER386">
            <v>0</v>
          </cell>
          <cell r="ES386">
            <v>0</v>
          </cell>
          <cell r="ET386">
            <v>0</v>
          </cell>
          <cell r="EU386">
            <v>9.9000000000000005E-2</v>
          </cell>
          <cell r="EV386">
            <v>2.335</v>
          </cell>
          <cell r="EW386">
            <v>3.524</v>
          </cell>
          <cell r="EX386">
            <v>4.51</v>
          </cell>
          <cell r="EY386">
            <v>25.618000000000002</v>
          </cell>
        </row>
        <row r="387">
          <cell r="AC387" t="str">
            <v>котельной №5, для участка: от задвижки №1до задвижки №2; Надземная; 1984год ввода; отопление; подающий; 95/70°С</v>
          </cell>
          <cell r="BP387">
            <v>0.01</v>
          </cell>
          <cell r="BQ387">
            <v>8.9999999999999993E-3</v>
          </cell>
          <cell r="BR387">
            <v>8.9999999999999993E-3</v>
          </cell>
          <cell r="BS387">
            <v>6.0000000000000001E-3</v>
          </cell>
          <cell r="BT387">
            <v>2E-3</v>
          </cell>
          <cell r="BU387">
            <v>1E-3</v>
          </cell>
          <cell r="BV387">
            <v>2E-3</v>
          </cell>
          <cell r="BW387">
            <v>2E-3</v>
          </cell>
          <cell r="BX387">
            <v>2E-3</v>
          </cell>
          <cell r="BY387">
            <v>7.0000000000000001E-3</v>
          </cell>
          <cell r="BZ387">
            <v>8.0000000000000002E-3</v>
          </cell>
          <cell r="CA387">
            <v>0.01</v>
          </cell>
          <cell r="CB387">
            <v>6.8000000000000005E-2</v>
          </cell>
          <cell r="CD387">
            <v>6.0000000000000001E-3</v>
          </cell>
          <cell r="CE387">
            <v>1E-3</v>
          </cell>
          <cell r="CF387">
            <v>1E-3</v>
          </cell>
          <cell r="EM387">
            <v>1.0469999999999999</v>
          </cell>
          <cell r="EN387">
            <v>0.91100000000000003</v>
          </cell>
          <cell r="EO387">
            <v>0.81699999999999995</v>
          </cell>
          <cell r="EP387">
            <v>0.48699999999999999</v>
          </cell>
          <cell r="EQ387">
            <v>2.1000000000000001E-2</v>
          </cell>
          <cell r="ER387">
            <v>0</v>
          </cell>
          <cell r="ES387">
            <v>0</v>
          </cell>
          <cell r="ET387">
            <v>0</v>
          </cell>
          <cell r="EU387">
            <v>2.1000000000000001E-2</v>
          </cell>
          <cell r="EV387">
            <v>0.50600000000000001</v>
          </cell>
          <cell r="EW387">
            <v>0.76400000000000001</v>
          </cell>
          <cell r="EX387">
            <v>0.97699999999999998</v>
          </cell>
          <cell r="EY387">
            <v>5.5510000000000002</v>
          </cell>
        </row>
        <row r="388">
          <cell r="AC388" t="str">
            <v>котельной №5, для участка: от задвижки №1до задвижки №2; Надземная; 1984год ввода; отопление; обратный; 95/70°С</v>
          </cell>
          <cell r="BP388">
            <v>0.01</v>
          </cell>
          <cell r="BQ388">
            <v>8.9999999999999993E-3</v>
          </cell>
          <cell r="BR388">
            <v>8.9999999999999993E-3</v>
          </cell>
          <cell r="BS388">
            <v>6.0000000000000001E-3</v>
          </cell>
          <cell r="BT388">
            <v>2E-3</v>
          </cell>
          <cell r="BU388">
            <v>1E-3</v>
          </cell>
          <cell r="BV388">
            <v>2E-3</v>
          </cell>
          <cell r="BW388">
            <v>2E-3</v>
          </cell>
          <cell r="BX388">
            <v>2E-3</v>
          </cell>
          <cell r="BY388">
            <v>7.0000000000000001E-3</v>
          </cell>
          <cell r="BZ388">
            <v>8.0000000000000002E-3</v>
          </cell>
          <cell r="CA388">
            <v>0.01</v>
          </cell>
          <cell r="CB388">
            <v>6.8000000000000005E-2</v>
          </cell>
          <cell r="CD388">
            <v>6.0000000000000001E-3</v>
          </cell>
          <cell r="CE388">
            <v>1E-3</v>
          </cell>
          <cell r="CF388">
            <v>1E-3</v>
          </cell>
          <cell r="EM388">
            <v>0.90100000000000002</v>
          </cell>
          <cell r="EN388">
            <v>0.78400000000000003</v>
          </cell>
          <cell r="EO388">
            <v>0.70299999999999996</v>
          </cell>
          <cell r="EP388">
            <v>0.42</v>
          </cell>
          <cell r="EQ388">
            <v>1.7999999999999999E-2</v>
          </cell>
          <cell r="ER388">
            <v>0</v>
          </cell>
          <cell r="ES388">
            <v>0</v>
          </cell>
          <cell r="ET388">
            <v>0</v>
          </cell>
          <cell r="EU388">
            <v>1.9E-2</v>
          </cell>
          <cell r="EV388">
            <v>0.436</v>
          </cell>
          <cell r="EW388">
            <v>0.65800000000000003</v>
          </cell>
          <cell r="EX388">
            <v>0.84099999999999997</v>
          </cell>
          <cell r="EY388">
            <v>4.7799999999999994</v>
          </cell>
        </row>
        <row r="389">
          <cell r="AC389" t="str">
            <v>котельной №5, для участка: от задвижки №1до задвижки №2; Надземная; 1984год ввода; ГВС; подающий; 60/30°С</v>
          </cell>
          <cell r="BP389">
            <v>3.0000000000000001E-3</v>
          </cell>
          <cell r="BQ389">
            <v>3.0000000000000001E-3</v>
          </cell>
          <cell r="BR389">
            <v>3.0000000000000001E-3</v>
          </cell>
          <cell r="BS389">
            <v>2E-3</v>
          </cell>
          <cell r="BT389">
            <v>1E-3</v>
          </cell>
          <cell r="BU389">
            <v>0</v>
          </cell>
          <cell r="BV389">
            <v>0</v>
          </cell>
          <cell r="BW389">
            <v>1E-3</v>
          </cell>
          <cell r="BX389">
            <v>1E-3</v>
          </cell>
          <cell r="BY389">
            <v>2E-3</v>
          </cell>
          <cell r="BZ389">
            <v>3.0000000000000001E-3</v>
          </cell>
          <cell r="CA389">
            <v>3.0000000000000001E-3</v>
          </cell>
          <cell r="CB389">
            <v>2.1999999999999999E-2</v>
          </cell>
          <cell r="CD389">
            <v>2E-3</v>
          </cell>
          <cell r="CE389">
            <v>0</v>
          </cell>
          <cell r="CF389">
            <v>0</v>
          </cell>
          <cell r="EM389">
            <v>0.69399999999999995</v>
          </cell>
          <cell r="EN389">
            <v>0.61599999999999999</v>
          </cell>
          <cell r="EO389">
            <v>0.61399999999999999</v>
          </cell>
          <cell r="EP389">
            <v>0.49099999999999999</v>
          </cell>
          <cell r="EQ389">
            <v>0.42699999999999999</v>
          </cell>
          <cell r="ER389">
            <v>0.24</v>
          </cell>
          <cell r="ES389">
            <v>0.29799999999999999</v>
          </cell>
          <cell r="ET389">
            <v>0.38300000000000001</v>
          </cell>
          <cell r="EU389">
            <v>0.42099999999999999</v>
          </cell>
          <cell r="EV389">
            <v>0.50800000000000001</v>
          </cell>
          <cell r="EW389">
            <v>0.58399999999999996</v>
          </cell>
          <cell r="EX389">
            <v>0.67100000000000004</v>
          </cell>
          <cell r="EY389">
            <v>5.9470000000000001</v>
          </cell>
        </row>
        <row r="390">
          <cell r="AC390" t="str">
            <v>котельной №5, для участка: от задвижки №1до задвижки №2; Надземная; 1984год ввода; ГВС; обратный; 60/30°С</v>
          </cell>
          <cell r="BP390">
            <v>2E-3</v>
          </cell>
          <cell r="BQ390">
            <v>2E-3</v>
          </cell>
          <cell r="BR390">
            <v>2E-3</v>
          </cell>
          <cell r="BS390">
            <v>1E-3</v>
          </cell>
          <cell r="BT390">
            <v>0</v>
          </cell>
          <cell r="BU390">
            <v>0</v>
          </cell>
          <cell r="BV390">
            <v>0</v>
          </cell>
          <cell r="BW390">
            <v>0</v>
          </cell>
          <cell r="BX390">
            <v>0</v>
          </cell>
          <cell r="BY390">
            <v>1E-3</v>
          </cell>
          <cell r="BZ390">
            <v>2E-3</v>
          </cell>
          <cell r="CA390">
            <v>2E-3</v>
          </cell>
          <cell r="CB390">
            <v>1.2E-2</v>
          </cell>
          <cell r="CD390">
            <v>1E-3</v>
          </cell>
          <cell r="CE390">
            <v>0</v>
          </cell>
          <cell r="CF390">
            <v>0</v>
          </cell>
          <cell r="EM390">
            <v>0.58499999999999996</v>
          </cell>
          <cell r="EN390">
            <v>0.52</v>
          </cell>
          <cell r="EO390">
            <v>0.51800000000000002</v>
          </cell>
          <cell r="EP390">
            <v>0.41399999999999998</v>
          </cell>
          <cell r="EQ390">
            <v>0.36</v>
          </cell>
          <cell r="ER390">
            <v>0.20200000000000001</v>
          </cell>
          <cell r="ES390">
            <v>0.251</v>
          </cell>
          <cell r="ET390">
            <v>0.32300000000000001</v>
          </cell>
          <cell r="EU390">
            <v>0.35499999999999998</v>
          </cell>
          <cell r="EV390">
            <v>0.42799999999999999</v>
          </cell>
          <cell r="EW390">
            <v>0.49199999999999999</v>
          </cell>
          <cell r="EX390">
            <v>0.56599999999999995</v>
          </cell>
          <cell r="EY390">
            <v>5.0139999999999993</v>
          </cell>
        </row>
        <row r="391">
          <cell r="AC391" t="str">
            <v>котельной №5, для участка: от задвижки №2 до здания пер.Парковый №72; Надземная; 1984год ввода; отопление; подающий; 95/70°С</v>
          </cell>
          <cell r="BP391">
            <v>8.0000000000000002E-3</v>
          </cell>
          <cell r="BQ391">
            <v>7.0000000000000001E-3</v>
          </cell>
          <cell r="BR391">
            <v>7.0000000000000001E-3</v>
          </cell>
          <cell r="BS391">
            <v>5.0000000000000001E-3</v>
          </cell>
          <cell r="BT391">
            <v>2E-3</v>
          </cell>
          <cell r="BU391">
            <v>1E-3</v>
          </cell>
          <cell r="BV391">
            <v>1E-3</v>
          </cell>
          <cell r="BW391">
            <v>1E-3</v>
          </cell>
          <cell r="BX391">
            <v>2E-3</v>
          </cell>
          <cell r="BY391">
            <v>5.0000000000000001E-3</v>
          </cell>
          <cell r="BZ391">
            <v>6.0000000000000001E-3</v>
          </cell>
          <cell r="CA391">
            <v>7.0000000000000001E-3</v>
          </cell>
          <cell r="CB391">
            <v>5.1999999999999998E-2</v>
          </cell>
          <cell r="CD391">
            <v>4.0000000000000001E-3</v>
          </cell>
          <cell r="CE391">
            <v>1E-3</v>
          </cell>
          <cell r="CF391">
            <v>1E-3</v>
          </cell>
          <cell r="EM391">
            <v>0.80400000000000005</v>
          </cell>
          <cell r="EN391">
            <v>0.7</v>
          </cell>
          <cell r="EO391">
            <v>0.628</v>
          </cell>
          <cell r="EP391">
            <v>0.375</v>
          </cell>
          <cell r="EQ391">
            <v>1.6E-2</v>
          </cell>
          <cell r="ER391">
            <v>0</v>
          </cell>
          <cell r="ES391">
            <v>0</v>
          </cell>
          <cell r="ET391">
            <v>0</v>
          </cell>
          <cell r="EU391">
            <v>1.7000000000000001E-2</v>
          </cell>
          <cell r="EV391">
            <v>0.38900000000000001</v>
          </cell>
          <cell r="EW391">
            <v>0.58699999999999997</v>
          </cell>
          <cell r="EX391">
            <v>0.751</v>
          </cell>
          <cell r="EY391">
            <v>4.2670000000000003</v>
          </cell>
        </row>
        <row r="392">
          <cell r="AC392" t="str">
            <v>котельной №5, для участка: от задвижки №2 до здания пер.Парковый №72; Надземная; 1984год ввода; отопление; обратный; 95/70°С</v>
          </cell>
          <cell r="BP392">
            <v>8.0000000000000002E-3</v>
          </cell>
          <cell r="BQ392">
            <v>7.0000000000000001E-3</v>
          </cell>
          <cell r="BR392">
            <v>7.0000000000000001E-3</v>
          </cell>
          <cell r="BS392">
            <v>5.0000000000000001E-3</v>
          </cell>
          <cell r="BT392">
            <v>2E-3</v>
          </cell>
          <cell r="BU392">
            <v>1E-3</v>
          </cell>
          <cell r="BV392">
            <v>1E-3</v>
          </cell>
          <cell r="BW392">
            <v>1E-3</v>
          </cell>
          <cell r="BX392">
            <v>2E-3</v>
          </cell>
          <cell r="BY392">
            <v>5.0000000000000001E-3</v>
          </cell>
          <cell r="BZ392">
            <v>6.0000000000000001E-3</v>
          </cell>
          <cell r="CA392">
            <v>7.0000000000000001E-3</v>
          </cell>
          <cell r="CB392">
            <v>5.1999999999999998E-2</v>
          </cell>
          <cell r="CD392">
            <v>4.0000000000000001E-3</v>
          </cell>
          <cell r="CE392">
            <v>1E-3</v>
          </cell>
          <cell r="CF392">
            <v>1E-3</v>
          </cell>
          <cell r="EM392">
            <v>0.69299999999999995</v>
          </cell>
          <cell r="EN392">
            <v>0.60299999999999998</v>
          </cell>
          <cell r="EO392">
            <v>0.54100000000000004</v>
          </cell>
          <cell r="EP392">
            <v>0.32300000000000001</v>
          </cell>
          <cell r="EQ392">
            <v>1.4E-2</v>
          </cell>
          <cell r="ER392">
            <v>0</v>
          </cell>
          <cell r="ES392">
            <v>0</v>
          </cell>
          <cell r="ET392">
            <v>0</v>
          </cell>
          <cell r="EU392">
            <v>1.4E-2</v>
          </cell>
          <cell r="EV392">
            <v>0.33500000000000002</v>
          </cell>
          <cell r="EW392">
            <v>0.50600000000000001</v>
          </cell>
          <cell r="EX392">
            <v>0.64700000000000002</v>
          </cell>
          <cell r="EY392">
            <v>3.6759999999999993</v>
          </cell>
        </row>
        <row r="393">
          <cell r="AC393" t="str">
            <v>котельной №5, для участка: от задвижки №2 до здания пер.Парковый №72; Надземная; 1984год ввода; ГВС; подающий; 60/30°С</v>
          </cell>
          <cell r="BP393">
            <v>3.0000000000000001E-3</v>
          </cell>
          <cell r="BQ393">
            <v>2E-3</v>
          </cell>
          <cell r="BR393">
            <v>2E-3</v>
          </cell>
          <cell r="BS393">
            <v>2E-3</v>
          </cell>
          <cell r="BT393">
            <v>1E-3</v>
          </cell>
          <cell r="BU393">
            <v>0</v>
          </cell>
          <cell r="BV393">
            <v>0</v>
          </cell>
          <cell r="BW393">
            <v>0</v>
          </cell>
          <cell r="BX393">
            <v>0</v>
          </cell>
          <cell r="BY393">
            <v>2E-3</v>
          </cell>
          <cell r="BZ393">
            <v>2E-3</v>
          </cell>
          <cell r="CA393">
            <v>2E-3</v>
          </cell>
          <cell r="CB393">
            <v>1.6E-2</v>
          </cell>
          <cell r="CD393">
            <v>1E-3</v>
          </cell>
          <cell r="CE393">
            <v>0</v>
          </cell>
          <cell r="CF393">
            <v>0</v>
          </cell>
          <cell r="EM393">
            <v>0.53300000000000003</v>
          </cell>
          <cell r="EN393">
            <v>0.47299999999999998</v>
          </cell>
          <cell r="EO393">
            <v>0.47199999999999998</v>
          </cell>
          <cell r="EP393">
            <v>0.377</v>
          </cell>
          <cell r="EQ393">
            <v>0.32800000000000001</v>
          </cell>
          <cell r="ER393">
            <v>0.184</v>
          </cell>
          <cell r="ES393">
            <v>0.22900000000000001</v>
          </cell>
          <cell r="ET393">
            <v>0.29399999999999998</v>
          </cell>
          <cell r="EU393">
            <v>0.32400000000000001</v>
          </cell>
          <cell r="EV393">
            <v>0.39</v>
          </cell>
          <cell r="EW393">
            <v>0.44900000000000001</v>
          </cell>
          <cell r="EX393">
            <v>0.51600000000000001</v>
          </cell>
          <cell r="EY393">
            <v>4.569</v>
          </cell>
        </row>
        <row r="394">
          <cell r="AC394" t="str">
            <v>котельной №5, для участка: от задвижки №2 до здания пер.Парковый №72; Надземная; 1984год ввода; ГВС; обратный; 60/30°С</v>
          </cell>
          <cell r="BP394">
            <v>2E-3</v>
          </cell>
          <cell r="BQ394">
            <v>1E-3</v>
          </cell>
          <cell r="BR394">
            <v>1E-3</v>
          </cell>
          <cell r="BS394">
            <v>1E-3</v>
          </cell>
          <cell r="BT394">
            <v>0</v>
          </cell>
          <cell r="BU394">
            <v>0</v>
          </cell>
          <cell r="BV394">
            <v>0</v>
          </cell>
          <cell r="BW394">
            <v>0</v>
          </cell>
          <cell r="BX394">
            <v>0</v>
          </cell>
          <cell r="BY394">
            <v>1E-3</v>
          </cell>
          <cell r="BZ394">
            <v>1E-3</v>
          </cell>
          <cell r="CA394">
            <v>2E-3</v>
          </cell>
          <cell r="CB394">
            <v>9.0000000000000011E-3</v>
          </cell>
          <cell r="CD394">
            <v>1E-3</v>
          </cell>
          <cell r="CE394">
            <v>0</v>
          </cell>
          <cell r="CF394">
            <v>0</v>
          </cell>
          <cell r="EM394">
            <v>0.45</v>
          </cell>
          <cell r="EN394">
            <v>0.4</v>
          </cell>
          <cell r="EO394">
            <v>0.39800000000000002</v>
          </cell>
          <cell r="EP394">
            <v>0.318</v>
          </cell>
          <cell r="EQ394">
            <v>0.27700000000000002</v>
          </cell>
          <cell r="ER394">
            <v>0.156</v>
          </cell>
          <cell r="ES394">
            <v>0.193</v>
          </cell>
          <cell r="ET394">
            <v>0.248</v>
          </cell>
          <cell r="EU394">
            <v>0.27300000000000002</v>
          </cell>
          <cell r="EV394">
            <v>0.32900000000000001</v>
          </cell>
          <cell r="EW394">
            <v>0.379</v>
          </cell>
          <cell r="EX394">
            <v>0.435</v>
          </cell>
          <cell r="EY394">
            <v>3.8560000000000008</v>
          </cell>
        </row>
        <row r="395">
          <cell r="AC395" t="str">
            <v>котельной №5, для участка: от задвижки №2 до задвижки №3; Надземная; 1984год ввода; отопление; подающий; 95/70°С</v>
          </cell>
          <cell r="BP395">
            <v>1.0999999999999999E-2</v>
          </cell>
          <cell r="BQ395">
            <v>0.01</v>
          </cell>
          <cell r="BR395">
            <v>8.9999999999999993E-3</v>
          </cell>
          <cell r="BS395">
            <v>7.0000000000000001E-3</v>
          </cell>
          <cell r="BT395">
            <v>2E-3</v>
          </cell>
          <cell r="BU395">
            <v>1E-3</v>
          </cell>
          <cell r="BV395">
            <v>2E-3</v>
          </cell>
          <cell r="BW395">
            <v>2E-3</v>
          </cell>
          <cell r="BX395">
            <v>2E-3</v>
          </cell>
          <cell r="BY395">
            <v>7.0000000000000001E-3</v>
          </cell>
          <cell r="BZ395">
            <v>8.9999999999999993E-3</v>
          </cell>
          <cell r="CA395">
            <v>1.0999999999999999E-2</v>
          </cell>
          <cell r="CB395">
            <v>7.3000000000000009E-2</v>
          </cell>
          <cell r="CD395">
            <v>6.0000000000000001E-3</v>
          </cell>
          <cell r="CE395">
            <v>1E-3</v>
          </cell>
          <cell r="CF395">
            <v>1E-3</v>
          </cell>
          <cell r="EM395">
            <v>1.956</v>
          </cell>
          <cell r="EN395">
            <v>1.702</v>
          </cell>
          <cell r="EO395">
            <v>1.5269999999999999</v>
          </cell>
          <cell r="EP395">
            <v>0.91100000000000003</v>
          </cell>
          <cell r="EQ395">
            <v>3.9E-2</v>
          </cell>
          <cell r="ER395">
            <v>0</v>
          </cell>
          <cell r="ES395">
            <v>0</v>
          </cell>
          <cell r="ET395">
            <v>0</v>
          </cell>
          <cell r="EU395">
            <v>0.04</v>
          </cell>
          <cell r="EV395">
            <v>0.94499999999999995</v>
          </cell>
          <cell r="EW395">
            <v>1.427</v>
          </cell>
          <cell r="EX395">
            <v>1.8260000000000001</v>
          </cell>
          <cell r="EY395">
            <v>10.373000000000001</v>
          </cell>
        </row>
        <row r="396">
          <cell r="AC396" t="str">
            <v>котельной №5, для участка: от задвижки №2 до задвижки №3; Надземная; 1984год ввода; отопление; обратный; 95/70°С</v>
          </cell>
          <cell r="BP396">
            <v>1.0999999999999999E-2</v>
          </cell>
          <cell r="BQ396">
            <v>0.01</v>
          </cell>
          <cell r="BR396">
            <v>8.9999999999999993E-3</v>
          </cell>
          <cell r="BS396">
            <v>7.0000000000000001E-3</v>
          </cell>
          <cell r="BT396">
            <v>2E-3</v>
          </cell>
          <cell r="BU396">
            <v>1E-3</v>
          </cell>
          <cell r="BV396">
            <v>2E-3</v>
          </cell>
          <cell r="BW396">
            <v>2E-3</v>
          </cell>
          <cell r="BX396">
            <v>2E-3</v>
          </cell>
          <cell r="BY396">
            <v>7.0000000000000001E-3</v>
          </cell>
          <cell r="BZ396">
            <v>8.9999999999999993E-3</v>
          </cell>
          <cell r="CA396">
            <v>1.0999999999999999E-2</v>
          </cell>
          <cell r="CB396">
            <v>7.3000000000000009E-2</v>
          </cell>
          <cell r="CD396">
            <v>6.0000000000000001E-3</v>
          </cell>
          <cell r="CE396">
            <v>1E-3</v>
          </cell>
          <cell r="CF396">
            <v>1E-3</v>
          </cell>
          <cell r="EM396">
            <v>1.671</v>
          </cell>
          <cell r="EN396">
            <v>1.454</v>
          </cell>
          <cell r="EO396">
            <v>1.304</v>
          </cell>
          <cell r="EP396">
            <v>0.77800000000000002</v>
          </cell>
          <cell r="EQ396">
            <v>3.3000000000000002E-2</v>
          </cell>
          <cell r="ER396">
            <v>0</v>
          </cell>
          <cell r="ES396">
            <v>0</v>
          </cell>
          <cell r="ET396">
            <v>0</v>
          </cell>
          <cell r="EU396">
            <v>3.4000000000000002E-2</v>
          </cell>
          <cell r="EV396">
            <v>0.80700000000000005</v>
          </cell>
          <cell r="EW396">
            <v>1.2190000000000001</v>
          </cell>
          <cell r="EX396">
            <v>1.5589999999999999</v>
          </cell>
          <cell r="EY396">
            <v>8.8590000000000018</v>
          </cell>
        </row>
        <row r="397">
          <cell r="AC397" t="str">
            <v>котельной №5, для участка: от задвижки №2 до задвижки №3; Надземная; 1984год ввода; ГВС; подающий; 60/30°С</v>
          </cell>
          <cell r="BP397">
            <v>7.0000000000000001E-3</v>
          </cell>
          <cell r="BQ397">
            <v>6.0000000000000001E-3</v>
          </cell>
          <cell r="BR397">
            <v>6.0000000000000001E-3</v>
          </cell>
          <cell r="BS397">
            <v>4.0000000000000001E-3</v>
          </cell>
          <cell r="BT397">
            <v>1E-3</v>
          </cell>
          <cell r="BU397">
            <v>1E-3</v>
          </cell>
          <cell r="BV397">
            <v>1E-3</v>
          </cell>
          <cell r="BW397">
            <v>1E-3</v>
          </cell>
          <cell r="BX397">
            <v>1E-3</v>
          </cell>
          <cell r="BY397">
            <v>5.0000000000000001E-3</v>
          </cell>
          <cell r="BZ397">
            <v>6.0000000000000001E-3</v>
          </cell>
          <cell r="CA397">
            <v>7.0000000000000001E-3</v>
          </cell>
          <cell r="CB397">
            <v>4.6000000000000006E-2</v>
          </cell>
          <cell r="CD397">
            <v>4.0000000000000001E-3</v>
          </cell>
          <cell r="CE397">
            <v>1E-3</v>
          </cell>
          <cell r="CF397">
            <v>1E-3</v>
          </cell>
          <cell r="EM397">
            <v>1.514</v>
          </cell>
          <cell r="EN397">
            <v>1.345</v>
          </cell>
          <cell r="EO397">
            <v>1.34</v>
          </cell>
          <cell r="EP397">
            <v>1.071</v>
          </cell>
          <cell r="EQ397">
            <v>0.93300000000000005</v>
          </cell>
          <cell r="ER397">
            <v>0.52400000000000002</v>
          </cell>
          <cell r="ES397">
            <v>0.65</v>
          </cell>
          <cell r="ET397">
            <v>0.83499999999999996</v>
          </cell>
          <cell r="EU397">
            <v>0.92</v>
          </cell>
          <cell r="EV397">
            <v>1.1080000000000001</v>
          </cell>
          <cell r="EW397">
            <v>1.274</v>
          </cell>
          <cell r="EX397">
            <v>1.4650000000000001</v>
          </cell>
          <cell r="EY397">
            <v>12.978999999999999</v>
          </cell>
        </row>
        <row r="398">
          <cell r="AC398" t="str">
            <v>котельной №5, для участка: от задвижки №2 до задвижки №3; Надземная; 1984год ввода; ГВС; обратный; 60/30°С</v>
          </cell>
          <cell r="BP398">
            <v>5.0000000000000001E-3</v>
          </cell>
          <cell r="BQ398">
            <v>4.0000000000000001E-3</v>
          </cell>
          <cell r="BR398">
            <v>4.0000000000000001E-3</v>
          </cell>
          <cell r="BS398">
            <v>3.0000000000000001E-3</v>
          </cell>
          <cell r="BT398">
            <v>1E-3</v>
          </cell>
          <cell r="BU398">
            <v>1E-3</v>
          </cell>
          <cell r="BV398">
            <v>1E-3</v>
          </cell>
          <cell r="BW398">
            <v>1E-3</v>
          </cell>
          <cell r="BX398">
            <v>1E-3</v>
          </cell>
          <cell r="BY398">
            <v>3.0000000000000001E-3</v>
          </cell>
          <cell r="BZ398">
            <v>4.0000000000000001E-3</v>
          </cell>
          <cell r="CA398">
            <v>4.0000000000000001E-3</v>
          </cell>
          <cell r="CB398">
            <v>3.2000000000000001E-2</v>
          </cell>
          <cell r="CD398">
            <v>3.0000000000000001E-3</v>
          </cell>
          <cell r="CE398">
            <v>0</v>
          </cell>
          <cell r="CF398">
            <v>0</v>
          </cell>
          <cell r="EM398">
            <v>1.2769999999999999</v>
          </cell>
          <cell r="EN398">
            <v>1.1339999999999999</v>
          </cell>
          <cell r="EO398">
            <v>1.1299999999999999</v>
          </cell>
          <cell r="EP398">
            <v>0.90300000000000002</v>
          </cell>
          <cell r="EQ398">
            <v>0.78700000000000003</v>
          </cell>
          <cell r="ER398">
            <v>0.442</v>
          </cell>
          <cell r="ES398">
            <v>0.54800000000000004</v>
          </cell>
          <cell r="ET398">
            <v>0.70399999999999996</v>
          </cell>
          <cell r="EU398">
            <v>0.77500000000000002</v>
          </cell>
          <cell r="EV398">
            <v>0.93500000000000005</v>
          </cell>
          <cell r="EW398">
            <v>1.075</v>
          </cell>
          <cell r="EX398">
            <v>1.236</v>
          </cell>
          <cell r="EY398">
            <v>10.946</v>
          </cell>
        </row>
        <row r="399">
          <cell r="AC399" t="str">
            <v>котельной №5, для участка: от задвижки №3 до ж.д. пер.Парковый №74 а; Надземная; 1984год ввода; отопление; подающий; 95/70°С</v>
          </cell>
          <cell r="BP399">
            <v>6.0000000000000001E-3</v>
          </cell>
          <cell r="BQ399">
            <v>5.0000000000000001E-3</v>
          </cell>
          <cell r="BR399">
            <v>5.0000000000000001E-3</v>
          </cell>
          <cell r="BS399">
            <v>3.0000000000000001E-3</v>
          </cell>
          <cell r="BT399">
            <v>1E-3</v>
          </cell>
          <cell r="BU399">
            <v>1E-3</v>
          </cell>
          <cell r="BV399">
            <v>1E-3</v>
          </cell>
          <cell r="BW399">
            <v>1E-3</v>
          </cell>
          <cell r="BX399">
            <v>1E-3</v>
          </cell>
          <cell r="BY399">
            <v>4.0000000000000001E-3</v>
          </cell>
          <cell r="BZ399">
            <v>4.0000000000000001E-3</v>
          </cell>
          <cell r="CA399">
            <v>5.0000000000000001E-3</v>
          </cell>
          <cell r="CB399">
            <v>3.6999999999999998E-2</v>
          </cell>
          <cell r="CD399">
            <v>3.0000000000000001E-3</v>
          </cell>
          <cell r="CE399">
            <v>0</v>
          </cell>
          <cell r="CF399">
            <v>0</v>
          </cell>
          <cell r="EM399">
            <v>1.3660000000000001</v>
          </cell>
          <cell r="EN399">
            <v>1.1879999999999999</v>
          </cell>
          <cell r="EO399">
            <v>1.0660000000000001</v>
          </cell>
          <cell r="EP399">
            <v>0.63600000000000001</v>
          </cell>
          <cell r="EQ399">
            <v>2.7E-2</v>
          </cell>
          <cell r="ER399">
            <v>0</v>
          </cell>
          <cell r="ES399">
            <v>0</v>
          </cell>
          <cell r="ET399">
            <v>0</v>
          </cell>
          <cell r="EU399">
            <v>2.8000000000000001E-2</v>
          </cell>
          <cell r="EV399">
            <v>0.66</v>
          </cell>
          <cell r="EW399">
            <v>0.996</v>
          </cell>
          <cell r="EX399">
            <v>1.2749999999999999</v>
          </cell>
          <cell r="EY399">
            <v>7.2420000000000009</v>
          </cell>
        </row>
        <row r="400">
          <cell r="AC400" t="str">
            <v>котельной №5, для участка: от задвижки №3 до ж.д. пер.Парковый №74 а; Надземная; 1984год ввода; отопление; обратный; 95/70°С</v>
          </cell>
          <cell r="BP400">
            <v>6.0000000000000001E-3</v>
          </cell>
          <cell r="BQ400">
            <v>5.0000000000000001E-3</v>
          </cell>
          <cell r="BR400">
            <v>5.0000000000000001E-3</v>
          </cell>
          <cell r="BS400">
            <v>3.0000000000000001E-3</v>
          </cell>
          <cell r="BT400">
            <v>1E-3</v>
          </cell>
          <cell r="BU400">
            <v>1E-3</v>
          </cell>
          <cell r="BV400">
            <v>1E-3</v>
          </cell>
          <cell r="BW400">
            <v>1E-3</v>
          </cell>
          <cell r="BX400">
            <v>1E-3</v>
          </cell>
          <cell r="BY400">
            <v>4.0000000000000001E-3</v>
          </cell>
          <cell r="BZ400">
            <v>4.0000000000000001E-3</v>
          </cell>
          <cell r="CA400">
            <v>5.0000000000000001E-3</v>
          </cell>
          <cell r="CB400">
            <v>3.6999999999999998E-2</v>
          </cell>
          <cell r="CD400">
            <v>3.0000000000000001E-3</v>
          </cell>
          <cell r="CE400">
            <v>0</v>
          </cell>
          <cell r="CF400">
            <v>0</v>
          </cell>
          <cell r="EM400">
            <v>1.1439999999999999</v>
          </cell>
          <cell r="EN400">
            <v>0.995</v>
          </cell>
          <cell r="EO400">
            <v>0.89300000000000002</v>
          </cell>
          <cell r="EP400">
            <v>0.53300000000000003</v>
          </cell>
          <cell r="EQ400">
            <v>2.3E-2</v>
          </cell>
          <cell r="ER400">
            <v>0</v>
          </cell>
          <cell r="ES400">
            <v>0</v>
          </cell>
          <cell r="ET400">
            <v>0</v>
          </cell>
          <cell r="EU400">
            <v>2.3E-2</v>
          </cell>
          <cell r="EV400">
            <v>0.55300000000000005</v>
          </cell>
          <cell r="EW400">
            <v>0.83399999999999996</v>
          </cell>
          <cell r="EX400">
            <v>1.0680000000000001</v>
          </cell>
          <cell r="EY400">
            <v>6.0660000000000007</v>
          </cell>
        </row>
        <row r="401">
          <cell r="AC401" t="str">
            <v>котельной №5, для участка: от задвижки №3 до ж.д. пер.Парковый №74 а; Надземная; 1984год ввода; ГВС; подающий; 60/30°С</v>
          </cell>
          <cell r="BP401">
            <v>6.0000000000000001E-3</v>
          </cell>
          <cell r="BQ401">
            <v>5.0000000000000001E-3</v>
          </cell>
          <cell r="BR401">
            <v>5.0000000000000001E-3</v>
          </cell>
          <cell r="BS401">
            <v>3.0000000000000001E-3</v>
          </cell>
          <cell r="BT401">
            <v>1E-3</v>
          </cell>
          <cell r="BU401">
            <v>1E-3</v>
          </cell>
          <cell r="BV401">
            <v>1E-3</v>
          </cell>
          <cell r="BW401">
            <v>1E-3</v>
          </cell>
          <cell r="BX401">
            <v>1E-3</v>
          </cell>
          <cell r="BY401">
            <v>4.0000000000000001E-3</v>
          </cell>
          <cell r="BZ401">
            <v>4.0000000000000001E-3</v>
          </cell>
          <cell r="CA401">
            <v>5.0000000000000001E-3</v>
          </cell>
          <cell r="CB401">
            <v>3.6999999999999998E-2</v>
          </cell>
          <cell r="CD401">
            <v>3.0000000000000001E-3</v>
          </cell>
          <cell r="CE401">
            <v>0</v>
          </cell>
          <cell r="CF401">
            <v>0</v>
          </cell>
          <cell r="EM401">
            <v>1.1759999999999999</v>
          </cell>
          <cell r="EN401">
            <v>1.044</v>
          </cell>
          <cell r="EO401">
            <v>1.0409999999999999</v>
          </cell>
          <cell r="EP401">
            <v>0.83199999999999996</v>
          </cell>
          <cell r="EQ401">
            <v>0.72399999999999998</v>
          </cell>
          <cell r="ER401">
            <v>0.40699999999999997</v>
          </cell>
          <cell r="ES401">
            <v>0.505</v>
          </cell>
          <cell r="ET401">
            <v>0.64900000000000002</v>
          </cell>
          <cell r="EU401">
            <v>0.71399999999999997</v>
          </cell>
          <cell r="EV401">
            <v>0.86099999999999999</v>
          </cell>
          <cell r="EW401">
            <v>0.99</v>
          </cell>
          <cell r="EX401">
            <v>1.1379999999999999</v>
          </cell>
          <cell r="EY401">
            <v>10.081</v>
          </cell>
        </row>
        <row r="402">
          <cell r="AC402" t="str">
            <v>котельной №5, для участка: от задвижки №3 до ж.д. пер.Парковый №74 а; Надземная; 1984год ввода; ГВС; обратный; 60/30°С</v>
          </cell>
          <cell r="BP402">
            <v>2E-3</v>
          </cell>
          <cell r="BQ402">
            <v>2E-3</v>
          </cell>
          <cell r="BR402">
            <v>2E-3</v>
          </cell>
          <cell r="BS402">
            <v>1E-3</v>
          </cell>
          <cell r="BT402">
            <v>0</v>
          </cell>
          <cell r="BU402">
            <v>0</v>
          </cell>
          <cell r="BV402">
            <v>0</v>
          </cell>
          <cell r="BW402">
            <v>0</v>
          </cell>
          <cell r="BX402">
            <v>0</v>
          </cell>
          <cell r="BY402">
            <v>1E-3</v>
          </cell>
          <cell r="BZ402">
            <v>2E-3</v>
          </cell>
          <cell r="CA402">
            <v>2E-3</v>
          </cell>
          <cell r="CB402">
            <v>1.2E-2</v>
          </cell>
          <cell r="CD402">
            <v>1E-3</v>
          </cell>
          <cell r="CE402">
            <v>0</v>
          </cell>
          <cell r="CF402">
            <v>0</v>
          </cell>
          <cell r="EM402">
            <v>0.91100000000000003</v>
          </cell>
          <cell r="EN402">
            <v>0.80900000000000005</v>
          </cell>
          <cell r="EO402">
            <v>0.80700000000000005</v>
          </cell>
          <cell r="EP402">
            <v>0.64400000000000002</v>
          </cell>
          <cell r="EQ402">
            <v>0.56100000000000005</v>
          </cell>
          <cell r="ER402">
            <v>0.315</v>
          </cell>
          <cell r="ES402">
            <v>0.39100000000000001</v>
          </cell>
          <cell r="ET402">
            <v>0.503</v>
          </cell>
          <cell r="EU402">
            <v>0.55300000000000005</v>
          </cell>
          <cell r="EV402">
            <v>0.66700000000000004</v>
          </cell>
          <cell r="EW402">
            <v>0.76700000000000002</v>
          </cell>
          <cell r="EX402">
            <v>0.88200000000000001</v>
          </cell>
          <cell r="EY402">
            <v>7.8100000000000005</v>
          </cell>
        </row>
        <row r="403">
          <cell r="AC403" t="str">
            <v>котельной №5, для участка: от задвижки №1до здания котельной №5; Надземная; 1984год ввода; отопление; подающий; 95/70°С</v>
          </cell>
          <cell r="BP403">
            <v>6.5000000000000002E-2</v>
          </cell>
          <cell r="BQ403">
            <v>5.7000000000000002E-2</v>
          </cell>
          <cell r="BR403">
            <v>5.5E-2</v>
          </cell>
          <cell r="BS403">
            <v>4.1000000000000002E-2</v>
          </cell>
          <cell r="BT403">
            <v>1.2999999999999999E-2</v>
          </cell>
          <cell r="BU403">
            <v>7.0000000000000001E-3</v>
          </cell>
          <cell r="BV403">
            <v>0.01</v>
          </cell>
          <cell r="BW403">
            <v>1.2E-2</v>
          </cell>
          <cell r="BX403">
            <v>1.2999999999999999E-2</v>
          </cell>
          <cell r="BY403">
            <v>4.2000000000000003E-2</v>
          </cell>
          <cell r="BZ403">
            <v>5.1999999999999998E-2</v>
          </cell>
          <cell r="CA403">
            <v>6.2E-2</v>
          </cell>
          <cell r="CB403">
            <v>0.42899999999999999</v>
          </cell>
          <cell r="CD403">
            <v>3.5999999999999997E-2</v>
          </cell>
          <cell r="CE403">
            <v>6.0000000000000001E-3</v>
          </cell>
          <cell r="CF403">
            <v>6.0000000000000001E-3</v>
          </cell>
          <cell r="EM403">
            <v>4.0940000000000003</v>
          </cell>
          <cell r="EN403">
            <v>3.5630000000000002</v>
          </cell>
          <cell r="EO403">
            <v>3.1949999999999998</v>
          </cell>
          <cell r="EP403">
            <v>1.9059999999999999</v>
          </cell>
          <cell r="EQ403">
            <v>8.1000000000000003E-2</v>
          </cell>
          <cell r="ER403">
            <v>0</v>
          </cell>
          <cell r="ES403">
            <v>0</v>
          </cell>
          <cell r="ET403">
            <v>0</v>
          </cell>
          <cell r="EU403">
            <v>8.4000000000000005E-2</v>
          </cell>
          <cell r="EV403">
            <v>1.9790000000000001</v>
          </cell>
          <cell r="EW403">
            <v>2.9870000000000001</v>
          </cell>
          <cell r="EX403">
            <v>3.8220000000000001</v>
          </cell>
          <cell r="EY403">
            <v>21.711000000000002</v>
          </cell>
        </row>
        <row r="404">
          <cell r="AC404" t="str">
            <v>котельной №5, для участка: от задвижки №1до здания котельной №5; Надземная; 1984год ввода; отопление; обратный; 95/70°С</v>
          </cell>
          <cell r="BP404">
            <v>6.5000000000000002E-2</v>
          </cell>
          <cell r="BQ404">
            <v>5.7000000000000002E-2</v>
          </cell>
          <cell r="BR404">
            <v>5.5E-2</v>
          </cell>
          <cell r="BS404">
            <v>4.1000000000000002E-2</v>
          </cell>
          <cell r="BT404">
            <v>1.2999999999999999E-2</v>
          </cell>
          <cell r="BU404">
            <v>7.0000000000000001E-3</v>
          </cell>
          <cell r="BV404">
            <v>0.01</v>
          </cell>
          <cell r="BW404">
            <v>1.2E-2</v>
          </cell>
          <cell r="BX404">
            <v>1.2999999999999999E-2</v>
          </cell>
          <cell r="BY404">
            <v>4.2000000000000003E-2</v>
          </cell>
          <cell r="BZ404">
            <v>5.1999999999999998E-2</v>
          </cell>
          <cell r="CA404">
            <v>6.2E-2</v>
          </cell>
          <cell r="CB404">
            <v>0.42899999999999999</v>
          </cell>
          <cell r="CD404">
            <v>3.5999999999999997E-2</v>
          </cell>
          <cell r="CE404">
            <v>6.0000000000000001E-3</v>
          </cell>
          <cell r="CF404">
            <v>6.0000000000000001E-3</v>
          </cell>
          <cell r="EM404">
            <v>3.5379999999999998</v>
          </cell>
          <cell r="EN404">
            <v>3.0779999999999998</v>
          </cell>
          <cell r="EO404">
            <v>2.7610000000000001</v>
          </cell>
          <cell r="EP404">
            <v>1.647</v>
          </cell>
          <cell r="EQ404">
            <v>7.0000000000000007E-2</v>
          </cell>
          <cell r="ER404">
            <v>0</v>
          </cell>
          <cell r="ES404">
            <v>0</v>
          </cell>
          <cell r="ET404">
            <v>0</v>
          </cell>
          <cell r="EU404">
            <v>7.2999999999999995E-2</v>
          </cell>
          <cell r="EV404">
            <v>1.71</v>
          </cell>
          <cell r="EW404">
            <v>2.581</v>
          </cell>
          <cell r="EX404">
            <v>3.302</v>
          </cell>
          <cell r="EY404">
            <v>18.759999999999998</v>
          </cell>
        </row>
        <row r="405">
          <cell r="AC405" t="str">
            <v>котельной №5, для участка: от задвижки №1до здания котельной №5; Надземная; 1984год ввода; ГВС; подающий; 60/30°С</v>
          </cell>
          <cell r="BP405">
            <v>1.6E-2</v>
          </cell>
          <cell r="BQ405">
            <v>1.4E-2</v>
          </cell>
          <cell r="BR405">
            <v>1.4E-2</v>
          </cell>
          <cell r="BS405">
            <v>0.01</v>
          </cell>
          <cell r="BT405">
            <v>3.0000000000000001E-3</v>
          </cell>
          <cell r="BU405">
            <v>2E-3</v>
          </cell>
          <cell r="BV405">
            <v>2E-3</v>
          </cell>
          <cell r="BW405">
            <v>3.0000000000000001E-3</v>
          </cell>
          <cell r="BX405">
            <v>3.0000000000000001E-3</v>
          </cell>
          <cell r="BY405">
            <v>1.0999999999999999E-2</v>
          </cell>
          <cell r="BZ405">
            <v>1.2999999999999999E-2</v>
          </cell>
          <cell r="CA405">
            <v>1.4999999999999999E-2</v>
          </cell>
          <cell r="CB405">
            <v>0.106</v>
          </cell>
          <cell r="CD405">
            <v>8.9999999999999993E-3</v>
          </cell>
          <cell r="CE405">
            <v>1E-3</v>
          </cell>
          <cell r="CF405">
            <v>1E-3</v>
          </cell>
          <cell r="EM405">
            <v>2.4990000000000001</v>
          </cell>
          <cell r="EN405">
            <v>2.2189999999999999</v>
          </cell>
          <cell r="EO405">
            <v>2.2120000000000002</v>
          </cell>
          <cell r="EP405">
            <v>1.7669999999999999</v>
          </cell>
          <cell r="EQ405">
            <v>1.5389999999999999</v>
          </cell>
          <cell r="ER405">
            <v>0.86399999999999999</v>
          </cell>
          <cell r="ES405">
            <v>1.0720000000000001</v>
          </cell>
          <cell r="ET405">
            <v>1.3779999999999999</v>
          </cell>
          <cell r="EU405">
            <v>1.518</v>
          </cell>
          <cell r="EV405">
            <v>1.829</v>
          </cell>
          <cell r="EW405">
            <v>2.1040000000000001</v>
          </cell>
          <cell r="EX405">
            <v>2.4180000000000001</v>
          </cell>
          <cell r="EY405">
            <v>21.419</v>
          </cell>
        </row>
        <row r="406">
          <cell r="AC406" t="str">
            <v>котельной №5, для участка: от задвижки №1до здания котельной №5; Надземная; 1984год ввода; ГВС; обратный; 60/30°С</v>
          </cell>
          <cell r="BP406">
            <v>1.6E-2</v>
          </cell>
          <cell r="BQ406">
            <v>1.4E-2</v>
          </cell>
          <cell r="BR406">
            <v>1.4E-2</v>
          </cell>
          <cell r="BS406">
            <v>0.01</v>
          </cell>
          <cell r="BT406">
            <v>3.0000000000000001E-3</v>
          </cell>
          <cell r="BU406">
            <v>2E-3</v>
          </cell>
          <cell r="BV406">
            <v>2E-3</v>
          </cell>
          <cell r="BW406">
            <v>3.0000000000000001E-3</v>
          </cell>
          <cell r="BX406">
            <v>3.0000000000000001E-3</v>
          </cell>
          <cell r="BY406">
            <v>1.0999999999999999E-2</v>
          </cell>
          <cell r="BZ406">
            <v>1.2999999999999999E-2</v>
          </cell>
          <cell r="CA406">
            <v>1.4999999999999999E-2</v>
          </cell>
          <cell r="CB406">
            <v>0.106</v>
          </cell>
          <cell r="CD406">
            <v>8.9999999999999993E-3</v>
          </cell>
          <cell r="CE406">
            <v>1E-3</v>
          </cell>
          <cell r="CF406">
            <v>1E-3</v>
          </cell>
          <cell r="EM406">
            <v>2.3239999999999998</v>
          </cell>
          <cell r="EN406">
            <v>2.0640000000000001</v>
          </cell>
          <cell r="EO406">
            <v>2.0579999999999998</v>
          </cell>
          <cell r="EP406">
            <v>1.6439999999999999</v>
          </cell>
          <cell r="EQ406">
            <v>1.4319999999999999</v>
          </cell>
          <cell r="ER406">
            <v>0.80400000000000005</v>
          </cell>
          <cell r="ES406">
            <v>0.997</v>
          </cell>
          <cell r="ET406">
            <v>1.282</v>
          </cell>
          <cell r="EU406">
            <v>1.4119999999999999</v>
          </cell>
          <cell r="EV406">
            <v>1.7010000000000001</v>
          </cell>
          <cell r="EW406">
            <v>1.9570000000000001</v>
          </cell>
          <cell r="EX406">
            <v>2.25</v>
          </cell>
          <cell r="EY406">
            <v>19.925000000000001</v>
          </cell>
        </row>
        <row r="407">
          <cell r="AC407" t="str">
            <v>котельной №5, для участка: от здания гаража до ж.д. пер.Парковый №57; Надземная; 1984год ввода; отопление; подающий; 95/70°С</v>
          </cell>
          <cell r="BP407">
            <v>1.9E-2</v>
          </cell>
          <cell r="BQ407">
            <v>1.7000000000000001E-2</v>
          </cell>
          <cell r="BR407">
            <v>1.6E-2</v>
          </cell>
          <cell r="BS407">
            <v>1.2E-2</v>
          </cell>
          <cell r="BT407">
            <v>4.0000000000000001E-3</v>
          </cell>
          <cell r="BU407">
            <v>2E-3</v>
          </cell>
          <cell r="BV407">
            <v>3.0000000000000001E-3</v>
          </cell>
          <cell r="BW407">
            <v>3.0000000000000001E-3</v>
          </cell>
          <cell r="BX407">
            <v>4.0000000000000001E-3</v>
          </cell>
          <cell r="BY407">
            <v>1.2E-2</v>
          </cell>
          <cell r="BZ407">
            <v>1.4999999999999999E-2</v>
          </cell>
          <cell r="CA407">
            <v>1.7999999999999999E-2</v>
          </cell>
          <cell r="CB407">
            <v>0.125</v>
          </cell>
          <cell r="CD407">
            <v>1.0999999999999999E-2</v>
          </cell>
          <cell r="CE407">
            <v>2E-3</v>
          </cell>
          <cell r="CF407">
            <v>2E-3</v>
          </cell>
          <cell r="EM407">
            <v>1.9970000000000001</v>
          </cell>
          <cell r="EN407">
            <v>1.738</v>
          </cell>
          <cell r="EO407">
            <v>1.5589999999999999</v>
          </cell>
          <cell r="EP407">
            <v>0.93</v>
          </cell>
          <cell r="EQ407">
            <v>0.04</v>
          </cell>
          <cell r="ER407">
            <v>0</v>
          </cell>
          <cell r="ES407">
            <v>0</v>
          </cell>
          <cell r="ET407">
            <v>0</v>
          </cell>
          <cell r="EU407">
            <v>4.1000000000000002E-2</v>
          </cell>
          <cell r="EV407">
            <v>0.96499999999999997</v>
          </cell>
          <cell r="EW407">
            <v>1.4570000000000001</v>
          </cell>
          <cell r="EX407">
            <v>1.8640000000000001</v>
          </cell>
          <cell r="EY407">
            <v>10.591000000000001</v>
          </cell>
        </row>
        <row r="408">
          <cell r="AC408" t="str">
            <v>котельной №5, для участка: от здания гаража до ж.д. пер.Парковый №57; Надземная; 1984год ввода; отопление; обратный; 95/70°С</v>
          </cell>
          <cell r="BP408">
            <v>1.9E-2</v>
          </cell>
          <cell r="BQ408">
            <v>1.7000000000000001E-2</v>
          </cell>
          <cell r="BR408">
            <v>1.6E-2</v>
          </cell>
          <cell r="BS408">
            <v>1.2E-2</v>
          </cell>
          <cell r="BT408">
            <v>4.0000000000000001E-3</v>
          </cell>
          <cell r="BU408">
            <v>2E-3</v>
          </cell>
          <cell r="BV408">
            <v>3.0000000000000001E-3</v>
          </cell>
          <cell r="BW408">
            <v>3.0000000000000001E-3</v>
          </cell>
          <cell r="BX408">
            <v>4.0000000000000001E-3</v>
          </cell>
          <cell r="BY408">
            <v>1.2E-2</v>
          </cell>
          <cell r="BZ408">
            <v>1.4999999999999999E-2</v>
          </cell>
          <cell r="CA408">
            <v>1.7999999999999999E-2</v>
          </cell>
          <cell r="CB408">
            <v>0.125</v>
          </cell>
          <cell r="CD408">
            <v>1.0999999999999999E-2</v>
          </cell>
          <cell r="CE408">
            <v>2E-3</v>
          </cell>
          <cell r="CF408">
            <v>2E-3</v>
          </cell>
          <cell r="EM408">
            <v>1.72</v>
          </cell>
          <cell r="EN408">
            <v>1.496</v>
          </cell>
          <cell r="EO408">
            <v>1.3420000000000001</v>
          </cell>
          <cell r="EP408">
            <v>0.80100000000000005</v>
          </cell>
          <cell r="EQ408">
            <v>3.4000000000000002E-2</v>
          </cell>
          <cell r="ER408">
            <v>0</v>
          </cell>
          <cell r="ES408">
            <v>0</v>
          </cell>
          <cell r="ET408">
            <v>0</v>
          </cell>
          <cell r="EU408">
            <v>3.5000000000000003E-2</v>
          </cell>
          <cell r="EV408">
            <v>0.83099999999999996</v>
          </cell>
          <cell r="EW408">
            <v>1.2549999999999999</v>
          </cell>
          <cell r="EX408">
            <v>1.605</v>
          </cell>
          <cell r="EY408">
            <v>9.1189999999999998</v>
          </cell>
        </row>
        <row r="409">
          <cell r="AC409" t="str">
            <v>котельной №5, для участка: от здания гаража по пер. Парковый №53  до задвижки №10; Надземная; 1984год ввода; отопление; подающий; 95/70°С</v>
          </cell>
          <cell r="BP409">
            <v>8.0000000000000002E-3</v>
          </cell>
          <cell r="BQ409">
            <v>7.0000000000000001E-3</v>
          </cell>
          <cell r="BR409">
            <v>7.0000000000000001E-3</v>
          </cell>
          <cell r="BS409">
            <v>5.0000000000000001E-3</v>
          </cell>
          <cell r="BT409">
            <v>2E-3</v>
          </cell>
          <cell r="BU409">
            <v>1E-3</v>
          </cell>
          <cell r="BV409">
            <v>1E-3</v>
          </cell>
          <cell r="BW409">
            <v>1E-3</v>
          </cell>
          <cell r="BX409">
            <v>2E-3</v>
          </cell>
          <cell r="BY409">
            <v>5.0000000000000001E-3</v>
          </cell>
          <cell r="BZ409">
            <v>6.0000000000000001E-3</v>
          </cell>
          <cell r="CA409">
            <v>8.0000000000000002E-3</v>
          </cell>
          <cell r="CB409">
            <v>5.2999999999999999E-2</v>
          </cell>
          <cell r="CD409">
            <v>5.0000000000000001E-3</v>
          </cell>
          <cell r="CE409">
            <v>1E-3</v>
          </cell>
          <cell r="CF409">
            <v>1E-3</v>
          </cell>
          <cell r="EM409">
            <v>1.4019999999999999</v>
          </cell>
          <cell r="EN409">
            <v>1.22</v>
          </cell>
          <cell r="EO409">
            <v>1.0940000000000001</v>
          </cell>
          <cell r="EP409">
            <v>0.65300000000000002</v>
          </cell>
          <cell r="EQ409">
            <v>2.8000000000000001E-2</v>
          </cell>
          <cell r="ER409">
            <v>0</v>
          </cell>
          <cell r="ES409">
            <v>0</v>
          </cell>
          <cell r="ET409">
            <v>0</v>
          </cell>
          <cell r="EU409">
            <v>2.9000000000000001E-2</v>
          </cell>
          <cell r="EV409">
            <v>0.67800000000000005</v>
          </cell>
          <cell r="EW409">
            <v>1.0229999999999999</v>
          </cell>
          <cell r="EX409">
            <v>1.3089999999999999</v>
          </cell>
          <cell r="EY409">
            <v>7.4359999999999991</v>
          </cell>
        </row>
        <row r="410">
          <cell r="AC410" t="str">
            <v>котельной №5, для участка: от здания гаража по пер. Парковый №53  до задвижки №10; Надземная; 1984год ввода; отопление; обратный; 95/70°С</v>
          </cell>
          <cell r="BP410">
            <v>8.0000000000000002E-3</v>
          </cell>
          <cell r="BQ410">
            <v>7.0000000000000001E-3</v>
          </cell>
          <cell r="BR410">
            <v>7.0000000000000001E-3</v>
          </cell>
          <cell r="BS410">
            <v>5.0000000000000001E-3</v>
          </cell>
          <cell r="BT410">
            <v>2E-3</v>
          </cell>
          <cell r="BU410">
            <v>1E-3</v>
          </cell>
          <cell r="BV410">
            <v>1E-3</v>
          </cell>
          <cell r="BW410">
            <v>1E-3</v>
          </cell>
          <cell r="BX410">
            <v>2E-3</v>
          </cell>
          <cell r="BY410">
            <v>5.0000000000000001E-3</v>
          </cell>
          <cell r="BZ410">
            <v>6.0000000000000001E-3</v>
          </cell>
          <cell r="CA410">
            <v>8.0000000000000002E-3</v>
          </cell>
          <cell r="CB410">
            <v>5.2999999999999999E-2</v>
          </cell>
          <cell r="CD410">
            <v>5.0000000000000001E-3</v>
          </cell>
          <cell r="CE410">
            <v>1E-3</v>
          </cell>
          <cell r="CF410">
            <v>1E-3</v>
          </cell>
          <cell r="EM410">
            <v>1.1970000000000001</v>
          </cell>
          <cell r="EN410">
            <v>1.042</v>
          </cell>
          <cell r="EO410">
            <v>0.93500000000000005</v>
          </cell>
          <cell r="EP410">
            <v>0.55800000000000005</v>
          </cell>
          <cell r="EQ410">
            <v>2.4E-2</v>
          </cell>
          <cell r="ER410">
            <v>0</v>
          </cell>
          <cell r="ES410">
            <v>0</v>
          </cell>
          <cell r="ET410">
            <v>0</v>
          </cell>
          <cell r="EU410">
            <v>2.5000000000000001E-2</v>
          </cell>
          <cell r="EV410">
            <v>0.57899999999999996</v>
          </cell>
          <cell r="EW410">
            <v>0.874</v>
          </cell>
          <cell r="EX410">
            <v>1.1180000000000001</v>
          </cell>
          <cell r="EY410">
            <v>6.3520000000000003</v>
          </cell>
        </row>
        <row r="411">
          <cell r="AC411" t="str">
            <v>котельной №5, для участка: от котельной №5 до  задвижки №11; Надземная; 1984год ввода; отопление; подающий; 95/70°С</v>
          </cell>
          <cell r="BP411">
            <v>1.4999999999999999E-2</v>
          </cell>
          <cell r="BQ411">
            <v>1.2999999999999999E-2</v>
          </cell>
          <cell r="BR411">
            <v>1.2999999999999999E-2</v>
          </cell>
          <cell r="BS411">
            <v>8.9999999999999993E-3</v>
          </cell>
          <cell r="BT411">
            <v>3.0000000000000001E-3</v>
          </cell>
          <cell r="BU411">
            <v>2E-3</v>
          </cell>
          <cell r="BV411">
            <v>2E-3</v>
          </cell>
          <cell r="BW411">
            <v>3.0000000000000001E-3</v>
          </cell>
          <cell r="BX411">
            <v>3.0000000000000001E-3</v>
          </cell>
          <cell r="BY411">
            <v>0.01</v>
          </cell>
          <cell r="BZ411">
            <v>1.2E-2</v>
          </cell>
          <cell r="CA411">
            <v>1.4E-2</v>
          </cell>
          <cell r="CB411">
            <v>9.8999999999999991E-2</v>
          </cell>
          <cell r="CD411">
            <v>8.9999999999999993E-3</v>
          </cell>
          <cell r="CE411">
            <v>1E-3</v>
          </cell>
          <cell r="CF411">
            <v>1E-3</v>
          </cell>
          <cell r="EM411">
            <v>1.319</v>
          </cell>
          <cell r="EN411">
            <v>1.147</v>
          </cell>
          <cell r="EO411">
            <v>1.0289999999999999</v>
          </cell>
          <cell r="EP411">
            <v>0.61399999999999999</v>
          </cell>
          <cell r="EQ411">
            <v>2.5999999999999999E-2</v>
          </cell>
          <cell r="ER411">
            <v>0</v>
          </cell>
          <cell r="ES411">
            <v>0</v>
          </cell>
          <cell r="ET411">
            <v>0</v>
          </cell>
          <cell r="EU411">
            <v>2.7E-2</v>
          </cell>
          <cell r="EV411">
            <v>0.63700000000000001</v>
          </cell>
          <cell r="EW411">
            <v>0.96199999999999997</v>
          </cell>
          <cell r="EX411">
            <v>1.2310000000000001</v>
          </cell>
          <cell r="EY411">
            <v>6.9919999999999991</v>
          </cell>
        </row>
        <row r="412">
          <cell r="AC412" t="str">
            <v>котельной №5, для участка: от котельной №5 до  задвижки №11; Надземная; 1984год ввода; отопление; обратный; 95/70°С</v>
          </cell>
          <cell r="BP412">
            <v>1.4999999999999999E-2</v>
          </cell>
          <cell r="BQ412">
            <v>1.2999999999999999E-2</v>
          </cell>
          <cell r="BR412">
            <v>1.2999999999999999E-2</v>
          </cell>
          <cell r="BS412">
            <v>8.9999999999999993E-3</v>
          </cell>
          <cell r="BT412">
            <v>3.0000000000000001E-3</v>
          </cell>
          <cell r="BU412">
            <v>2E-3</v>
          </cell>
          <cell r="BV412">
            <v>2E-3</v>
          </cell>
          <cell r="BW412">
            <v>3.0000000000000001E-3</v>
          </cell>
          <cell r="BX412">
            <v>3.0000000000000001E-3</v>
          </cell>
          <cell r="BY412">
            <v>0.01</v>
          </cell>
          <cell r="BZ412">
            <v>1.2E-2</v>
          </cell>
          <cell r="CA412">
            <v>1.4E-2</v>
          </cell>
          <cell r="CB412">
            <v>9.8999999999999991E-2</v>
          </cell>
          <cell r="CD412">
            <v>8.9999999999999993E-3</v>
          </cell>
          <cell r="CE412">
            <v>1E-3</v>
          </cell>
          <cell r="CF412">
            <v>1E-3</v>
          </cell>
          <cell r="EM412">
            <v>1.1499999999999999</v>
          </cell>
          <cell r="EN412">
            <v>1</v>
          </cell>
          <cell r="EO412">
            <v>0.89700000000000002</v>
          </cell>
          <cell r="EP412">
            <v>0.53500000000000003</v>
          </cell>
          <cell r="EQ412">
            <v>2.3E-2</v>
          </cell>
          <cell r="ER412">
            <v>0</v>
          </cell>
          <cell r="ES412">
            <v>0</v>
          </cell>
          <cell r="ET412">
            <v>0</v>
          </cell>
          <cell r="EU412">
            <v>2.4E-2</v>
          </cell>
          <cell r="EV412">
            <v>0.55600000000000005</v>
          </cell>
          <cell r="EW412">
            <v>0.83899999999999997</v>
          </cell>
          <cell r="EX412">
            <v>1.073</v>
          </cell>
          <cell r="EY412">
            <v>6.0970000000000013</v>
          </cell>
        </row>
        <row r="413">
          <cell r="AC413" t="str">
            <v>котельной №5, для участка: от котельной №5 до  задвижки №11; Надземная; 1984год ввода; ГВС; подающий; 60/30°С</v>
          </cell>
          <cell r="BP413">
            <v>1.2E-2</v>
          </cell>
          <cell r="BQ413">
            <v>0.01</v>
          </cell>
          <cell r="BR413">
            <v>0.01</v>
          </cell>
          <cell r="BS413">
            <v>7.0000000000000001E-3</v>
          </cell>
          <cell r="BT413">
            <v>2E-3</v>
          </cell>
          <cell r="BU413">
            <v>1E-3</v>
          </cell>
          <cell r="BV413">
            <v>2E-3</v>
          </cell>
          <cell r="BW413">
            <v>2E-3</v>
          </cell>
          <cell r="BX413">
            <v>2E-3</v>
          </cell>
          <cell r="BY413">
            <v>7.0000000000000001E-3</v>
          </cell>
          <cell r="BZ413">
            <v>8.9999999999999993E-3</v>
          </cell>
          <cell r="CA413">
            <v>1.0999999999999999E-2</v>
          </cell>
          <cell r="CB413">
            <v>7.4999999999999997E-2</v>
          </cell>
          <cell r="CD413">
            <v>6.0000000000000001E-3</v>
          </cell>
          <cell r="CE413">
            <v>1E-3</v>
          </cell>
          <cell r="CF413">
            <v>1E-3</v>
          </cell>
          <cell r="EM413">
            <v>1.07</v>
          </cell>
          <cell r="EN413">
            <v>0.95</v>
          </cell>
          <cell r="EO413">
            <v>0.94699999999999995</v>
          </cell>
          <cell r="EP413">
            <v>0.75700000000000001</v>
          </cell>
          <cell r="EQ413">
            <v>0.65900000000000003</v>
          </cell>
          <cell r="ER413">
            <v>0.37</v>
          </cell>
          <cell r="ES413">
            <v>0.45900000000000002</v>
          </cell>
          <cell r="ET413">
            <v>0.59</v>
          </cell>
          <cell r="EU413">
            <v>0.65</v>
          </cell>
          <cell r="EV413">
            <v>0.78300000000000003</v>
          </cell>
          <cell r="EW413">
            <v>0.90100000000000002</v>
          </cell>
          <cell r="EX413">
            <v>1.036</v>
          </cell>
          <cell r="EY413">
            <v>9.1720000000000006</v>
          </cell>
        </row>
        <row r="414">
          <cell r="AC414" t="str">
            <v>котельной №5, для участка: от котельной №5 до  задвижки №11; Надземная; 1984год ввода; ГВС; обратный; 60/30°С</v>
          </cell>
          <cell r="BP414">
            <v>1.2E-2</v>
          </cell>
          <cell r="BQ414">
            <v>0.01</v>
          </cell>
          <cell r="BR414">
            <v>0.01</v>
          </cell>
          <cell r="BS414">
            <v>7.0000000000000001E-3</v>
          </cell>
          <cell r="BT414">
            <v>2E-3</v>
          </cell>
          <cell r="BU414">
            <v>1E-3</v>
          </cell>
          <cell r="BV414">
            <v>2E-3</v>
          </cell>
          <cell r="BW414">
            <v>2E-3</v>
          </cell>
          <cell r="BX414">
            <v>2E-3</v>
          </cell>
          <cell r="BY414">
            <v>7.0000000000000001E-3</v>
          </cell>
          <cell r="BZ414">
            <v>8.9999999999999993E-3</v>
          </cell>
          <cell r="CA414">
            <v>1.0999999999999999E-2</v>
          </cell>
          <cell r="CB414">
            <v>7.4999999999999997E-2</v>
          </cell>
          <cell r="CD414">
            <v>6.0000000000000001E-3</v>
          </cell>
          <cell r="CE414">
            <v>1E-3</v>
          </cell>
          <cell r="CF414">
            <v>1E-3</v>
          </cell>
          <cell r="EM414">
            <v>1</v>
          </cell>
          <cell r="EN414">
            <v>0.88800000000000001</v>
          </cell>
          <cell r="EO414">
            <v>0.88500000000000001</v>
          </cell>
          <cell r="EP414">
            <v>0.70699999999999996</v>
          </cell>
          <cell r="EQ414">
            <v>0.61599999999999999</v>
          </cell>
          <cell r="ER414">
            <v>0.34599999999999997</v>
          </cell>
          <cell r="ES414">
            <v>0.42899999999999999</v>
          </cell>
          <cell r="ET414">
            <v>0.55100000000000005</v>
          </cell>
          <cell r="EU414">
            <v>0.60699999999999998</v>
          </cell>
          <cell r="EV414">
            <v>0.73199999999999998</v>
          </cell>
          <cell r="EW414">
            <v>0.84099999999999997</v>
          </cell>
          <cell r="EX414">
            <v>0.96699999999999997</v>
          </cell>
          <cell r="EY414">
            <v>8.5690000000000008</v>
          </cell>
        </row>
        <row r="415">
          <cell r="AC415" t="str">
            <v>котельной №5, для участка: от задвижки №11 до задвижки №12; Надземная; 1984год ввода; отопление; подающий; 95/70°С</v>
          </cell>
          <cell r="BP415">
            <v>1.0999999999999999E-2</v>
          </cell>
          <cell r="BQ415">
            <v>0.01</v>
          </cell>
          <cell r="BR415">
            <v>0.01</v>
          </cell>
          <cell r="BS415">
            <v>7.0000000000000001E-3</v>
          </cell>
          <cell r="BT415">
            <v>2E-3</v>
          </cell>
          <cell r="BU415">
            <v>1E-3</v>
          </cell>
          <cell r="BV415">
            <v>2E-3</v>
          </cell>
          <cell r="BW415">
            <v>2E-3</v>
          </cell>
          <cell r="BX415">
            <v>2E-3</v>
          </cell>
          <cell r="BY415">
            <v>7.0000000000000001E-3</v>
          </cell>
          <cell r="BZ415">
            <v>8.9999999999999993E-3</v>
          </cell>
          <cell r="CA415">
            <v>1.0999999999999999E-2</v>
          </cell>
          <cell r="CB415">
            <v>7.3999999999999996E-2</v>
          </cell>
          <cell r="CD415">
            <v>6.0000000000000001E-3</v>
          </cell>
          <cell r="CE415">
            <v>1E-3</v>
          </cell>
          <cell r="CF415">
            <v>1E-3</v>
          </cell>
          <cell r="EM415">
            <v>1.1850000000000001</v>
          </cell>
          <cell r="EN415">
            <v>1.0309999999999999</v>
          </cell>
          <cell r="EO415">
            <v>0.92500000000000004</v>
          </cell>
          <cell r="EP415">
            <v>0.55200000000000005</v>
          </cell>
          <cell r="EQ415">
            <v>2.4E-2</v>
          </cell>
          <cell r="ER415">
            <v>0</v>
          </cell>
          <cell r="ES415">
            <v>0</v>
          </cell>
          <cell r="ET415">
            <v>0</v>
          </cell>
          <cell r="EU415">
            <v>2.4E-2</v>
          </cell>
          <cell r="EV415">
            <v>0.57299999999999995</v>
          </cell>
          <cell r="EW415">
            <v>0.86399999999999999</v>
          </cell>
          <cell r="EX415">
            <v>1.1060000000000001</v>
          </cell>
          <cell r="EY415">
            <v>6.2839999999999998</v>
          </cell>
        </row>
        <row r="416">
          <cell r="AC416" t="str">
            <v>котельной №5, для участка: от задвижки №11 до задвижки №12; Надземная; 1984год ввода; отопление; обратный; 95/70°С</v>
          </cell>
          <cell r="BP416">
            <v>1.0999999999999999E-2</v>
          </cell>
          <cell r="BQ416">
            <v>0.01</v>
          </cell>
          <cell r="BR416">
            <v>0.01</v>
          </cell>
          <cell r="BS416">
            <v>7.0000000000000001E-3</v>
          </cell>
          <cell r="BT416">
            <v>2E-3</v>
          </cell>
          <cell r="BU416">
            <v>1E-3</v>
          </cell>
          <cell r="BV416">
            <v>2E-3</v>
          </cell>
          <cell r="BW416">
            <v>2E-3</v>
          </cell>
          <cell r="BX416">
            <v>2E-3</v>
          </cell>
          <cell r="BY416">
            <v>7.0000000000000001E-3</v>
          </cell>
          <cell r="BZ416">
            <v>8.9999999999999993E-3</v>
          </cell>
          <cell r="CA416">
            <v>1.0999999999999999E-2</v>
          </cell>
          <cell r="CB416">
            <v>7.3999999999999996E-2</v>
          </cell>
          <cell r="CD416">
            <v>6.0000000000000001E-3</v>
          </cell>
          <cell r="CE416">
            <v>1E-3</v>
          </cell>
          <cell r="CF416">
            <v>1E-3</v>
          </cell>
          <cell r="EM416">
            <v>1.02</v>
          </cell>
          <cell r="EN416">
            <v>0.88700000000000001</v>
          </cell>
          <cell r="EO416">
            <v>0.79600000000000004</v>
          </cell>
          <cell r="EP416">
            <v>0.47499999999999998</v>
          </cell>
          <cell r="EQ416">
            <v>0.02</v>
          </cell>
          <cell r="ER416">
            <v>0</v>
          </cell>
          <cell r="ES416">
            <v>0</v>
          </cell>
          <cell r="ET416">
            <v>0</v>
          </cell>
          <cell r="EU416">
            <v>2.1000000000000001E-2</v>
          </cell>
          <cell r="EV416">
            <v>0.49299999999999999</v>
          </cell>
          <cell r="EW416">
            <v>0.74399999999999999</v>
          </cell>
          <cell r="EX416">
            <v>0.95199999999999996</v>
          </cell>
          <cell r="EY416">
            <v>5.4080000000000004</v>
          </cell>
        </row>
        <row r="417">
          <cell r="AC417" t="str">
            <v>котельной №5, для участка: от задвижки №11 до задвижки №12; Надземная; 1984год ввода; ГВС; подающий; 60/30°С</v>
          </cell>
          <cell r="BP417">
            <v>1.0999999999999999E-2</v>
          </cell>
          <cell r="BQ417">
            <v>0.01</v>
          </cell>
          <cell r="BR417">
            <v>0.01</v>
          </cell>
          <cell r="BS417">
            <v>7.0000000000000001E-3</v>
          </cell>
          <cell r="BT417">
            <v>2E-3</v>
          </cell>
          <cell r="BU417">
            <v>1E-3</v>
          </cell>
          <cell r="BV417">
            <v>2E-3</v>
          </cell>
          <cell r="BW417">
            <v>2E-3</v>
          </cell>
          <cell r="BX417">
            <v>2E-3</v>
          </cell>
          <cell r="BY417">
            <v>7.0000000000000001E-3</v>
          </cell>
          <cell r="BZ417">
            <v>8.9999999999999993E-3</v>
          </cell>
          <cell r="CA417">
            <v>1.0999999999999999E-2</v>
          </cell>
          <cell r="CB417">
            <v>7.3999999999999996E-2</v>
          </cell>
          <cell r="CD417">
            <v>6.0000000000000001E-3</v>
          </cell>
          <cell r="CE417">
            <v>1E-3</v>
          </cell>
          <cell r="CF417">
            <v>1E-3</v>
          </cell>
          <cell r="EM417">
            <v>1.0449999999999999</v>
          </cell>
          <cell r="EN417">
            <v>0.92800000000000005</v>
          </cell>
          <cell r="EO417">
            <v>0.92500000000000004</v>
          </cell>
          <cell r="EP417">
            <v>0.73899999999999999</v>
          </cell>
          <cell r="EQ417">
            <v>0.64300000000000002</v>
          </cell>
          <cell r="ER417">
            <v>0.36099999999999999</v>
          </cell>
          <cell r="ES417">
            <v>0.44800000000000001</v>
          </cell>
          <cell r="ET417">
            <v>0.57599999999999996</v>
          </cell>
          <cell r="EU417">
            <v>0.63400000000000001</v>
          </cell>
          <cell r="EV417">
            <v>0.76500000000000001</v>
          </cell>
          <cell r="EW417">
            <v>0.879</v>
          </cell>
          <cell r="EX417">
            <v>1.0109999999999999</v>
          </cell>
          <cell r="EY417">
            <v>8.9539999999999988</v>
          </cell>
        </row>
        <row r="418">
          <cell r="AC418" t="str">
            <v>котельной №5, для участка: от задвижки №11 до задвижки №12; Надземная; 1984год ввода; ГВС; обратный; 60/30°С</v>
          </cell>
          <cell r="BP418">
            <v>1.0999999999999999E-2</v>
          </cell>
          <cell r="BQ418">
            <v>0.01</v>
          </cell>
          <cell r="BR418">
            <v>0.01</v>
          </cell>
          <cell r="BS418">
            <v>7.0000000000000001E-3</v>
          </cell>
          <cell r="BT418">
            <v>2E-3</v>
          </cell>
          <cell r="BU418">
            <v>1E-3</v>
          </cell>
          <cell r="BV418">
            <v>2E-3</v>
          </cell>
          <cell r="BW418">
            <v>2E-3</v>
          </cell>
          <cell r="BX418">
            <v>2E-3</v>
          </cell>
          <cell r="BY418">
            <v>7.0000000000000001E-3</v>
          </cell>
          <cell r="BZ418">
            <v>8.9999999999999993E-3</v>
          </cell>
          <cell r="CA418">
            <v>1.0999999999999999E-2</v>
          </cell>
          <cell r="CB418">
            <v>7.3999999999999996E-2</v>
          </cell>
          <cell r="CD418">
            <v>6.0000000000000001E-3</v>
          </cell>
          <cell r="CE418">
            <v>1E-3</v>
          </cell>
          <cell r="CF418">
            <v>1E-3</v>
          </cell>
          <cell r="EM418">
            <v>0.97599999999999998</v>
          </cell>
          <cell r="EN418">
            <v>0.86699999999999999</v>
          </cell>
          <cell r="EO418">
            <v>0.86399999999999999</v>
          </cell>
          <cell r="EP418">
            <v>0.69</v>
          </cell>
          <cell r="EQ418">
            <v>0.60099999999999998</v>
          </cell>
          <cell r="ER418">
            <v>0.33800000000000002</v>
          </cell>
          <cell r="ES418">
            <v>0.41899999999999998</v>
          </cell>
          <cell r="ET418">
            <v>0.53800000000000003</v>
          </cell>
          <cell r="EU418">
            <v>0.59299999999999997</v>
          </cell>
          <cell r="EV418">
            <v>0.71399999999999997</v>
          </cell>
          <cell r="EW418">
            <v>0.82199999999999995</v>
          </cell>
          <cell r="EX418">
            <v>0.94499999999999995</v>
          </cell>
          <cell r="EY418">
            <v>8.3669999999999991</v>
          </cell>
        </row>
        <row r="419">
          <cell r="AC419" t="str">
            <v>котельной №5, для участка: от котельной №5 до задвижки №13; Надземная; 1984год ввода; отопление; подающий; 95/70°С</v>
          </cell>
          <cell r="BP419">
            <v>2E-3</v>
          </cell>
          <cell r="BQ419">
            <v>1E-3</v>
          </cell>
          <cell r="BR419">
            <v>1E-3</v>
          </cell>
          <cell r="BS419">
            <v>1E-3</v>
          </cell>
          <cell r="BT419">
            <v>0</v>
          </cell>
          <cell r="BU419">
            <v>0</v>
          </cell>
          <cell r="BV419">
            <v>0</v>
          </cell>
          <cell r="BW419">
            <v>0</v>
          </cell>
          <cell r="BX419">
            <v>0</v>
          </cell>
          <cell r="BY419">
            <v>1E-3</v>
          </cell>
          <cell r="BZ419">
            <v>1E-3</v>
          </cell>
          <cell r="CA419">
            <v>2E-3</v>
          </cell>
          <cell r="CB419">
            <v>9.0000000000000011E-3</v>
          </cell>
          <cell r="CD419">
            <v>1E-3</v>
          </cell>
          <cell r="CE419">
            <v>0</v>
          </cell>
          <cell r="CF419">
            <v>0</v>
          </cell>
          <cell r="EM419">
            <v>0.57599999999999996</v>
          </cell>
          <cell r="EN419">
            <v>0.501</v>
          </cell>
          <cell r="EO419">
            <v>0.44900000000000001</v>
          </cell>
          <cell r="EP419">
            <v>0.26800000000000002</v>
          </cell>
          <cell r="EQ419">
            <v>1.0999999999999999E-2</v>
          </cell>
          <cell r="ER419">
            <v>0</v>
          </cell>
          <cell r="ES419">
            <v>0</v>
          </cell>
          <cell r="ET419">
            <v>0</v>
          </cell>
          <cell r="EU419">
            <v>1.2E-2</v>
          </cell>
          <cell r="EV419">
            <v>0.27800000000000002</v>
          </cell>
          <cell r="EW419">
            <v>0.42</v>
          </cell>
          <cell r="EX419">
            <v>0.53700000000000003</v>
          </cell>
          <cell r="EY419">
            <v>3.0519999999999996</v>
          </cell>
        </row>
        <row r="420">
          <cell r="AC420" t="str">
            <v>котельной №5, для участка: от котельной №5 до задвижки №13; Надземная; 1984год ввода; отопление; обратный; 95/70°С</v>
          </cell>
          <cell r="BP420">
            <v>2E-3</v>
          </cell>
          <cell r="BQ420">
            <v>1E-3</v>
          </cell>
          <cell r="BR420">
            <v>1E-3</v>
          </cell>
          <cell r="BS420">
            <v>1E-3</v>
          </cell>
          <cell r="BT420">
            <v>0</v>
          </cell>
          <cell r="BU420">
            <v>0</v>
          </cell>
          <cell r="BV420">
            <v>0</v>
          </cell>
          <cell r="BW420">
            <v>0</v>
          </cell>
          <cell r="BX420">
            <v>0</v>
          </cell>
          <cell r="BY420">
            <v>1E-3</v>
          </cell>
          <cell r="BZ420">
            <v>1E-3</v>
          </cell>
          <cell r="CA420">
            <v>2E-3</v>
          </cell>
          <cell r="CB420">
            <v>9.0000000000000011E-3</v>
          </cell>
          <cell r="CD420">
            <v>1E-3</v>
          </cell>
          <cell r="CE420">
            <v>0</v>
          </cell>
          <cell r="CF420">
            <v>0</v>
          </cell>
          <cell r="EM420">
            <v>0.48</v>
          </cell>
          <cell r="EN420">
            <v>0.41799999999999998</v>
          </cell>
          <cell r="EO420">
            <v>0.375</v>
          </cell>
          <cell r="EP420">
            <v>0.223</v>
          </cell>
          <cell r="EQ420">
            <v>0.01</v>
          </cell>
          <cell r="ER420">
            <v>0</v>
          </cell>
          <cell r="ES420">
            <v>0</v>
          </cell>
          <cell r="ET420">
            <v>0</v>
          </cell>
          <cell r="EU420">
            <v>0.01</v>
          </cell>
          <cell r="EV420">
            <v>0.23200000000000001</v>
          </cell>
          <cell r="EW420">
            <v>0.35</v>
          </cell>
          <cell r="EX420">
            <v>0.44800000000000001</v>
          </cell>
          <cell r="EY420">
            <v>2.5459999999999998</v>
          </cell>
        </row>
        <row r="421">
          <cell r="AC421" t="str">
            <v>котельной №5, для участка: от задвижки №4 до ж.д. пер.Парковый №74 ; Надземная; 1984год ввода; отопление; подающий; 95/70°С</v>
          </cell>
          <cell r="BP421">
            <v>2E-3</v>
          </cell>
          <cell r="BQ421">
            <v>2E-3</v>
          </cell>
          <cell r="BR421">
            <v>2E-3</v>
          </cell>
          <cell r="BS421">
            <v>2E-3</v>
          </cell>
          <cell r="BT421">
            <v>0</v>
          </cell>
          <cell r="BU421">
            <v>0</v>
          </cell>
          <cell r="BV421">
            <v>0</v>
          </cell>
          <cell r="BW421">
            <v>0</v>
          </cell>
          <cell r="BX421">
            <v>0</v>
          </cell>
          <cell r="BY421">
            <v>2E-3</v>
          </cell>
          <cell r="BZ421">
            <v>2E-3</v>
          </cell>
          <cell r="CA421">
            <v>2E-3</v>
          </cell>
          <cell r="CB421">
            <v>1.4E-2</v>
          </cell>
          <cell r="CD421">
            <v>1E-3</v>
          </cell>
          <cell r="CE421">
            <v>0</v>
          </cell>
          <cell r="CF421">
            <v>0</v>
          </cell>
          <cell r="EM421">
            <v>0.59399999999999997</v>
          </cell>
          <cell r="EN421">
            <v>0.51700000000000002</v>
          </cell>
          <cell r="EO421">
            <v>0.46400000000000002</v>
          </cell>
          <cell r="EP421">
            <v>0.27700000000000002</v>
          </cell>
          <cell r="EQ421">
            <v>1.2E-2</v>
          </cell>
          <cell r="ER421">
            <v>0</v>
          </cell>
          <cell r="ES421">
            <v>0</v>
          </cell>
          <cell r="ET421">
            <v>0</v>
          </cell>
          <cell r="EU421">
            <v>1.2E-2</v>
          </cell>
          <cell r="EV421">
            <v>0.28699999999999998</v>
          </cell>
          <cell r="EW421">
            <v>0.434</v>
          </cell>
          <cell r="EX421">
            <v>0.55500000000000005</v>
          </cell>
          <cell r="EY421">
            <v>3.1520000000000001</v>
          </cell>
        </row>
        <row r="422">
          <cell r="AC422" t="str">
            <v>котельной №5, для участка: от задвижки №4 до ж.д. пер.Парковый №74 ; Надземная; 1984год ввода; отопление; обратный; 95/70°С</v>
          </cell>
          <cell r="BP422">
            <v>2E-3</v>
          </cell>
          <cell r="BQ422">
            <v>2E-3</v>
          </cell>
          <cell r="BR422">
            <v>2E-3</v>
          </cell>
          <cell r="BS422">
            <v>2E-3</v>
          </cell>
          <cell r="BT422">
            <v>0</v>
          </cell>
          <cell r="BU422">
            <v>0</v>
          </cell>
          <cell r="BV422">
            <v>0</v>
          </cell>
          <cell r="BW422">
            <v>0</v>
          </cell>
          <cell r="BX422">
            <v>0</v>
          </cell>
          <cell r="BY422">
            <v>2E-3</v>
          </cell>
          <cell r="BZ422">
            <v>2E-3</v>
          </cell>
          <cell r="CA422">
            <v>2E-3</v>
          </cell>
          <cell r="CB422">
            <v>1.4E-2</v>
          </cell>
          <cell r="CD422">
            <v>1E-3</v>
          </cell>
          <cell r="CE422">
            <v>0</v>
          </cell>
          <cell r="CF422">
            <v>0</v>
          </cell>
          <cell r="EM422">
            <v>0.498</v>
          </cell>
          <cell r="EN422">
            <v>0.433</v>
          </cell>
          <cell r="EO422">
            <v>0.38800000000000001</v>
          </cell>
          <cell r="EP422">
            <v>0.23200000000000001</v>
          </cell>
          <cell r="EQ422">
            <v>0.01</v>
          </cell>
          <cell r="ER422">
            <v>0</v>
          </cell>
          <cell r="ES422">
            <v>0</v>
          </cell>
          <cell r="ET422">
            <v>0</v>
          </cell>
          <cell r="EU422">
            <v>0.01</v>
          </cell>
          <cell r="EV422">
            <v>0.24099999999999999</v>
          </cell>
          <cell r="EW422">
            <v>0.36299999999999999</v>
          </cell>
          <cell r="EX422">
            <v>0.46500000000000002</v>
          </cell>
          <cell r="EY422">
            <v>2.6399999999999997</v>
          </cell>
        </row>
        <row r="423">
          <cell r="AC423" t="str">
            <v>котельной №5, для участка: от задвижки №4 до ж.д. пер.Парковый №74 ; Надземная; 1984год ввода; ГВС; подающий; 60/30°С</v>
          </cell>
          <cell r="BP423">
            <v>2E-3</v>
          </cell>
          <cell r="BQ423">
            <v>2E-3</v>
          </cell>
          <cell r="BR423">
            <v>2E-3</v>
          </cell>
          <cell r="BS423">
            <v>2E-3</v>
          </cell>
          <cell r="BT423">
            <v>0</v>
          </cell>
          <cell r="BU423">
            <v>0</v>
          </cell>
          <cell r="BV423">
            <v>0</v>
          </cell>
          <cell r="BW423">
            <v>0</v>
          </cell>
          <cell r="BX423">
            <v>0</v>
          </cell>
          <cell r="BY423">
            <v>2E-3</v>
          </cell>
          <cell r="BZ423">
            <v>2E-3</v>
          </cell>
          <cell r="CA423">
            <v>2E-3</v>
          </cell>
          <cell r="CB423">
            <v>1.4E-2</v>
          </cell>
          <cell r="CD423">
            <v>1E-3</v>
          </cell>
          <cell r="CE423">
            <v>0</v>
          </cell>
          <cell r="CF423">
            <v>0</v>
          </cell>
          <cell r="EM423">
            <v>0.51200000000000001</v>
          </cell>
          <cell r="EN423">
            <v>0.45400000000000001</v>
          </cell>
          <cell r="EO423">
            <v>0.45300000000000001</v>
          </cell>
          <cell r="EP423">
            <v>0.36199999999999999</v>
          </cell>
          <cell r="EQ423">
            <v>0.315</v>
          </cell>
          <cell r="ER423">
            <v>0.17699999999999999</v>
          </cell>
          <cell r="ES423">
            <v>0.22</v>
          </cell>
          <cell r="ET423">
            <v>0.28199999999999997</v>
          </cell>
          <cell r="EU423">
            <v>0.311</v>
          </cell>
          <cell r="EV423">
            <v>0.374</v>
          </cell>
          <cell r="EW423">
            <v>0.43099999999999999</v>
          </cell>
          <cell r="EX423">
            <v>0.495</v>
          </cell>
          <cell r="EY423">
            <v>4.3860000000000001</v>
          </cell>
        </row>
        <row r="424">
          <cell r="AC424" t="str">
            <v>котельной №5, для участка: от задвижки №4 до ж.д. пер.Парковый №74 ; Надземная; 1984год ввода; ГВС; обратный; 60/30°С</v>
          </cell>
          <cell r="BP424">
            <v>1E-3</v>
          </cell>
          <cell r="BQ424">
            <v>1E-3</v>
          </cell>
          <cell r="BR424">
            <v>1E-3</v>
          </cell>
          <cell r="BS424">
            <v>1E-3</v>
          </cell>
          <cell r="BT424">
            <v>0</v>
          </cell>
          <cell r="BU424">
            <v>0</v>
          </cell>
          <cell r="BV424">
            <v>0</v>
          </cell>
          <cell r="BW424">
            <v>0</v>
          </cell>
          <cell r="BX424">
            <v>0</v>
          </cell>
          <cell r="BY424">
            <v>1E-3</v>
          </cell>
          <cell r="BZ424">
            <v>1E-3</v>
          </cell>
          <cell r="CA424">
            <v>1E-3</v>
          </cell>
          <cell r="CB424">
            <v>7.0000000000000001E-3</v>
          </cell>
          <cell r="CD424">
            <v>1E-3</v>
          </cell>
          <cell r="CE424">
            <v>0</v>
          </cell>
          <cell r="CF424">
            <v>0</v>
          </cell>
          <cell r="EM424">
            <v>0.39700000000000002</v>
          </cell>
          <cell r="EN424">
            <v>0.35199999999999998</v>
          </cell>
          <cell r="EO424">
            <v>0.35099999999999998</v>
          </cell>
          <cell r="EP424">
            <v>0.28100000000000003</v>
          </cell>
          <cell r="EQ424">
            <v>0.24399999999999999</v>
          </cell>
          <cell r="ER424">
            <v>0.13700000000000001</v>
          </cell>
          <cell r="ES424">
            <v>0.17</v>
          </cell>
          <cell r="ET424">
            <v>0.219</v>
          </cell>
          <cell r="EU424">
            <v>0.24099999999999999</v>
          </cell>
          <cell r="EV424">
            <v>0.29099999999999998</v>
          </cell>
          <cell r="EW424">
            <v>0.33400000000000002</v>
          </cell>
          <cell r="EX424">
            <v>0.38400000000000001</v>
          </cell>
          <cell r="EY424">
            <v>3.4010000000000002</v>
          </cell>
        </row>
        <row r="425">
          <cell r="AC425" t="str">
            <v>котельной №5, для участка: от границ участка №1 до  задвижки №1; Надземная; 1984год ввода; отопление; подающий; 95/70°С</v>
          </cell>
          <cell r="BP425">
            <v>1.7000000000000001E-2</v>
          </cell>
          <cell r="BQ425">
            <v>1.4999999999999999E-2</v>
          </cell>
          <cell r="BR425">
            <v>1.4999999999999999E-2</v>
          </cell>
          <cell r="BS425">
            <v>1.0999999999999999E-2</v>
          </cell>
          <cell r="BT425">
            <v>4.0000000000000001E-3</v>
          </cell>
          <cell r="BU425">
            <v>2E-3</v>
          </cell>
          <cell r="BV425">
            <v>3.0000000000000001E-3</v>
          </cell>
          <cell r="BW425">
            <v>3.0000000000000001E-3</v>
          </cell>
          <cell r="BX425">
            <v>3.0000000000000001E-3</v>
          </cell>
          <cell r="BY425">
            <v>1.0999999999999999E-2</v>
          </cell>
          <cell r="BZ425">
            <v>1.4E-2</v>
          </cell>
          <cell r="CA425">
            <v>1.7000000000000001E-2</v>
          </cell>
          <cell r="CB425">
            <v>0.115</v>
          </cell>
          <cell r="CD425">
            <v>0.01</v>
          </cell>
          <cell r="CE425">
            <v>2E-3</v>
          </cell>
          <cell r="CF425">
            <v>2E-3</v>
          </cell>
          <cell r="EM425">
            <v>1.827</v>
          </cell>
          <cell r="EN425">
            <v>1.59</v>
          </cell>
          <cell r="EO425">
            <v>1.4259999999999999</v>
          </cell>
          <cell r="EP425">
            <v>0.85099999999999998</v>
          </cell>
          <cell r="EQ425">
            <v>3.5999999999999997E-2</v>
          </cell>
          <cell r="ER425">
            <v>0</v>
          </cell>
          <cell r="ES425">
            <v>0</v>
          </cell>
          <cell r="ET425">
            <v>0</v>
          </cell>
          <cell r="EU425">
            <v>3.7999999999999999E-2</v>
          </cell>
          <cell r="EV425">
            <v>0.88300000000000001</v>
          </cell>
          <cell r="EW425">
            <v>1.333</v>
          </cell>
          <cell r="EX425">
            <v>1.706</v>
          </cell>
          <cell r="EY425">
            <v>9.69</v>
          </cell>
        </row>
        <row r="426">
          <cell r="AC426" t="str">
            <v>котельной №5, для участка: от границ участка №1 до  задвижки №1; Надземная; 1984год ввода; отопление; обратный; 95/70°С</v>
          </cell>
          <cell r="BP426">
            <v>1.7000000000000001E-2</v>
          </cell>
          <cell r="BQ426">
            <v>1.4999999999999999E-2</v>
          </cell>
          <cell r="BR426">
            <v>1.4999999999999999E-2</v>
          </cell>
          <cell r="BS426">
            <v>1.0999999999999999E-2</v>
          </cell>
          <cell r="BT426">
            <v>4.0000000000000001E-3</v>
          </cell>
          <cell r="BU426">
            <v>2E-3</v>
          </cell>
          <cell r="BV426">
            <v>3.0000000000000001E-3</v>
          </cell>
          <cell r="BW426">
            <v>3.0000000000000001E-3</v>
          </cell>
          <cell r="BX426">
            <v>3.0000000000000001E-3</v>
          </cell>
          <cell r="BY426">
            <v>1.0999999999999999E-2</v>
          </cell>
          <cell r="BZ426">
            <v>1.4E-2</v>
          </cell>
          <cell r="CA426">
            <v>1.7000000000000001E-2</v>
          </cell>
          <cell r="CB426">
            <v>0.115</v>
          </cell>
          <cell r="CD426">
            <v>0.01</v>
          </cell>
          <cell r="CE426">
            <v>2E-3</v>
          </cell>
          <cell r="CF426">
            <v>2E-3</v>
          </cell>
          <cell r="EM426">
            <v>1.573</v>
          </cell>
          <cell r="EN426">
            <v>1.369</v>
          </cell>
          <cell r="EO426">
            <v>1.228</v>
          </cell>
          <cell r="EP426">
            <v>0.73199999999999998</v>
          </cell>
          <cell r="EQ426">
            <v>3.1E-2</v>
          </cell>
          <cell r="ER426">
            <v>0</v>
          </cell>
          <cell r="ES426">
            <v>0</v>
          </cell>
          <cell r="ET426">
            <v>0</v>
          </cell>
          <cell r="EU426">
            <v>3.2000000000000001E-2</v>
          </cell>
          <cell r="EV426">
            <v>0.76</v>
          </cell>
          <cell r="EW426">
            <v>1.147</v>
          </cell>
          <cell r="EX426">
            <v>1.468</v>
          </cell>
          <cell r="EY426">
            <v>8.34</v>
          </cell>
        </row>
        <row r="427">
          <cell r="AC427" t="str">
            <v>котельной №5, для участка: от задвижки №3 до ж.д. пер.Парковый №72а; Надземная; 1984год ввода; отопление; подающий; 95/70°С</v>
          </cell>
          <cell r="BP427">
            <v>5.0000000000000001E-3</v>
          </cell>
          <cell r="BQ427">
            <v>5.0000000000000001E-3</v>
          </cell>
          <cell r="BR427">
            <v>4.0000000000000001E-3</v>
          </cell>
          <cell r="BS427">
            <v>3.0000000000000001E-3</v>
          </cell>
          <cell r="BT427">
            <v>1E-3</v>
          </cell>
          <cell r="BU427">
            <v>1E-3</v>
          </cell>
          <cell r="BV427">
            <v>1E-3</v>
          </cell>
          <cell r="BW427">
            <v>1E-3</v>
          </cell>
          <cell r="BX427">
            <v>1E-3</v>
          </cell>
          <cell r="BY427">
            <v>3.0000000000000001E-3</v>
          </cell>
          <cell r="BZ427">
            <v>4.0000000000000001E-3</v>
          </cell>
          <cell r="CA427">
            <v>5.0000000000000001E-3</v>
          </cell>
          <cell r="CB427">
            <v>3.4000000000000002E-2</v>
          </cell>
          <cell r="CD427">
            <v>3.0000000000000001E-3</v>
          </cell>
          <cell r="CE427">
            <v>0</v>
          </cell>
          <cell r="CF427">
            <v>0</v>
          </cell>
          <cell r="EM427">
            <v>0.92100000000000004</v>
          </cell>
          <cell r="EN427">
            <v>0.80100000000000005</v>
          </cell>
          <cell r="EO427">
            <v>0.71899999999999997</v>
          </cell>
          <cell r="EP427">
            <v>0.42899999999999999</v>
          </cell>
          <cell r="EQ427">
            <v>1.7999999999999999E-2</v>
          </cell>
          <cell r="ER427">
            <v>0</v>
          </cell>
          <cell r="ES427">
            <v>0</v>
          </cell>
          <cell r="ET427">
            <v>0</v>
          </cell>
          <cell r="EU427">
            <v>1.9E-2</v>
          </cell>
          <cell r="EV427">
            <v>0.44500000000000001</v>
          </cell>
          <cell r="EW427">
            <v>0.67200000000000004</v>
          </cell>
          <cell r="EX427">
            <v>0.86</v>
          </cell>
          <cell r="EY427">
            <v>4.8839999999999995</v>
          </cell>
        </row>
        <row r="428">
          <cell r="AC428" t="str">
            <v>котельной №5, для участка: от задвижки №3 до ж.д. пер.Парковый №72а; Надземная; 1984год ввода; отопление; обратный; 95/70°С</v>
          </cell>
          <cell r="BP428">
            <v>5.0000000000000001E-3</v>
          </cell>
          <cell r="BQ428">
            <v>5.0000000000000001E-3</v>
          </cell>
          <cell r="BR428">
            <v>4.0000000000000001E-3</v>
          </cell>
          <cell r="BS428">
            <v>3.0000000000000001E-3</v>
          </cell>
          <cell r="BT428">
            <v>1E-3</v>
          </cell>
          <cell r="BU428">
            <v>1E-3</v>
          </cell>
          <cell r="BV428">
            <v>1E-3</v>
          </cell>
          <cell r="BW428">
            <v>1E-3</v>
          </cell>
          <cell r="BX428">
            <v>1E-3</v>
          </cell>
          <cell r="BY428">
            <v>3.0000000000000001E-3</v>
          </cell>
          <cell r="BZ428">
            <v>4.0000000000000001E-3</v>
          </cell>
          <cell r="CA428">
            <v>5.0000000000000001E-3</v>
          </cell>
          <cell r="CB428">
            <v>3.4000000000000002E-2</v>
          </cell>
          <cell r="CD428">
            <v>3.0000000000000001E-3</v>
          </cell>
          <cell r="CE428">
            <v>0</v>
          </cell>
          <cell r="CF428">
            <v>0</v>
          </cell>
          <cell r="EM428">
            <v>0.78600000000000003</v>
          </cell>
          <cell r="EN428">
            <v>0.68400000000000005</v>
          </cell>
          <cell r="EO428">
            <v>0.61299999999999999</v>
          </cell>
          <cell r="EP428">
            <v>0.36599999999999999</v>
          </cell>
          <cell r="EQ428">
            <v>1.6E-2</v>
          </cell>
          <cell r="ER428">
            <v>0</v>
          </cell>
          <cell r="ES428">
            <v>0</v>
          </cell>
          <cell r="ET428">
            <v>0</v>
          </cell>
          <cell r="EU428">
            <v>1.6E-2</v>
          </cell>
          <cell r="EV428">
            <v>0.38</v>
          </cell>
          <cell r="EW428">
            <v>0.57299999999999995</v>
          </cell>
          <cell r="EX428">
            <v>0.73399999999999999</v>
          </cell>
          <cell r="EY428">
            <v>4.1680000000000001</v>
          </cell>
        </row>
        <row r="429">
          <cell r="AC429" t="str">
            <v>котельной №5, для участка: к зданию гаража  пер. Парковый №72; Надземная; 2009год ввода; отопление; подающий; 95/70°С</v>
          </cell>
          <cell r="BP429">
            <v>5.0000000000000001E-3</v>
          </cell>
          <cell r="BQ429">
            <v>4.0000000000000001E-3</v>
          </cell>
          <cell r="BR429">
            <v>4.0000000000000001E-3</v>
          </cell>
          <cell r="BS429">
            <v>3.0000000000000001E-3</v>
          </cell>
          <cell r="BT429">
            <v>1E-3</v>
          </cell>
          <cell r="BU429">
            <v>1E-3</v>
          </cell>
          <cell r="BV429">
            <v>1E-3</v>
          </cell>
          <cell r="BW429">
            <v>1E-3</v>
          </cell>
          <cell r="BX429">
            <v>1E-3</v>
          </cell>
          <cell r="BY429">
            <v>3.0000000000000001E-3</v>
          </cell>
          <cell r="BZ429">
            <v>4.0000000000000001E-3</v>
          </cell>
          <cell r="CA429">
            <v>5.0000000000000001E-3</v>
          </cell>
          <cell r="CB429">
            <v>3.3000000000000002E-2</v>
          </cell>
          <cell r="CD429">
            <v>3.0000000000000001E-3</v>
          </cell>
          <cell r="CE429">
            <v>0</v>
          </cell>
          <cell r="CF429">
            <v>0</v>
          </cell>
          <cell r="EM429">
            <v>0.69099999999999995</v>
          </cell>
          <cell r="EN429">
            <v>0.60099999999999998</v>
          </cell>
          <cell r="EO429">
            <v>0.53900000000000003</v>
          </cell>
          <cell r="EP429">
            <v>0.32200000000000001</v>
          </cell>
          <cell r="EQ429">
            <v>1.4E-2</v>
          </cell>
          <cell r="ER429">
            <v>0</v>
          </cell>
          <cell r="ES429">
            <v>0</v>
          </cell>
          <cell r="ET429">
            <v>0</v>
          </cell>
          <cell r="EU429">
            <v>1.4E-2</v>
          </cell>
          <cell r="EV429">
            <v>0.33400000000000002</v>
          </cell>
          <cell r="EW429">
            <v>0.504</v>
          </cell>
          <cell r="EX429">
            <v>0.64500000000000002</v>
          </cell>
          <cell r="EY429">
            <v>3.6639999999999997</v>
          </cell>
        </row>
        <row r="430">
          <cell r="AC430" t="str">
            <v>котельной №5, для участка: к зданию гаража  пер. Парковый №72; Надземная; 2009год ввода; отопление; обратный; 95/70°С</v>
          </cell>
          <cell r="BP430">
            <v>5.0000000000000001E-3</v>
          </cell>
          <cell r="BQ430">
            <v>4.0000000000000001E-3</v>
          </cell>
          <cell r="BR430">
            <v>4.0000000000000001E-3</v>
          </cell>
          <cell r="BS430">
            <v>3.0000000000000001E-3</v>
          </cell>
          <cell r="BT430">
            <v>1E-3</v>
          </cell>
          <cell r="BU430">
            <v>1E-3</v>
          </cell>
          <cell r="BV430">
            <v>1E-3</v>
          </cell>
          <cell r="BW430">
            <v>1E-3</v>
          </cell>
          <cell r="BX430">
            <v>1E-3</v>
          </cell>
          <cell r="BY430">
            <v>3.0000000000000001E-3</v>
          </cell>
          <cell r="BZ430">
            <v>4.0000000000000001E-3</v>
          </cell>
          <cell r="CA430">
            <v>5.0000000000000001E-3</v>
          </cell>
          <cell r="CB430">
            <v>3.3000000000000002E-2</v>
          </cell>
          <cell r="CD430">
            <v>3.0000000000000001E-3</v>
          </cell>
          <cell r="CE430">
            <v>0</v>
          </cell>
          <cell r="CF430">
            <v>0</v>
          </cell>
          <cell r="EM430">
            <v>0.57899999999999996</v>
          </cell>
          <cell r="EN430">
            <v>0.504</v>
          </cell>
          <cell r="EO430">
            <v>0.45200000000000001</v>
          </cell>
          <cell r="EP430">
            <v>0.26900000000000002</v>
          </cell>
          <cell r="EQ430">
            <v>1.2E-2</v>
          </cell>
          <cell r="ER430">
            <v>0</v>
          </cell>
          <cell r="ES430">
            <v>0</v>
          </cell>
          <cell r="ET430">
            <v>0</v>
          </cell>
          <cell r="EU430">
            <v>1.2E-2</v>
          </cell>
          <cell r="EV430">
            <v>0.28000000000000003</v>
          </cell>
          <cell r="EW430">
            <v>0.42199999999999999</v>
          </cell>
          <cell r="EX430">
            <v>0.54</v>
          </cell>
          <cell r="EY430">
            <v>3.07</v>
          </cell>
        </row>
        <row r="431">
          <cell r="AC431" t="str">
            <v>котельной №7, для участка: от котельной №7 до границ участка 1/1; Надземная; 1976год ввода; отопление; подающий; 95/70°С</v>
          </cell>
          <cell r="BP431">
            <v>0.376</v>
          </cell>
          <cell r="BQ431">
            <v>0.33200000000000002</v>
          </cell>
          <cell r="BR431">
            <v>0.32100000000000001</v>
          </cell>
          <cell r="BS431">
            <v>0.23499999999999999</v>
          </cell>
          <cell r="BT431">
            <v>7.5999999999999998E-2</v>
          </cell>
          <cell r="BU431">
            <v>4.2999999999999997E-2</v>
          </cell>
          <cell r="BV431">
            <v>5.7000000000000002E-2</v>
          </cell>
          <cell r="BW431">
            <v>6.7000000000000004E-2</v>
          </cell>
          <cell r="BX431">
            <v>7.3999999999999996E-2</v>
          </cell>
          <cell r="BY431">
            <v>0.24399999999999999</v>
          </cell>
          <cell r="BZ431">
            <v>0.30399999999999999</v>
          </cell>
          <cell r="CA431">
            <v>0.35899999999999999</v>
          </cell>
          <cell r="CB431">
            <v>2.4879999999999995</v>
          </cell>
          <cell r="CD431">
            <v>0.21199999999999999</v>
          </cell>
          <cell r="CE431">
            <v>3.3000000000000002E-2</v>
          </cell>
          <cell r="CF431">
            <v>3.3000000000000002E-2</v>
          </cell>
          <cell r="EM431">
            <v>11.784000000000001</v>
          </cell>
          <cell r="EN431">
            <v>10.254</v>
          </cell>
          <cell r="EO431">
            <v>9.1969999999999992</v>
          </cell>
          <cell r="EP431">
            <v>5.4870000000000001</v>
          </cell>
          <cell r="EQ431">
            <v>0.23400000000000001</v>
          </cell>
          <cell r="ER431">
            <v>0</v>
          </cell>
          <cell r="ES431">
            <v>0</v>
          </cell>
          <cell r="ET431">
            <v>0</v>
          </cell>
          <cell r="EU431">
            <v>0.24199999999999999</v>
          </cell>
          <cell r="EV431">
            <v>5.6959999999999997</v>
          </cell>
          <cell r="EW431">
            <v>8.5969999999999995</v>
          </cell>
          <cell r="EX431">
            <v>11</v>
          </cell>
          <cell r="EY431">
            <v>62.491</v>
          </cell>
        </row>
        <row r="432">
          <cell r="AC432" t="str">
            <v>котельной №7, для участка: от котельной №7 до границ участка 1/1; Надземная; 1976год ввода; отопление; обратный; 95/70°С</v>
          </cell>
          <cell r="BP432">
            <v>0.376</v>
          </cell>
          <cell r="BQ432">
            <v>0.33200000000000002</v>
          </cell>
          <cell r="BR432">
            <v>0.32100000000000001</v>
          </cell>
          <cell r="BS432">
            <v>0.23499999999999999</v>
          </cell>
          <cell r="BT432">
            <v>7.5999999999999998E-2</v>
          </cell>
          <cell r="BU432">
            <v>4.2999999999999997E-2</v>
          </cell>
          <cell r="BV432">
            <v>5.7000000000000002E-2</v>
          </cell>
          <cell r="BW432">
            <v>6.7000000000000004E-2</v>
          </cell>
          <cell r="BX432">
            <v>7.3999999999999996E-2</v>
          </cell>
          <cell r="BY432">
            <v>0.24399999999999999</v>
          </cell>
          <cell r="BZ432">
            <v>0.30299999999999999</v>
          </cell>
          <cell r="CA432">
            <v>0.35799999999999998</v>
          </cell>
          <cell r="CB432">
            <v>2.4859999999999998</v>
          </cell>
          <cell r="CD432">
            <v>0.21099999999999999</v>
          </cell>
          <cell r="CE432">
            <v>3.2000000000000001E-2</v>
          </cell>
          <cell r="CF432">
            <v>3.2000000000000001E-2</v>
          </cell>
          <cell r="EM432">
            <v>10.397</v>
          </cell>
          <cell r="EN432">
            <v>9.0470000000000006</v>
          </cell>
          <cell r="EO432">
            <v>8.1150000000000002</v>
          </cell>
          <cell r="EP432">
            <v>4.8410000000000002</v>
          </cell>
          <cell r="EQ432">
            <v>0.20699999999999999</v>
          </cell>
          <cell r="ER432">
            <v>0</v>
          </cell>
          <cell r="ES432">
            <v>0</v>
          </cell>
          <cell r="ET432">
            <v>0</v>
          </cell>
          <cell r="EU432">
            <v>0.21299999999999999</v>
          </cell>
          <cell r="EV432">
            <v>5.0259999999999998</v>
          </cell>
          <cell r="EW432">
            <v>7.585</v>
          </cell>
          <cell r="EX432">
            <v>9.7050000000000001</v>
          </cell>
          <cell r="EY432">
            <v>55.136000000000003</v>
          </cell>
        </row>
        <row r="433">
          <cell r="AC433" t="str">
            <v>котельной №7, для участка: от ул.2 Прудская №1 до магистральной сети; Надземная; 1976год ввода; отопление; подающий; 95/70°С</v>
          </cell>
          <cell r="BP433">
            <v>0.02</v>
          </cell>
          <cell r="BQ433">
            <v>1.7999999999999999E-2</v>
          </cell>
          <cell r="BR433">
            <v>1.7000000000000001E-2</v>
          </cell>
          <cell r="BS433">
            <v>1.2999999999999999E-2</v>
          </cell>
          <cell r="BT433">
            <v>4.0000000000000001E-3</v>
          </cell>
          <cell r="BU433">
            <v>2E-3</v>
          </cell>
          <cell r="BV433">
            <v>3.0000000000000001E-3</v>
          </cell>
          <cell r="BW433">
            <v>4.0000000000000001E-3</v>
          </cell>
          <cell r="BX433">
            <v>4.0000000000000001E-3</v>
          </cell>
          <cell r="BY433">
            <v>1.2999999999999999E-2</v>
          </cell>
          <cell r="BZ433">
            <v>1.6E-2</v>
          </cell>
          <cell r="CA433">
            <v>1.9E-2</v>
          </cell>
          <cell r="CB433">
            <v>0.13300000000000001</v>
          </cell>
          <cell r="CD433">
            <v>1.0999999999999999E-2</v>
          </cell>
          <cell r="CE433">
            <v>2E-3</v>
          </cell>
          <cell r="CF433">
            <v>2E-3</v>
          </cell>
          <cell r="EM433">
            <v>2.0979999999999999</v>
          </cell>
          <cell r="EN433">
            <v>1.825</v>
          </cell>
          <cell r="EO433">
            <v>1.637</v>
          </cell>
          <cell r="EP433">
            <v>0.97699999999999998</v>
          </cell>
          <cell r="EQ433">
            <v>4.2000000000000003E-2</v>
          </cell>
          <cell r="ER433">
            <v>0</v>
          </cell>
          <cell r="ES433">
            <v>0</v>
          </cell>
          <cell r="ET433">
            <v>0</v>
          </cell>
          <cell r="EU433">
            <v>4.2999999999999997E-2</v>
          </cell>
          <cell r="EV433">
            <v>1.014</v>
          </cell>
          <cell r="EW433">
            <v>1.53</v>
          </cell>
          <cell r="EX433">
            <v>1.958</v>
          </cell>
          <cell r="EY433">
            <v>11.124000000000001</v>
          </cell>
        </row>
        <row r="434">
          <cell r="AC434" t="str">
            <v>котельной №7, для участка: от ул.2 Прудская №1 до магистральной сети; Надземная; 1976год ввода; отопление; обратный; 95/70°С</v>
          </cell>
          <cell r="BP434">
            <v>0.02</v>
          </cell>
          <cell r="BQ434">
            <v>1.7999999999999999E-2</v>
          </cell>
          <cell r="BR434">
            <v>1.7000000000000001E-2</v>
          </cell>
          <cell r="BS434">
            <v>1.2999999999999999E-2</v>
          </cell>
          <cell r="BT434">
            <v>4.0000000000000001E-3</v>
          </cell>
          <cell r="BU434">
            <v>2E-3</v>
          </cell>
          <cell r="BV434">
            <v>3.0000000000000001E-3</v>
          </cell>
          <cell r="BW434">
            <v>4.0000000000000001E-3</v>
          </cell>
          <cell r="BX434">
            <v>4.0000000000000001E-3</v>
          </cell>
          <cell r="BY434">
            <v>1.2999999999999999E-2</v>
          </cell>
          <cell r="BZ434">
            <v>1.6E-2</v>
          </cell>
          <cell r="CA434">
            <v>1.9E-2</v>
          </cell>
          <cell r="CB434">
            <v>0.13300000000000001</v>
          </cell>
          <cell r="CD434">
            <v>1.0999999999999999E-2</v>
          </cell>
          <cell r="CE434">
            <v>2E-3</v>
          </cell>
          <cell r="CF434">
            <v>2E-3</v>
          </cell>
          <cell r="EM434">
            <v>1.806</v>
          </cell>
          <cell r="EN434">
            <v>1.5720000000000001</v>
          </cell>
          <cell r="EO434">
            <v>1.41</v>
          </cell>
          <cell r="EP434">
            <v>0.84099999999999997</v>
          </cell>
          <cell r="EQ434">
            <v>3.5999999999999997E-2</v>
          </cell>
          <cell r="ER434">
            <v>0</v>
          </cell>
          <cell r="ES434">
            <v>0</v>
          </cell>
          <cell r="ET434">
            <v>0</v>
          </cell>
          <cell r="EU434">
            <v>3.6999999999999998E-2</v>
          </cell>
          <cell r="EV434">
            <v>0.873</v>
          </cell>
          <cell r="EW434">
            <v>1.3180000000000001</v>
          </cell>
          <cell r="EX434">
            <v>1.6859999999999999</v>
          </cell>
          <cell r="EY434">
            <v>9.5790000000000006</v>
          </cell>
        </row>
        <row r="435">
          <cell r="AC435" t="str">
            <v>котельной №7, для участка: от участка 1/1 до ж.д. ул.Сердюка №187, Южный №1; Надземная; 1986год ввода; отопление; подающий; 95/70°С</v>
          </cell>
          <cell r="BP435">
            <v>0.25600000000000001</v>
          </cell>
          <cell r="BQ435">
            <v>0.22600000000000001</v>
          </cell>
          <cell r="BR435">
            <v>0.219</v>
          </cell>
          <cell r="BS435">
            <v>0.16</v>
          </cell>
          <cell r="BT435">
            <v>5.1999999999999998E-2</v>
          </cell>
          <cell r="BU435">
            <v>0.03</v>
          </cell>
          <cell r="BV435">
            <v>3.9E-2</v>
          </cell>
          <cell r="BW435">
            <v>4.5999999999999999E-2</v>
          </cell>
          <cell r="BX435">
            <v>5.0999999999999997E-2</v>
          </cell>
          <cell r="BY435">
            <v>0.16600000000000001</v>
          </cell>
          <cell r="BZ435">
            <v>0.20699999999999999</v>
          </cell>
          <cell r="CA435">
            <v>0.24399999999999999</v>
          </cell>
          <cell r="CB435">
            <v>1.696</v>
          </cell>
          <cell r="CD435">
            <v>0.14399999999999999</v>
          </cell>
          <cell r="CE435">
            <v>2.1999999999999999E-2</v>
          </cell>
          <cell r="CF435">
            <v>2.1999999999999999E-2</v>
          </cell>
          <cell r="EM435">
            <v>11.557</v>
          </cell>
          <cell r="EN435">
            <v>10.057</v>
          </cell>
          <cell r="EO435">
            <v>9.02</v>
          </cell>
          <cell r="EP435">
            <v>5.3810000000000002</v>
          </cell>
          <cell r="EQ435">
            <v>0.23</v>
          </cell>
          <cell r="ER435">
            <v>0</v>
          </cell>
          <cell r="ES435">
            <v>0</v>
          </cell>
          <cell r="ET435">
            <v>0</v>
          </cell>
          <cell r="EU435">
            <v>0.23699999999999999</v>
          </cell>
          <cell r="EV435">
            <v>5.5860000000000003</v>
          </cell>
          <cell r="EW435">
            <v>8.4320000000000004</v>
          </cell>
          <cell r="EX435">
            <v>10.789</v>
          </cell>
          <cell r="EY435">
            <v>61.289000000000001</v>
          </cell>
        </row>
        <row r="436">
          <cell r="AC436" t="str">
            <v>котельной №7, для участка: от участка 1/1 до ж.д. ул.Сердюка №187, Южный №1; Надземная; 1986год ввода; отопление; обратный; 95/70°С</v>
          </cell>
          <cell r="BP436">
            <v>0.25600000000000001</v>
          </cell>
          <cell r="BQ436">
            <v>0.22600000000000001</v>
          </cell>
          <cell r="BR436">
            <v>0.219</v>
          </cell>
          <cell r="BS436">
            <v>0.16</v>
          </cell>
          <cell r="BT436">
            <v>5.1999999999999998E-2</v>
          </cell>
          <cell r="BU436">
            <v>0.03</v>
          </cell>
          <cell r="BV436">
            <v>3.9E-2</v>
          </cell>
          <cell r="BW436">
            <v>4.5999999999999999E-2</v>
          </cell>
          <cell r="BX436">
            <v>5.0999999999999997E-2</v>
          </cell>
          <cell r="BY436">
            <v>0.16600000000000001</v>
          </cell>
          <cell r="BZ436">
            <v>0.20699999999999999</v>
          </cell>
          <cell r="CA436">
            <v>0.24399999999999999</v>
          </cell>
          <cell r="CB436">
            <v>1.696</v>
          </cell>
          <cell r="CD436">
            <v>0.14399999999999999</v>
          </cell>
          <cell r="CE436">
            <v>2.1999999999999999E-2</v>
          </cell>
          <cell r="CF436">
            <v>2.1999999999999999E-2</v>
          </cell>
          <cell r="EM436">
            <v>10.035</v>
          </cell>
          <cell r="EN436">
            <v>8.7330000000000005</v>
          </cell>
          <cell r="EO436">
            <v>7.8330000000000002</v>
          </cell>
          <cell r="EP436">
            <v>4.673</v>
          </cell>
          <cell r="EQ436">
            <v>0.2</v>
          </cell>
          <cell r="ER436">
            <v>0</v>
          </cell>
          <cell r="ES436">
            <v>0</v>
          </cell>
          <cell r="ET436">
            <v>0</v>
          </cell>
          <cell r="EU436">
            <v>0.20599999999999999</v>
          </cell>
          <cell r="EV436">
            <v>4.851</v>
          </cell>
          <cell r="EW436">
            <v>7.3209999999999997</v>
          </cell>
          <cell r="EX436">
            <v>9.3680000000000003</v>
          </cell>
          <cell r="EY436">
            <v>53.22</v>
          </cell>
        </row>
        <row r="437">
          <cell r="AC437" t="str">
            <v>котельной №7, для участка: от участка 1/1 до ж.д. ул.Сердюка №187, Южный №1; Бесканальная; 1986год ввода; отопление; подающий; 95/70°С</v>
          </cell>
          <cell r="BP437">
            <v>2.7E-2</v>
          </cell>
          <cell r="BQ437">
            <v>2.4E-2</v>
          </cell>
          <cell r="BR437">
            <v>2.3E-2</v>
          </cell>
          <cell r="BS437">
            <v>1.7000000000000001E-2</v>
          </cell>
          <cell r="BT437">
            <v>6.0000000000000001E-3</v>
          </cell>
          <cell r="BU437">
            <v>3.0000000000000001E-3</v>
          </cell>
          <cell r="BV437">
            <v>4.0000000000000001E-3</v>
          </cell>
          <cell r="BW437">
            <v>5.0000000000000001E-3</v>
          </cell>
          <cell r="BX437">
            <v>5.0000000000000001E-3</v>
          </cell>
          <cell r="BY437">
            <v>1.7999999999999999E-2</v>
          </cell>
          <cell r="BZ437">
            <v>2.1999999999999999E-2</v>
          </cell>
          <cell r="CA437">
            <v>2.5999999999999999E-2</v>
          </cell>
          <cell r="CB437">
            <v>0.18000000000000002</v>
          </cell>
          <cell r="CD437">
            <v>1.4999999999999999E-2</v>
          </cell>
          <cell r="CE437">
            <v>2E-3</v>
          </cell>
          <cell r="CF437">
            <v>2E-3</v>
          </cell>
          <cell r="EM437">
            <v>0.81299999999999994</v>
          </cell>
          <cell r="EN437">
            <v>0.72899999999999998</v>
          </cell>
          <cell r="EO437">
            <v>0.71699999999999997</v>
          </cell>
          <cell r="EP437">
            <v>0.53500000000000003</v>
          </cell>
          <cell r="EQ437">
            <v>2.9000000000000001E-2</v>
          </cell>
          <cell r="ER437">
            <v>0</v>
          </cell>
          <cell r="ES437">
            <v>0</v>
          </cell>
          <cell r="ET437">
            <v>0</v>
          </cell>
          <cell r="EU437">
            <v>2.1999999999999999E-2</v>
          </cell>
          <cell r="EV437">
            <v>0.44500000000000001</v>
          </cell>
          <cell r="EW437">
            <v>0.61399999999999999</v>
          </cell>
          <cell r="EX437">
            <v>0.76100000000000001</v>
          </cell>
          <cell r="EY437">
            <v>4.6649999999999991</v>
          </cell>
        </row>
        <row r="438">
          <cell r="AC438" t="str">
            <v>котельной №7, для участка: от участка 1/1 до ж.д. ул.Сердюка №187, Южный №1; Бесканальная; 1986год ввода; отопление; обратный; 95/70°С</v>
          </cell>
          <cell r="BP438">
            <v>2.7E-2</v>
          </cell>
          <cell r="BQ438">
            <v>2.4E-2</v>
          </cell>
          <cell r="BR438">
            <v>2.3E-2</v>
          </cell>
          <cell r="BS438">
            <v>1.7000000000000001E-2</v>
          </cell>
          <cell r="BT438">
            <v>6.0000000000000001E-3</v>
          </cell>
          <cell r="BU438">
            <v>3.0000000000000001E-3</v>
          </cell>
          <cell r="BV438">
            <v>4.0000000000000001E-3</v>
          </cell>
          <cell r="BW438">
            <v>5.0000000000000001E-3</v>
          </cell>
          <cell r="BX438">
            <v>5.0000000000000001E-3</v>
          </cell>
          <cell r="BY438">
            <v>1.7999999999999999E-2</v>
          </cell>
          <cell r="BZ438">
            <v>2.1999999999999999E-2</v>
          </cell>
          <cell r="CA438">
            <v>2.5999999999999999E-2</v>
          </cell>
          <cell r="CB438">
            <v>0.18000000000000002</v>
          </cell>
          <cell r="CD438">
            <v>1.4999999999999999E-2</v>
          </cell>
          <cell r="CE438">
            <v>2E-3</v>
          </cell>
          <cell r="CF438">
            <v>2E-3</v>
          </cell>
          <cell r="EM438">
            <v>0.81299999999999994</v>
          </cell>
          <cell r="EN438">
            <v>0.72899999999999998</v>
          </cell>
          <cell r="EO438">
            <v>0.71699999999999997</v>
          </cell>
          <cell r="EP438">
            <v>0.53500000000000003</v>
          </cell>
          <cell r="EQ438">
            <v>2.9000000000000001E-2</v>
          </cell>
          <cell r="ER438">
            <v>0</v>
          </cell>
          <cell r="ES438">
            <v>0</v>
          </cell>
          <cell r="ET438">
            <v>0</v>
          </cell>
          <cell r="EU438">
            <v>2.1999999999999999E-2</v>
          </cell>
          <cell r="EV438">
            <v>0.44500000000000001</v>
          </cell>
          <cell r="EW438">
            <v>0.61399999999999999</v>
          </cell>
          <cell r="EX438">
            <v>0.76100000000000001</v>
          </cell>
          <cell r="EY438">
            <v>4.6649999999999991</v>
          </cell>
        </row>
        <row r="439">
          <cell r="AC439" t="str">
            <v>котельной №7, для участка: от участка 1/1 до ж.д. ул.Сердюка №187, Южный №1; Надземная; 1986год ввода; отопление; подающий; 95/70°С</v>
          </cell>
          <cell r="BP439">
            <v>7.9000000000000001E-2</v>
          </cell>
          <cell r="BQ439">
            <v>6.9000000000000006E-2</v>
          </cell>
          <cell r="BR439">
            <v>6.7000000000000004E-2</v>
          </cell>
          <cell r="BS439">
            <v>4.9000000000000002E-2</v>
          </cell>
          <cell r="BT439">
            <v>1.6E-2</v>
          </cell>
          <cell r="BU439">
            <v>8.9999999999999993E-3</v>
          </cell>
          <cell r="BV439">
            <v>1.2E-2</v>
          </cell>
          <cell r="BW439">
            <v>1.4E-2</v>
          </cell>
          <cell r="BX439">
            <v>1.4999999999999999E-2</v>
          </cell>
          <cell r="BY439">
            <v>5.0999999999999997E-2</v>
          </cell>
          <cell r="BZ439">
            <v>6.3E-2</v>
          </cell>
          <cell r="CA439">
            <v>7.4999999999999997E-2</v>
          </cell>
          <cell r="CB439">
            <v>0.51900000000000002</v>
          </cell>
          <cell r="CD439">
            <v>4.3999999999999997E-2</v>
          </cell>
          <cell r="CE439">
            <v>7.0000000000000001E-3</v>
          </cell>
          <cell r="CF439">
            <v>7.0000000000000001E-3</v>
          </cell>
          <cell r="EM439">
            <v>6.8550000000000004</v>
          </cell>
          <cell r="EN439">
            <v>5.9649999999999999</v>
          </cell>
          <cell r="EO439">
            <v>5.351</v>
          </cell>
          <cell r="EP439">
            <v>3.1920000000000002</v>
          </cell>
          <cell r="EQ439">
            <v>0.13600000000000001</v>
          </cell>
          <cell r="ER439">
            <v>0</v>
          </cell>
          <cell r="ES439">
            <v>0</v>
          </cell>
          <cell r="ET439">
            <v>0</v>
          </cell>
          <cell r="EU439">
            <v>0.14099999999999999</v>
          </cell>
          <cell r="EV439">
            <v>3.3140000000000001</v>
          </cell>
          <cell r="EW439">
            <v>5.0010000000000003</v>
          </cell>
          <cell r="EX439">
            <v>6.399</v>
          </cell>
          <cell r="EY439">
            <v>36.353999999999999</v>
          </cell>
        </row>
        <row r="440">
          <cell r="AC440" t="str">
            <v>котельной №7, для участка: от участка 1/1 до ж.д. ул.Сердюка №187, Южный №1; Надземная; 1986год ввода; отопление; обратный; 95/70°С</v>
          </cell>
          <cell r="BP440">
            <v>7.9000000000000001E-2</v>
          </cell>
          <cell r="BQ440">
            <v>6.9000000000000006E-2</v>
          </cell>
          <cell r="BR440">
            <v>6.7000000000000004E-2</v>
          </cell>
          <cell r="BS440">
            <v>4.9000000000000002E-2</v>
          </cell>
          <cell r="BT440">
            <v>1.6E-2</v>
          </cell>
          <cell r="BU440">
            <v>8.9999999999999993E-3</v>
          </cell>
          <cell r="BV440">
            <v>1.2E-2</v>
          </cell>
          <cell r="BW440">
            <v>1.4E-2</v>
          </cell>
          <cell r="BX440">
            <v>1.4999999999999999E-2</v>
          </cell>
          <cell r="BY440">
            <v>5.0999999999999997E-2</v>
          </cell>
          <cell r="BZ440">
            <v>6.3E-2</v>
          </cell>
          <cell r="CA440">
            <v>7.4999999999999997E-2</v>
          </cell>
          <cell r="CB440">
            <v>0.51900000000000002</v>
          </cell>
          <cell r="CD440">
            <v>4.3999999999999997E-2</v>
          </cell>
          <cell r="CE440">
            <v>7.0000000000000001E-3</v>
          </cell>
          <cell r="CF440">
            <v>7.0000000000000001E-3</v>
          </cell>
          <cell r="EM440">
            <v>5.9790000000000001</v>
          </cell>
          <cell r="EN440">
            <v>5.202</v>
          </cell>
          <cell r="EO440">
            <v>4.6660000000000004</v>
          </cell>
          <cell r="EP440">
            <v>2.7839999999999998</v>
          </cell>
          <cell r="EQ440">
            <v>0.11899999999999999</v>
          </cell>
          <cell r="ER440">
            <v>0</v>
          </cell>
          <cell r="ES440">
            <v>0</v>
          </cell>
          <cell r="ET440">
            <v>0</v>
          </cell>
          <cell r="EU440">
            <v>0.123</v>
          </cell>
          <cell r="EV440">
            <v>2.89</v>
          </cell>
          <cell r="EW440">
            <v>4.3620000000000001</v>
          </cell>
          <cell r="EX440">
            <v>5.5810000000000004</v>
          </cell>
          <cell r="EY440">
            <v>31.706</v>
          </cell>
        </row>
        <row r="441">
          <cell r="AC441" t="str">
            <v>котельной №7, для участка: от участка 1/1 до ж.д. ул.Сердюка №187, Южный №1; Внутри помещений; 1986год ввода; отопление; подающий; 95/70°С</v>
          </cell>
          <cell r="BP441">
            <v>6.0000000000000001E-3</v>
          </cell>
          <cell r="BQ441">
            <v>5.0000000000000001E-3</v>
          </cell>
          <cell r="BR441">
            <v>5.0000000000000001E-3</v>
          </cell>
          <cell r="BS441">
            <v>4.0000000000000001E-3</v>
          </cell>
          <cell r="BT441">
            <v>1E-3</v>
          </cell>
          <cell r="BU441">
            <v>1E-3</v>
          </cell>
          <cell r="BV441">
            <v>1E-3</v>
          </cell>
          <cell r="BW441">
            <v>1E-3</v>
          </cell>
          <cell r="BX441">
            <v>1E-3</v>
          </cell>
          <cell r="BY441">
            <v>4.0000000000000001E-3</v>
          </cell>
          <cell r="BZ441">
            <v>5.0000000000000001E-3</v>
          </cell>
          <cell r="CA441">
            <v>6.0000000000000001E-3</v>
          </cell>
          <cell r="CB441">
            <v>0.04</v>
          </cell>
          <cell r="CD441">
            <v>3.0000000000000001E-3</v>
          </cell>
          <cell r="CE441">
            <v>1E-3</v>
          </cell>
          <cell r="CF441">
            <v>1E-3</v>
          </cell>
          <cell r="EM441">
            <v>0.27200000000000002</v>
          </cell>
          <cell r="EN441">
            <v>0.24399999999999999</v>
          </cell>
          <cell r="EO441">
            <v>0.24</v>
          </cell>
          <cell r="EP441">
            <v>0.17899999999999999</v>
          </cell>
          <cell r="EQ441">
            <v>0.01</v>
          </cell>
          <cell r="ER441">
            <v>0</v>
          </cell>
          <cell r="ES441">
            <v>0</v>
          </cell>
          <cell r="ET441">
            <v>0</v>
          </cell>
          <cell r="EU441">
            <v>7.0000000000000001E-3</v>
          </cell>
          <cell r="EV441">
            <v>0.14899999999999999</v>
          </cell>
          <cell r="EW441">
            <v>0.20499999999999999</v>
          </cell>
          <cell r="EX441">
            <v>0.254</v>
          </cell>
          <cell r="EY441">
            <v>1.56</v>
          </cell>
        </row>
        <row r="442">
          <cell r="AC442" t="str">
            <v>котельной №7, для участка: от участка 1/1 до ж.д. ул.Сердюка №187, Южный №1; Внутри помещений; 1986год ввода; отопление; обратный; 95/70°С</v>
          </cell>
          <cell r="BP442">
            <v>6.0000000000000001E-3</v>
          </cell>
          <cell r="BQ442">
            <v>5.0000000000000001E-3</v>
          </cell>
          <cell r="BR442">
            <v>5.0000000000000001E-3</v>
          </cell>
          <cell r="BS442">
            <v>4.0000000000000001E-3</v>
          </cell>
          <cell r="BT442">
            <v>1E-3</v>
          </cell>
          <cell r="BU442">
            <v>1E-3</v>
          </cell>
          <cell r="BV442">
            <v>1E-3</v>
          </cell>
          <cell r="BW442">
            <v>1E-3</v>
          </cell>
          <cell r="BX442">
            <v>1E-3</v>
          </cell>
          <cell r="BY442">
            <v>4.0000000000000001E-3</v>
          </cell>
          <cell r="BZ442">
            <v>5.0000000000000001E-3</v>
          </cell>
          <cell r="CA442">
            <v>6.0000000000000001E-3</v>
          </cell>
          <cell r="CB442">
            <v>0.04</v>
          </cell>
          <cell r="CD442">
            <v>3.0000000000000001E-3</v>
          </cell>
          <cell r="CE442">
            <v>1E-3</v>
          </cell>
          <cell r="CF442">
            <v>1E-3</v>
          </cell>
          <cell r="EM442">
            <v>0.20200000000000001</v>
          </cell>
          <cell r="EN442">
            <v>0.18099999999999999</v>
          </cell>
          <cell r="EO442">
            <v>0.17799999999999999</v>
          </cell>
          <cell r="EP442">
            <v>0.13300000000000001</v>
          </cell>
          <cell r="EQ442">
            <v>7.0000000000000001E-3</v>
          </cell>
          <cell r="ER442">
            <v>0</v>
          </cell>
          <cell r="ES442">
            <v>0</v>
          </cell>
          <cell r="ET442">
            <v>0</v>
          </cell>
          <cell r="EU442">
            <v>5.0000000000000001E-3</v>
          </cell>
          <cell r="EV442">
            <v>0.111</v>
          </cell>
          <cell r="EW442">
            <v>0.153</v>
          </cell>
          <cell r="EX442">
            <v>0.189</v>
          </cell>
          <cell r="EY442">
            <v>1.159</v>
          </cell>
        </row>
        <row r="443">
          <cell r="AC443" t="str">
            <v>котельной №7, для участка: от участка 1/1 до ж.д. ул.Сердюка №187, Южный №1; Надземная; 1986год ввода; отопление; подающий; 95/70°С</v>
          </cell>
          <cell r="BP443">
            <v>4.8000000000000001E-2</v>
          </cell>
          <cell r="BQ443">
            <v>4.2000000000000003E-2</v>
          </cell>
          <cell r="BR443">
            <v>4.1000000000000002E-2</v>
          </cell>
          <cell r="BS443">
            <v>0.03</v>
          </cell>
          <cell r="BT443">
            <v>0.01</v>
          </cell>
          <cell r="BU443">
            <v>6.0000000000000001E-3</v>
          </cell>
          <cell r="BV443">
            <v>7.0000000000000001E-3</v>
          </cell>
          <cell r="BW443">
            <v>8.9999999999999993E-3</v>
          </cell>
          <cell r="BX443">
            <v>8.9999999999999993E-3</v>
          </cell>
          <cell r="BY443">
            <v>3.1E-2</v>
          </cell>
          <cell r="BZ443">
            <v>3.9E-2</v>
          </cell>
          <cell r="CA443">
            <v>4.5999999999999999E-2</v>
          </cell>
          <cell r="CB443">
            <v>0.318</v>
          </cell>
          <cell r="CD443">
            <v>2.7E-2</v>
          </cell>
          <cell r="CE443">
            <v>4.0000000000000001E-3</v>
          </cell>
          <cell r="CF443">
            <v>4.0000000000000001E-3</v>
          </cell>
          <cell r="EM443">
            <v>8.4030000000000005</v>
          </cell>
          <cell r="EN443">
            <v>7.3120000000000003</v>
          </cell>
          <cell r="EO443">
            <v>6.5579999999999998</v>
          </cell>
          <cell r="EP443">
            <v>3.9129999999999998</v>
          </cell>
          <cell r="EQ443">
            <v>0.16700000000000001</v>
          </cell>
          <cell r="ER443">
            <v>0</v>
          </cell>
          <cell r="ES443">
            <v>0</v>
          </cell>
          <cell r="ET443">
            <v>0</v>
          </cell>
          <cell r="EU443">
            <v>0.17199999999999999</v>
          </cell>
          <cell r="EV443">
            <v>4.0620000000000003</v>
          </cell>
          <cell r="EW443">
            <v>6.13</v>
          </cell>
          <cell r="EX443">
            <v>7.8440000000000003</v>
          </cell>
          <cell r="EY443">
            <v>44.561000000000007</v>
          </cell>
        </row>
        <row r="444">
          <cell r="AC444" t="str">
            <v>котельной №7, для участка: от участка 1/1 до ж.д. ул.Сердюка №187, Южный №1; Надземная; 1986год ввода; отопление; обратный; 95/70°С</v>
          </cell>
          <cell r="BP444">
            <v>4.8000000000000001E-2</v>
          </cell>
          <cell r="BQ444">
            <v>4.2000000000000003E-2</v>
          </cell>
          <cell r="BR444">
            <v>4.1000000000000002E-2</v>
          </cell>
          <cell r="BS444">
            <v>0.03</v>
          </cell>
          <cell r="BT444">
            <v>0.01</v>
          </cell>
          <cell r="BU444">
            <v>6.0000000000000001E-3</v>
          </cell>
          <cell r="BV444">
            <v>7.0000000000000001E-3</v>
          </cell>
          <cell r="BW444">
            <v>8.9999999999999993E-3</v>
          </cell>
          <cell r="BX444">
            <v>8.9999999999999993E-3</v>
          </cell>
          <cell r="BY444">
            <v>3.1E-2</v>
          </cell>
          <cell r="BZ444">
            <v>3.9E-2</v>
          </cell>
          <cell r="CA444">
            <v>4.5999999999999999E-2</v>
          </cell>
          <cell r="CB444">
            <v>0.318</v>
          </cell>
          <cell r="CD444">
            <v>2.7E-2</v>
          </cell>
          <cell r="CE444">
            <v>4.0000000000000001E-3</v>
          </cell>
          <cell r="CF444">
            <v>4.0000000000000001E-3</v>
          </cell>
          <cell r="EM444">
            <v>7.1749999999999998</v>
          </cell>
          <cell r="EN444">
            <v>6.2439999999999998</v>
          </cell>
          <cell r="EO444">
            <v>5.6</v>
          </cell>
          <cell r="EP444">
            <v>3.3410000000000002</v>
          </cell>
          <cell r="EQ444">
            <v>0.14299999999999999</v>
          </cell>
          <cell r="ER444">
            <v>0</v>
          </cell>
          <cell r="ES444">
            <v>0</v>
          </cell>
          <cell r="ET444">
            <v>0</v>
          </cell>
          <cell r="EU444">
            <v>0.14699999999999999</v>
          </cell>
          <cell r="EV444">
            <v>3.468</v>
          </cell>
          <cell r="EW444">
            <v>5.2350000000000003</v>
          </cell>
          <cell r="EX444">
            <v>6.6980000000000004</v>
          </cell>
          <cell r="EY444">
            <v>38.051000000000002</v>
          </cell>
        </row>
        <row r="445">
          <cell r="AC445" t="str">
            <v>котельной №7, для участка: от участка 1/1 до ж.д. ул.Сердюка №187, Южный №1; Бесканальная; 1986год ввода; отопление; подающий; 95/70°С</v>
          </cell>
          <cell r="BP445">
            <v>2E-3</v>
          </cell>
          <cell r="BQ445">
            <v>2E-3</v>
          </cell>
          <cell r="BR445">
            <v>2E-3</v>
          </cell>
          <cell r="BS445">
            <v>1E-3</v>
          </cell>
          <cell r="BT445">
            <v>0</v>
          </cell>
          <cell r="BU445">
            <v>0</v>
          </cell>
          <cell r="BV445">
            <v>0</v>
          </cell>
          <cell r="BW445">
            <v>0</v>
          </cell>
          <cell r="BX445">
            <v>0</v>
          </cell>
          <cell r="BY445">
            <v>1E-3</v>
          </cell>
          <cell r="BZ445">
            <v>1E-3</v>
          </cell>
          <cell r="CA445">
            <v>2E-3</v>
          </cell>
          <cell r="CB445">
            <v>1.1000000000000001E-2</v>
          </cell>
          <cell r="CD445">
            <v>1E-3</v>
          </cell>
          <cell r="CE445">
            <v>0</v>
          </cell>
          <cell r="CF445">
            <v>0</v>
          </cell>
          <cell r="EM445">
            <v>0.218</v>
          </cell>
          <cell r="EN445">
            <v>0.19500000000000001</v>
          </cell>
          <cell r="EO445">
            <v>0.192</v>
          </cell>
          <cell r="EP445">
            <v>0.14299999999999999</v>
          </cell>
          <cell r="EQ445">
            <v>8.0000000000000002E-3</v>
          </cell>
          <cell r="ER445">
            <v>0</v>
          </cell>
          <cell r="ES445">
            <v>0</v>
          </cell>
          <cell r="ET445">
            <v>0</v>
          </cell>
          <cell r="EU445">
            <v>6.0000000000000001E-3</v>
          </cell>
          <cell r="EV445">
            <v>0.11899999999999999</v>
          </cell>
          <cell r="EW445">
            <v>0.16400000000000001</v>
          </cell>
          <cell r="EX445">
            <v>0.20399999999999999</v>
          </cell>
          <cell r="EY445">
            <v>1.2489999999999999</v>
          </cell>
        </row>
        <row r="446">
          <cell r="AC446" t="str">
            <v>котельной №7, для участка: от участка 1/1 до ж.д. ул.Сердюка №187, Южный №1; Бесканальная; 1986год ввода; отопление; обратный; 95/70°С</v>
          </cell>
          <cell r="BP446">
            <v>2E-3</v>
          </cell>
          <cell r="BQ446">
            <v>2E-3</v>
          </cell>
          <cell r="BR446">
            <v>2E-3</v>
          </cell>
          <cell r="BS446">
            <v>1E-3</v>
          </cell>
          <cell r="BT446">
            <v>0</v>
          </cell>
          <cell r="BU446">
            <v>0</v>
          </cell>
          <cell r="BV446">
            <v>0</v>
          </cell>
          <cell r="BW446">
            <v>0</v>
          </cell>
          <cell r="BX446">
            <v>0</v>
          </cell>
          <cell r="BY446">
            <v>1E-3</v>
          </cell>
          <cell r="BZ446">
            <v>1E-3</v>
          </cell>
          <cell r="CA446">
            <v>2E-3</v>
          </cell>
          <cell r="CB446">
            <v>1.1000000000000001E-2</v>
          </cell>
          <cell r="CD446">
            <v>1E-3</v>
          </cell>
          <cell r="CE446">
            <v>0</v>
          </cell>
          <cell r="CF446">
            <v>0</v>
          </cell>
          <cell r="EM446">
            <v>0.218</v>
          </cell>
          <cell r="EN446">
            <v>0.19500000000000001</v>
          </cell>
          <cell r="EO446">
            <v>0.192</v>
          </cell>
          <cell r="EP446">
            <v>0.14299999999999999</v>
          </cell>
          <cell r="EQ446">
            <v>8.0000000000000002E-3</v>
          </cell>
          <cell r="ER446">
            <v>0</v>
          </cell>
          <cell r="ES446">
            <v>0</v>
          </cell>
          <cell r="ET446">
            <v>0</v>
          </cell>
          <cell r="EU446">
            <v>6.0000000000000001E-3</v>
          </cell>
          <cell r="EV446">
            <v>0.11899999999999999</v>
          </cell>
          <cell r="EW446">
            <v>0.16400000000000001</v>
          </cell>
          <cell r="EX446">
            <v>0.20399999999999999</v>
          </cell>
          <cell r="EY446">
            <v>1.2489999999999999</v>
          </cell>
        </row>
        <row r="447">
          <cell r="AC447" t="str">
            <v>котельной №7, для участка: от границ участка2/2 до границ участка 3/3; Надземная; 1982год ввода; отопление; подающий; 95/70°С</v>
          </cell>
          <cell r="BP447">
            <v>0.19</v>
          </cell>
          <cell r="BQ447">
            <v>0.16700000000000001</v>
          </cell>
          <cell r="BR447">
            <v>0.16200000000000001</v>
          </cell>
          <cell r="BS447">
            <v>0.11899999999999999</v>
          </cell>
          <cell r="BT447">
            <v>3.7999999999999999E-2</v>
          </cell>
          <cell r="BU447">
            <v>2.1999999999999999E-2</v>
          </cell>
          <cell r="BV447">
            <v>2.9000000000000001E-2</v>
          </cell>
          <cell r="BW447">
            <v>3.4000000000000002E-2</v>
          </cell>
          <cell r="BX447">
            <v>3.6999999999999998E-2</v>
          </cell>
          <cell r="BY447">
            <v>0.123</v>
          </cell>
          <cell r="BZ447">
            <v>0.153</v>
          </cell>
          <cell r="CA447">
            <v>0.18099999999999999</v>
          </cell>
          <cell r="CB447">
            <v>1.2550000000000001</v>
          </cell>
          <cell r="CD447">
            <v>0.107</v>
          </cell>
          <cell r="CE447">
            <v>1.6E-2</v>
          </cell>
          <cell r="CF447">
            <v>1.6E-2</v>
          </cell>
          <cell r="EM447">
            <v>11.968</v>
          </cell>
          <cell r="EN447">
            <v>10.414</v>
          </cell>
          <cell r="EO447">
            <v>9.3409999999999993</v>
          </cell>
          <cell r="EP447">
            <v>5.5730000000000004</v>
          </cell>
          <cell r="EQ447">
            <v>0.23799999999999999</v>
          </cell>
          <cell r="ER447">
            <v>0</v>
          </cell>
          <cell r="ES447">
            <v>0</v>
          </cell>
          <cell r="ET447">
            <v>0</v>
          </cell>
          <cell r="EU447">
            <v>0.246</v>
          </cell>
          <cell r="EV447">
            <v>5.7850000000000001</v>
          </cell>
          <cell r="EW447">
            <v>8.7309999999999999</v>
          </cell>
          <cell r="EX447">
            <v>11.172000000000001</v>
          </cell>
          <cell r="EY447">
            <v>63.468000000000004</v>
          </cell>
        </row>
        <row r="448">
          <cell r="AC448" t="str">
            <v>котельной №7, для участка: от границ участка2/2 до границ участка 3/3; Надземная; 1982год ввода; отопление; обратный; 95/70°С</v>
          </cell>
          <cell r="BP448">
            <v>0.19</v>
          </cell>
          <cell r="BQ448">
            <v>0.16700000000000001</v>
          </cell>
          <cell r="BR448">
            <v>0.16200000000000001</v>
          </cell>
          <cell r="BS448">
            <v>0.11899999999999999</v>
          </cell>
          <cell r="BT448">
            <v>3.7999999999999999E-2</v>
          </cell>
          <cell r="BU448">
            <v>2.1999999999999999E-2</v>
          </cell>
          <cell r="BV448">
            <v>2.9000000000000001E-2</v>
          </cell>
          <cell r="BW448">
            <v>3.4000000000000002E-2</v>
          </cell>
          <cell r="BX448">
            <v>3.6999999999999998E-2</v>
          </cell>
          <cell r="BY448">
            <v>0.123</v>
          </cell>
          <cell r="BZ448">
            <v>0.153</v>
          </cell>
          <cell r="CA448">
            <v>0.18099999999999999</v>
          </cell>
          <cell r="CB448">
            <v>1.2550000000000001</v>
          </cell>
          <cell r="CD448">
            <v>0.107</v>
          </cell>
          <cell r="CE448">
            <v>1.6E-2</v>
          </cell>
          <cell r="CF448">
            <v>1.6E-2</v>
          </cell>
          <cell r="EM448">
            <v>10.343</v>
          </cell>
          <cell r="EN448">
            <v>9.0009999999999994</v>
          </cell>
          <cell r="EO448">
            <v>8.0730000000000004</v>
          </cell>
          <cell r="EP448">
            <v>4.8159999999999998</v>
          </cell>
          <cell r="EQ448">
            <v>0.20599999999999999</v>
          </cell>
          <cell r="ER448">
            <v>0</v>
          </cell>
          <cell r="ES448">
            <v>0</v>
          </cell>
          <cell r="ET448">
            <v>0</v>
          </cell>
          <cell r="EU448">
            <v>0.21199999999999999</v>
          </cell>
          <cell r="EV448">
            <v>5</v>
          </cell>
          <cell r="EW448">
            <v>7.5460000000000003</v>
          </cell>
          <cell r="EX448">
            <v>9.6549999999999994</v>
          </cell>
          <cell r="EY448">
            <v>54.852000000000011</v>
          </cell>
        </row>
        <row r="449">
          <cell r="AC449" t="str">
            <v>котельной №7, для участка: от границ участка3/3 до ж.д.мкр.Южный №2,3,5,7,9,11; Надземная; 1986год ввода; отопление; подающий; 95/70°С</v>
          </cell>
          <cell r="BP449">
            <v>0.107</v>
          </cell>
          <cell r="BQ449">
            <v>9.5000000000000001E-2</v>
          </cell>
          <cell r="BR449">
            <v>9.0999999999999998E-2</v>
          </cell>
          <cell r="BS449">
            <v>6.7000000000000004E-2</v>
          </cell>
          <cell r="BT449">
            <v>2.1999999999999999E-2</v>
          </cell>
          <cell r="BU449">
            <v>1.2E-2</v>
          </cell>
          <cell r="BV449">
            <v>1.6E-2</v>
          </cell>
          <cell r="BW449">
            <v>1.9E-2</v>
          </cell>
          <cell r="BX449">
            <v>2.1000000000000001E-2</v>
          </cell>
          <cell r="BY449">
            <v>6.9000000000000006E-2</v>
          </cell>
          <cell r="BZ449">
            <v>8.5999999999999993E-2</v>
          </cell>
          <cell r="CA449">
            <v>0.10199999999999999</v>
          </cell>
          <cell r="CB449">
            <v>0.70700000000000007</v>
          </cell>
          <cell r="CD449">
            <v>0.06</v>
          </cell>
          <cell r="CE449">
            <v>8.9999999999999993E-3</v>
          </cell>
          <cell r="CF449">
            <v>8.9999999999999993E-3</v>
          </cell>
          <cell r="EM449">
            <v>11.212999999999999</v>
          </cell>
          <cell r="EN449">
            <v>9.7579999999999991</v>
          </cell>
          <cell r="EO449">
            <v>8.7520000000000007</v>
          </cell>
          <cell r="EP449">
            <v>5.2210000000000001</v>
          </cell>
          <cell r="EQ449">
            <v>0.223</v>
          </cell>
          <cell r="ER449">
            <v>0</v>
          </cell>
          <cell r="ES449">
            <v>0</v>
          </cell>
          <cell r="ET449">
            <v>0</v>
          </cell>
          <cell r="EU449">
            <v>0.23</v>
          </cell>
          <cell r="EV449">
            <v>5.42</v>
          </cell>
          <cell r="EW449">
            <v>8.1809999999999992</v>
          </cell>
          <cell r="EX449">
            <v>10.468</v>
          </cell>
          <cell r="EY449">
            <v>59.465999999999994</v>
          </cell>
        </row>
        <row r="450">
          <cell r="AC450" t="str">
            <v>котельной №7, для участка: от границ участка3/3 до ж.д.мкр.Южный №2,3,5,7,9,11; Надземная; 1986год ввода; отопление; обратный; 95/70°С</v>
          </cell>
          <cell r="BP450">
            <v>0.107</v>
          </cell>
          <cell r="BQ450">
            <v>9.5000000000000001E-2</v>
          </cell>
          <cell r="BR450">
            <v>9.0999999999999998E-2</v>
          </cell>
          <cell r="BS450">
            <v>6.7000000000000004E-2</v>
          </cell>
          <cell r="BT450">
            <v>2.1999999999999999E-2</v>
          </cell>
          <cell r="BU450">
            <v>1.2E-2</v>
          </cell>
          <cell r="BV450">
            <v>1.6E-2</v>
          </cell>
          <cell r="BW450">
            <v>1.9E-2</v>
          </cell>
          <cell r="BX450">
            <v>2.1000000000000001E-2</v>
          </cell>
          <cell r="BY450">
            <v>6.9000000000000006E-2</v>
          </cell>
          <cell r="BZ450">
            <v>8.5999999999999993E-2</v>
          </cell>
          <cell r="CA450">
            <v>0.10199999999999999</v>
          </cell>
          <cell r="CB450">
            <v>0.70700000000000007</v>
          </cell>
          <cell r="CD450">
            <v>0.06</v>
          </cell>
          <cell r="CE450">
            <v>8.9999999999999993E-3</v>
          </cell>
          <cell r="CF450">
            <v>8.9999999999999993E-3</v>
          </cell>
          <cell r="EM450">
            <v>9.6549999999999994</v>
          </cell>
          <cell r="EN450">
            <v>8.4019999999999992</v>
          </cell>
          <cell r="EO450">
            <v>7.5359999999999996</v>
          </cell>
          <cell r="EP450">
            <v>4.4960000000000004</v>
          </cell>
          <cell r="EQ450">
            <v>0.192</v>
          </cell>
          <cell r="ER450">
            <v>0</v>
          </cell>
          <cell r="ES450">
            <v>0</v>
          </cell>
          <cell r="ET450">
            <v>0</v>
          </cell>
          <cell r="EU450">
            <v>0.19800000000000001</v>
          </cell>
          <cell r="EV450">
            <v>4.6669999999999998</v>
          </cell>
          <cell r="EW450">
            <v>7.0439999999999996</v>
          </cell>
          <cell r="EX450">
            <v>9.0129999999999999</v>
          </cell>
          <cell r="EY450">
            <v>51.202999999999996</v>
          </cell>
        </row>
        <row r="451">
          <cell r="AC451" t="str">
            <v>котельной №7, для участка: от ж.д.мкр.Южный №2 до мкр.Южный №4; Надземная; 1986год ввода; отопление; подающий; 95/70°С</v>
          </cell>
          <cell r="BP451">
            <v>0.02</v>
          </cell>
          <cell r="BQ451">
            <v>1.7999999999999999E-2</v>
          </cell>
          <cell r="BR451">
            <v>1.7000000000000001E-2</v>
          </cell>
          <cell r="BS451">
            <v>1.2999999999999999E-2</v>
          </cell>
          <cell r="BT451">
            <v>4.0000000000000001E-3</v>
          </cell>
          <cell r="BU451">
            <v>2E-3</v>
          </cell>
          <cell r="BV451">
            <v>3.0000000000000001E-3</v>
          </cell>
          <cell r="BW451">
            <v>4.0000000000000001E-3</v>
          </cell>
          <cell r="BX451">
            <v>4.0000000000000001E-3</v>
          </cell>
          <cell r="BY451">
            <v>1.2999999999999999E-2</v>
          </cell>
          <cell r="BZ451">
            <v>1.6E-2</v>
          </cell>
          <cell r="CA451">
            <v>1.9E-2</v>
          </cell>
          <cell r="CB451">
            <v>0.13300000000000001</v>
          </cell>
          <cell r="CD451">
            <v>1.0999999999999999E-2</v>
          </cell>
          <cell r="CE451">
            <v>2E-3</v>
          </cell>
          <cell r="CF451">
            <v>2E-3</v>
          </cell>
          <cell r="EM451">
            <v>3.528</v>
          </cell>
          <cell r="EN451">
            <v>3.07</v>
          </cell>
          <cell r="EO451">
            <v>2.7530000000000001</v>
          </cell>
          <cell r="EP451">
            <v>1.643</v>
          </cell>
          <cell r="EQ451">
            <v>7.0000000000000007E-2</v>
          </cell>
          <cell r="ER451">
            <v>0</v>
          </cell>
          <cell r="ES451">
            <v>0</v>
          </cell>
          <cell r="ET451">
            <v>0</v>
          </cell>
          <cell r="EU451">
            <v>7.1999999999999995E-2</v>
          </cell>
          <cell r="EV451">
            <v>1.7050000000000001</v>
          </cell>
          <cell r="EW451">
            <v>2.5739999999999998</v>
          </cell>
          <cell r="EX451">
            <v>3.2930000000000001</v>
          </cell>
          <cell r="EY451">
            <v>18.707999999999998</v>
          </cell>
        </row>
        <row r="452">
          <cell r="AC452" t="str">
            <v>котельной №7, для участка: от ж.д.мкр.Южный №2 до мкр.Южный №4; Надземная; 1986год ввода; отопление; обратный; 95/70°С</v>
          </cell>
          <cell r="BP452">
            <v>0.02</v>
          </cell>
          <cell r="BQ452">
            <v>1.7999999999999999E-2</v>
          </cell>
          <cell r="BR452">
            <v>1.7000000000000001E-2</v>
          </cell>
          <cell r="BS452">
            <v>1.2999999999999999E-2</v>
          </cell>
          <cell r="BT452">
            <v>4.0000000000000001E-3</v>
          </cell>
          <cell r="BU452">
            <v>2E-3</v>
          </cell>
          <cell r="BV452">
            <v>3.0000000000000001E-3</v>
          </cell>
          <cell r="BW452">
            <v>4.0000000000000001E-3</v>
          </cell>
          <cell r="BX452">
            <v>4.0000000000000001E-3</v>
          </cell>
          <cell r="BY452">
            <v>1.2999999999999999E-2</v>
          </cell>
          <cell r="BZ452">
            <v>1.6E-2</v>
          </cell>
          <cell r="CA452">
            <v>1.9E-2</v>
          </cell>
          <cell r="CB452">
            <v>0.13300000000000001</v>
          </cell>
          <cell r="CD452">
            <v>1.0999999999999999E-2</v>
          </cell>
          <cell r="CE452">
            <v>2E-3</v>
          </cell>
          <cell r="CF452">
            <v>2E-3</v>
          </cell>
          <cell r="EM452">
            <v>3.0129999999999999</v>
          </cell>
          <cell r="EN452">
            <v>2.6219999999999999</v>
          </cell>
          <cell r="EO452">
            <v>2.351</v>
          </cell>
          <cell r="EP452">
            <v>1.403</v>
          </cell>
          <cell r="EQ452">
            <v>0.06</v>
          </cell>
          <cell r="ER452">
            <v>0</v>
          </cell>
          <cell r="ES452">
            <v>0</v>
          </cell>
          <cell r="ET452">
            <v>0</v>
          </cell>
          <cell r="EU452">
            <v>6.2E-2</v>
          </cell>
          <cell r="EV452">
            <v>1.456</v>
          </cell>
          <cell r="EW452">
            <v>2.198</v>
          </cell>
          <cell r="EX452">
            <v>2.8119999999999998</v>
          </cell>
          <cell r="EY452">
            <v>15.976999999999999</v>
          </cell>
        </row>
        <row r="453">
          <cell r="AC453" t="str">
            <v>котельной №7, для участка: к ж.д.мкр.Южный №13,15; Надземная; 1986год ввода; отопление; подающий; 95/70°С</v>
          </cell>
          <cell r="BP453">
            <v>8.0000000000000002E-3</v>
          </cell>
          <cell r="BQ453">
            <v>7.0000000000000001E-3</v>
          </cell>
          <cell r="BR453">
            <v>7.0000000000000001E-3</v>
          </cell>
          <cell r="BS453">
            <v>5.0000000000000001E-3</v>
          </cell>
          <cell r="BT453">
            <v>2E-3</v>
          </cell>
          <cell r="BU453">
            <v>1E-3</v>
          </cell>
          <cell r="BV453">
            <v>1E-3</v>
          </cell>
          <cell r="BW453">
            <v>2E-3</v>
          </cell>
          <cell r="BX453">
            <v>2E-3</v>
          </cell>
          <cell r="BY453">
            <v>5.0000000000000001E-3</v>
          </cell>
          <cell r="BZ453">
            <v>7.0000000000000001E-3</v>
          </cell>
          <cell r="CA453">
            <v>8.0000000000000002E-3</v>
          </cell>
          <cell r="CB453">
            <v>5.5E-2</v>
          </cell>
          <cell r="CD453">
            <v>5.0000000000000001E-3</v>
          </cell>
          <cell r="CE453">
            <v>1E-3</v>
          </cell>
          <cell r="CF453">
            <v>1E-3</v>
          </cell>
          <cell r="EM453">
            <v>1.4850000000000001</v>
          </cell>
          <cell r="EN453">
            <v>1.292</v>
          </cell>
          <cell r="EO453">
            <v>1.159</v>
          </cell>
          <cell r="EP453">
            <v>0.69099999999999995</v>
          </cell>
          <cell r="EQ453">
            <v>0.03</v>
          </cell>
          <cell r="ER453">
            <v>0</v>
          </cell>
          <cell r="ES453">
            <v>0</v>
          </cell>
          <cell r="ET453">
            <v>0</v>
          </cell>
          <cell r="EU453">
            <v>0.03</v>
          </cell>
          <cell r="EV453">
            <v>0.71799999999999997</v>
          </cell>
          <cell r="EW453">
            <v>1.083</v>
          </cell>
          <cell r="EX453">
            <v>1.3859999999999999</v>
          </cell>
          <cell r="EY453">
            <v>7.8740000000000006</v>
          </cell>
        </row>
        <row r="454">
          <cell r="AC454" t="str">
            <v>котельной №7, для участка: к ж.д.мкр.Южный №13,15; Надземная; 1986год ввода; отопление; обратный; 95/70°С</v>
          </cell>
          <cell r="BP454">
            <v>8.0000000000000002E-3</v>
          </cell>
          <cell r="BQ454">
            <v>7.0000000000000001E-3</v>
          </cell>
          <cell r="BR454">
            <v>7.0000000000000001E-3</v>
          </cell>
          <cell r="BS454">
            <v>5.0000000000000001E-3</v>
          </cell>
          <cell r="BT454">
            <v>2E-3</v>
          </cell>
          <cell r="BU454">
            <v>1E-3</v>
          </cell>
          <cell r="BV454">
            <v>1E-3</v>
          </cell>
          <cell r="BW454">
            <v>2E-3</v>
          </cell>
          <cell r="BX454">
            <v>2E-3</v>
          </cell>
          <cell r="BY454">
            <v>5.0000000000000001E-3</v>
          </cell>
          <cell r="BZ454">
            <v>7.0000000000000001E-3</v>
          </cell>
          <cell r="CA454">
            <v>8.0000000000000002E-3</v>
          </cell>
          <cell r="CB454">
            <v>5.5E-2</v>
          </cell>
          <cell r="CD454">
            <v>5.0000000000000001E-3</v>
          </cell>
          <cell r="CE454">
            <v>1E-3</v>
          </cell>
          <cell r="CF454">
            <v>1E-3</v>
          </cell>
          <cell r="EM454">
            <v>1.268</v>
          </cell>
          <cell r="EN454">
            <v>1.103</v>
          </cell>
          <cell r="EO454">
            <v>0.99</v>
          </cell>
          <cell r="EP454">
            <v>0.59</v>
          </cell>
          <cell r="EQ454">
            <v>2.5000000000000001E-2</v>
          </cell>
          <cell r="ER454">
            <v>0</v>
          </cell>
          <cell r="ES454">
            <v>0</v>
          </cell>
          <cell r="ET454">
            <v>0</v>
          </cell>
          <cell r="EU454">
            <v>2.5999999999999999E-2</v>
          </cell>
          <cell r="EV454">
            <v>0.61299999999999999</v>
          </cell>
          <cell r="EW454">
            <v>0.92500000000000004</v>
          </cell>
          <cell r="EX454">
            <v>1.1839999999999999</v>
          </cell>
          <cell r="EY454">
            <v>6.7240000000000002</v>
          </cell>
        </row>
        <row r="455">
          <cell r="AC455" t="str">
            <v>котельной №7, для участка: к ж.д.ул.2 Прудская №9; Надземная; 1986год ввода; отопление; подающий; 95/70°С</v>
          </cell>
          <cell r="BP455">
            <v>2.1999999999999999E-2</v>
          </cell>
          <cell r="BQ455">
            <v>0.02</v>
          </cell>
          <cell r="BR455">
            <v>1.9E-2</v>
          </cell>
          <cell r="BS455">
            <v>1.4E-2</v>
          </cell>
          <cell r="BT455">
            <v>5.0000000000000001E-3</v>
          </cell>
          <cell r="BU455">
            <v>3.0000000000000001E-3</v>
          </cell>
          <cell r="BV455">
            <v>3.0000000000000001E-3</v>
          </cell>
          <cell r="BW455">
            <v>4.0000000000000001E-3</v>
          </cell>
          <cell r="BX455">
            <v>4.0000000000000001E-3</v>
          </cell>
          <cell r="BY455">
            <v>1.4E-2</v>
          </cell>
          <cell r="BZ455">
            <v>1.7999999999999999E-2</v>
          </cell>
          <cell r="CA455">
            <v>2.1000000000000001E-2</v>
          </cell>
          <cell r="CB455">
            <v>0.14699999999999999</v>
          </cell>
          <cell r="CD455">
            <v>1.2999999999999999E-2</v>
          </cell>
          <cell r="CE455">
            <v>2E-3</v>
          </cell>
          <cell r="CF455">
            <v>2E-3</v>
          </cell>
          <cell r="EM455">
            <v>3.9119999999999999</v>
          </cell>
          <cell r="EN455">
            <v>3.4039999999999999</v>
          </cell>
          <cell r="EO455">
            <v>3.0529999999999999</v>
          </cell>
          <cell r="EP455">
            <v>1.8220000000000001</v>
          </cell>
          <cell r="EQ455">
            <v>7.8E-2</v>
          </cell>
          <cell r="ER455">
            <v>0</v>
          </cell>
          <cell r="ES455">
            <v>0</v>
          </cell>
          <cell r="ET455">
            <v>0</v>
          </cell>
          <cell r="EU455">
            <v>0.08</v>
          </cell>
          <cell r="EV455">
            <v>1.891</v>
          </cell>
          <cell r="EW455">
            <v>2.8540000000000001</v>
          </cell>
          <cell r="EX455">
            <v>3.6520000000000001</v>
          </cell>
          <cell r="EY455">
            <v>20.745999999999999</v>
          </cell>
        </row>
        <row r="456">
          <cell r="AC456" t="str">
            <v>котельной №7, для участка: к ж.д.ул.2 Прудская №9; Надземная; 1986год ввода; отопление; обратный; 95/70°С</v>
          </cell>
          <cell r="BP456">
            <v>2.1999999999999999E-2</v>
          </cell>
          <cell r="BQ456">
            <v>0.02</v>
          </cell>
          <cell r="BR456">
            <v>1.9E-2</v>
          </cell>
          <cell r="BS456">
            <v>1.4E-2</v>
          </cell>
          <cell r="BT456">
            <v>5.0000000000000001E-3</v>
          </cell>
          <cell r="BU456">
            <v>3.0000000000000001E-3</v>
          </cell>
          <cell r="BV456">
            <v>3.0000000000000001E-3</v>
          </cell>
          <cell r="BW456">
            <v>4.0000000000000001E-3</v>
          </cell>
          <cell r="BX456">
            <v>4.0000000000000001E-3</v>
          </cell>
          <cell r="BY456">
            <v>1.4E-2</v>
          </cell>
          <cell r="BZ456">
            <v>1.7999999999999999E-2</v>
          </cell>
          <cell r="CA456">
            <v>2.1000000000000001E-2</v>
          </cell>
          <cell r="CB456">
            <v>0.14699999999999999</v>
          </cell>
          <cell r="CD456">
            <v>1.2999999999999999E-2</v>
          </cell>
          <cell r="CE456">
            <v>2E-3</v>
          </cell>
          <cell r="CF456">
            <v>2E-3</v>
          </cell>
          <cell r="EM456">
            <v>3.3410000000000002</v>
          </cell>
          <cell r="EN456">
            <v>2.907</v>
          </cell>
          <cell r="EO456">
            <v>2.6080000000000001</v>
          </cell>
          <cell r="EP456">
            <v>1.556</v>
          </cell>
          <cell r="EQ456">
            <v>6.6000000000000003E-2</v>
          </cell>
          <cell r="ER456">
            <v>0</v>
          </cell>
          <cell r="ES456">
            <v>0</v>
          </cell>
          <cell r="ET456">
            <v>0</v>
          </cell>
          <cell r="EU456">
            <v>6.9000000000000006E-2</v>
          </cell>
          <cell r="EV456">
            <v>1.615</v>
          </cell>
          <cell r="EW456">
            <v>2.4380000000000002</v>
          </cell>
          <cell r="EX456">
            <v>3.1190000000000002</v>
          </cell>
          <cell r="EY456">
            <v>17.719000000000001</v>
          </cell>
        </row>
        <row r="457">
          <cell r="AC457" t="str">
            <v>котельной №7, для участка: к ж.д. ул.2Прудская №3; Надземная; 1986год ввода; отопление; подающий; 95/70°С</v>
          </cell>
          <cell r="BP457">
            <v>1E-3</v>
          </cell>
          <cell r="BQ457">
            <v>1E-3</v>
          </cell>
          <cell r="BR457">
            <v>1E-3</v>
          </cell>
          <cell r="BS457">
            <v>1E-3</v>
          </cell>
          <cell r="BT457">
            <v>0</v>
          </cell>
          <cell r="BU457">
            <v>0</v>
          </cell>
          <cell r="BV457">
            <v>0</v>
          </cell>
          <cell r="BW457">
            <v>0</v>
          </cell>
          <cell r="BX457">
            <v>0</v>
          </cell>
          <cell r="BY457">
            <v>1E-3</v>
          </cell>
          <cell r="BZ457">
            <v>1E-3</v>
          </cell>
          <cell r="CA457">
            <v>1E-3</v>
          </cell>
          <cell r="CB457">
            <v>7.0000000000000001E-3</v>
          </cell>
          <cell r="CD457">
            <v>1E-3</v>
          </cell>
          <cell r="CE457">
            <v>0</v>
          </cell>
          <cell r="CF457">
            <v>0</v>
          </cell>
          <cell r="EM457">
            <v>0.20799999999999999</v>
          </cell>
          <cell r="EN457">
            <v>0.18099999999999999</v>
          </cell>
          <cell r="EO457">
            <v>0.16200000000000001</v>
          </cell>
          <cell r="EP457">
            <v>9.7000000000000003E-2</v>
          </cell>
          <cell r="EQ457">
            <v>4.0000000000000001E-3</v>
          </cell>
          <cell r="ER457">
            <v>0</v>
          </cell>
          <cell r="ES457">
            <v>0</v>
          </cell>
          <cell r="ET457">
            <v>0</v>
          </cell>
          <cell r="EU457">
            <v>4.0000000000000001E-3</v>
          </cell>
          <cell r="EV457">
            <v>0.10100000000000001</v>
          </cell>
          <cell r="EW457">
            <v>0.152</v>
          </cell>
          <cell r="EX457">
            <v>0.19400000000000001</v>
          </cell>
          <cell r="EY457">
            <v>1.103</v>
          </cell>
        </row>
        <row r="458">
          <cell r="AC458" t="str">
            <v>котельной №7, для участка: к ж.д. ул.2Прудская №3; Надземная; 1986год ввода; отопление; обратный; 95/70°С</v>
          </cell>
          <cell r="BP458">
            <v>1E-3</v>
          </cell>
          <cell r="BQ458">
            <v>1E-3</v>
          </cell>
          <cell r="BR458">
            <v>1E-3</v>
          </cell>
          <cell r="BS458">
            <v>1E-3</v>
          </cell>
          <cell r="BT458">
            <v>0</v>
          </cell>
          <cell r="BU458">
            <v>0</v>
          </cell>
          <cell r="BV458">
            <v>0</v>
          </cell>
          <cell r="BW458">
            <v>0</v>
          </cell>
          <cell r="BX458">
            <v>0</v>
          </cell>
          <cell r="BY458">
            <v>1E-3</v>
          </cell>
          <cell r="BZ458">
            <v>1E-3</v>
          </cell>
          <cell r="CA458">
            <v>1E-3</v>
          </cell>
          <cell r="CB458">
            <v>7.0000000000000001E-3</v>
          </cell>
          <cell r="CD458">
            <v>1E-3</v>
          </cell>
          <cell r="CE458">
            <v>0</v>
          </cell>
          <cell r="CF458">
            <v>0</v>
          </cell>
          <cell r="EM458">
            <v>0.17699999999999999</v>
          </cell>
          <cell r="EN458">
            <v>0.154</v>
          </cell>
          <cell r="EO458">
            <v>0.13800000000000001</v>
          </cell>
          <cell r="EP458">
            <v>8.2000000000000003E-2</v>
          </cell>
          <cell r="EQ458">
            <v>4.0000000000000001E-3</v>
          </cell>
          <cell r="ER458">
            <v>0</v>
          </cell>
          <cell r="ES458">
            <v>0</v>
          </cell>
          <cell r="ET458">
            <v>0</v>
          </cell>
          <cell r="EU458">
            <v>4.0000000000000001E-3</v>
          </cell>
          <cell r="EV458">
            <v>8.5000000000000006E-2</v>
          </cell>
          <cell r="EW458">
            <v>0.129</v>
          </cell>
          <cell r="EX458">
            <v>0.16500000000000001</v>
          </cell>
          <cell r="EY458">
            <v>0.93799999999999994</v>
          </cell>
        </row>
        <row r="459">
          <cell r="AC459" t="str">
            <v>котельной №7, для участка: к ж.д.ул.2 Прудская №5; Надземная; 1986год ввода; отопление; подающий; 95/70°С</v>
          </cell>
          <cell r="BP459">
            <v>3.0000000000000001E-3</v>
          </cell>
          <cell r="BQ459">
            <v>2E-3</v>
          </cell>
          <cell r="BR459">
            <v>2E-3</v>
          </cell>
          <cell r="BS459">
            <v>2E-3</v>
          </cell>
          <cell r="BT459">
            <v>1E-3</v>
          </cell>
          <cell r="BU459">
            <v>0</v>
          </cell>
          <cell r="BV459">
            <v>0</v>
          </cell>
          <cell r="BW459">
            <v>0</v>
          </cell>
          <cell r="BX459">
            <v>1E-3</v>
          </cell>
          <cell r="BY459">
            <v>2E-3</v>
          </cell>
          <cell r="BZ459">
            <v>2E-3</v>
          </cell>
          <cell r="CA459">
            <v>2E-3</v>
          </cell>
          <cell r="CB459">
            <v>1.7000000000000001E-2</v>
          </cell>
          <cell r="CD459">
            <v>1E-3</v>
          </cell>
          <cell r="CE459">
            <v>0</v>
          </cell>
          <cell r="CF459">
            <v>0</v>
          </cell>
          <cell r="EM459">
            <v>0.45</v>
          </cell>
          <cell r="EN459">
            <v>0.39100000000000001</v>
          </cell>
          <cell r="EO459">
            <v>0.35099999999999998</v>
          </cell>
          <cell r="EP459">
            <v>0.20899999999999999</v>
          </cell>
          <cell r="EQ459">
            <v>8.9999999999999993E-3</v>
          </cell>
          <cell r="ER459">
            <v>0</v>
          </cell>
          <cell r="ES459">
            <v>0</v>
          </cell>
          <cell r="ET459">
            <v>0</v>
          </cell>
          <cell r="EU459">
            <v>8.9999999999999993E-3</v>
          </cell>
          <cell r="EV459">
            <v>0.217</v>
          </cell>
          <cell r="EW459">
            <v>0.32800000000000001</v>
          </cell>
          <cell r="EX459">
            <v>0.42</v>
          </cell>
          <cell r="EY459">
            <v>2.3839999999999999</v>
          </cell>
        </row>
        <row r="460">
          <cell r="AC460" t="str">
            <v>котельной №7, для участка: к ж.д.ул.2 Прудская №5; Надземная; 1986год ввода; отопление; обратный; 95/70°С</v>
          </cell>
          <cell r="BP460">
            <v>3.0000000000000001E-3</v>
          </cell>
          <cell r="BQ460">
            <v>2E-3</v>
          </cell>
          <cell r="BR460">
            <v>2E-3</v>
          </cell>
          <cell r="BS460">
            <v>2E-3</v>
          </cell>
          <cell r="BT460">
            <v>1E-3</v>
          </cell>
          <cell r="BU460">
            <v>0</v>
          </cell>
          <cell r="BV460">
            <v>0</v>
          </cell>
          <cell r="BW460">
            <v>0</v>
          </cell>
          <cell r="BX460">
            <v>1E-3</v>
          </cell>
          <cell r="BY460">
            <v>2E-3</v>
          </cell>
          <cell r="BZ460">
            <v>2E-3</v>
          </cell>
          <cell r="CA460">
            <v>2E-3</v>
          </cell>
          <cell r="CB460">
            <v>1.7000000000000001E-2</v>
          </cell>
          <cell r="CD460">
            <v>1E-3</v>
          </cell>
          <cell r="CE460">
            <v>0</v>
          </cell>
          <cell r="CF460">
            <v>0</v>
          </cell>
          <cell r="EM460">
            <v>0.38400000000000001</v>
          </cell>
          <cell r="EN460">
            <v>0.33400000000000002</v>
          </cell>
          <cell r="EO460">
            <v>0.3</v>
          </cell>
          <cell r="EP460">
            <v>0.17899999999999999</v>
          </cell>
          <cell r="EQ460">
            <v>8.0000000000000002E-3</v>
          </cell>
          <cell r="ER460">
            <v>0</v>
          </cell>
          <cell r="ES460">
            <v>0</v>
          </cell>
          <cell r="ET460">
            <v>0</v>
          </cell>
          <cell r="EU460">
            <v>8.0000000000000002E-3</v>
          </cell>
          <cell r="EV460">
            <v>0.186</v>
          </cell>
          <cell r="EW460">
            <v>0.28000000000000003</v>
          </cell>
          <cell r="EX460">
            <v>0.35899999999999999</v>
          </cell>
          <cell r="EY460">
            <v>2.0380000000000003</v>
          </cell>
        </row>
        <row r="461">
          <cell r="AC461" t="str">
            <v>котельной №7, для участка: к ж.д. ул.2Прудская №7; Надземная; 1986год ввода; отопление; подающий; 95/70°С</v>
          </cell>
          <cell r="BP461">
            <v>1E-3</v>
          </cell>
          <cell r="BQ461">
            <v>1E-3</v>
          </cell>
          <cell r="BR461">
            <v>1E-3</v>
          </cell>
          <cell r="BS461">
            <v>1E-3</v>
          </cell>
          <cell r="BT461">
            <v>0</v>
          </cell>
          <cell r="BU461">
            <v>0</v>
          </cell>
          <cell r="BV461">
            <v>0</v>
          </cell>
          <cell r="BW461">
            <v>0</v>
          </cell>
          <cell r="BX461">
            <v>0</v>
          </cell>
          <cell r="BY461">
            <v>1E-3</v>
          </cell>
          <cell r="BZ461">
            <v>1E-3</v>
          </cell>
          <cell r="CA461">
            <v>1E-3</v>
          </cell>
          <cell r="CB461">
            <v>7.0000000000000001E-3</v>
          </cell>
          <cell r="CD461">
            <v>1E-3</v>
          </cell>
          <cell r="CE461">
            <v>0</v>
          </cell>
          <cell r="CF461">
            <v>0</v>
          </cell>
          <cell r="EM461">
            <v>0.20799999999999999</v>
          </cell>
          <cell r="EN461">
            <v>0.18099999999999999</v>
          </cell>
          <cell r="EO461">
            <v>0.16200000000000001</v>
          </cell>
          <cell r="EP461">
            <v>9.7000000000000003E-2</v>
          </cell>
          <cell r="EQ461">
            <v>4.0000000000000001E-3</v>
          </cell>
          <cell r="ER461">
            <v>0</v>
          </cell>
          <cell r="ES461">
            <v>0</v>
          </cell>
          <cell r="ET461">
            <v>0</v>
          </cell>
          <cell r="EU461">
            <v>4.0000000000000001E-3</v>
          </cell>
          <cell r="EV461">
            <v>0.10100000000000001</v>
          </cell>
          <cell r="EW461">
            <v>0.152</v>
          </cell>
          <cell r="EX461">
            <v>0.19400000000000001</v>
          </cell>
          <cell r="EY461">
            <v>1.103</v>
          </cell>
        </row>
        <row r="462">
          <cell r="AC462" t="str">
            <v>котельной №7, для участка: к ж.д. ул.2Прудская №7; Надземная; 1986год ввода; отопление; обратный; 95/70°С</v>
          </cell>
          <cell r="BP462">
            <v>1E-3</v>
          </cell>
          <cell r="BQ462">
            <v>1E-3</v>
          </cell>
          <cell r="BR462">
            <v>1E-3</v>
          </cell>
          <cell r="BS462">
            <v>1E-3</v>
          </cell>
          <cell r="BT462">
            <v>0</v>
          </cell>
          <cell r="BU462">
            <v>0</v>
          </cell>
          <cell r="BV462">
            <v>0</v>
          </cell>
          <cell r="BW462">
            <v>0</v>
          </cell>
          <cell r="BX462">
            <v>0</v>
          </cell>
          <cell r="BY462">
            <v>1E-3</v>
          </cell>
          <cell r="BZ462">
            <v>1E-3</v>
          </cell>
          <cell r="CA462">
            <v>1E-3</v>
          </cell>
          <cell r="CB462">
            <v>7.0000000000000001E-3</v>
          </cell>
          <cell r="CD462">
            <v>1E-3</v>
          </cell>
          <cell r="CE462">
            <v>0</v>
          </cell>
          <cell r="CF462">
            <v>0</v>
          </cell>
          <cell r="EM462">
            <v>0.17699999999999999</v>
          </cell>
          <cell r="EN462">
            <v>0.154</v>
          </cell>
          <cell r="EO462">
            <v>0.13800000000000001</v>
          </cell>
          <cell r="EP462">
            <v>8.2000000000000003E-2</v>
          </cell>
          <cell r="EQ462">
            <v>4.0000000000000001E-3</v>
          </cell>
          <cell r="ER462">
            <v>0</v>
          </cell>
          <cell r="ES462">
            <v>0</v>
          </cell>
          <cell r="ET462">
            <v>0</v>
          </cell>
          <cell r="EU462">
            <v>4.0000000000000001E-3</v>
          </cell>
          <cell r="EV462">
            <v>8.5000000000000006E-2</v>
          </cell>
          <cell r="EW462">
            <v>0.129</v>
          </cell>
          <cell r="EX462">
            <v>0.16500000000000001</v>
          </cell>
          <cell r="EY462">
            <v>0.93799999999999994</v>
          </cell>
        </row>
        <row r="463">
          <cell r="AC463" t="str">
            <v>котельной №7, для участка: от врезки на магистрале до конторы УК "Наш дом"и здания АДС ул.Линейная №76; Надземная; 1986год ввода; отопление; подающий; 95/70°С</v>
          </cell>
          <cell r="BP463">
            <v>4.2000000000000003E-2</v>
          </cell>
          <cell r="BQ463">
            <v>3.6999999999999998E-2</v>
          </cell>
          <cell r="BR463">
            <v>3.5999999999999997E-2</v>
          </cell>
          <cell r="BS463">
            <v>2.7E-2</v>
          </cell>
          <cell r="BT463">
            <v>8.9999999999999993E-3</v>
          </cell>
          <cell r="BU463">
            <v>5.0000000000000001E-3</v>
          </cell>
          <cell r="BV463">
            <v>6.0000000000000001E-3</v>
          </cell>
          <cell r="BW463">
            <v>8.0000000000000002E-3</v>
          </cell>
          <cell r="BX463">
            <v>8.0000000000000002E-3</v>
          </cell>
          <cell r="BY463">
            <v>2.8000000000000001E-2</v>
          </cell>
          <cell r="BZ463">
            <v>3.4000000000000002E-2</v>
          </cell>
          <cell r="CA463">
            <v>0.04</v>
          </cell>
          <cell r="CB463">
            <v>0.28000000000000003</v>
          </cell>
          <cell r="CD463">
            <v>2.4E-2</v>
          </cell>
          <cell r="CE463">
            <v>4.0000000000000001E-3</v>
          </cell>
          <cell r="CF463">
            <v>4.0000000000000001E-3</v>
          </cell>
          <cell r="EM463">
            <v>4.4470000000000001</v>
          </cell>
          <cell r="EN463">
            <v>3.87</v>
          </cell>
          <cell r="EO463">
            <v>3.4710000000000001</v>
          </cell>
          <cell r="EP463">
            <v>2.0710000000000002</v>
          </cell>
          <cell r="EQ463">
            <v>8.7999999999999995E-2</v>
          </cell>
          <cell r="ER463">
            <v>0</v>
          </cell>
          <cell r="ES463">
            <v>0</v>
          </cell>
          <cell r="ET463">
            <v>0</v>
          </cell>
          <cell r="EU463">
            <v>9.0999999999999998E-2</v>
          </cell>
          <cell r="EV463">
            <v>2.149</v>
          </cell>
          <cell r="EW463">
            <v>3.2440000000000002</v>
          </cell>
          <cell r="EX463">
            <v>4.1509999999999998</v>
          </cell>
          <cell r="EY463">
            <v>23.581999999999997</v>
          </cell>
        </row>
        <row r="464">
          <cell r="AC464" t="str">
            <v>котельной №7, для участка: от врезки на магистрале до конторы УК "Наш дом"и здания АДС ул.Линейная №76; Надземная; 1986год ввода; отопление; обратный; 95/70°С</v>
          </cell>
          <cell r="BP464">
            <v>4.2000000000000003E-2</v>
          </cell>
          <cell r="BQ464">
            <v>3.6999999999999998E-2</v>
          </cell>
          <cell r="BR464">
            <v>3.5999999999999997E-2</v>
          </cell>
          <cell r="BS464">
            <v>2.7E-2</v>
          </cell>
          <cell r="BT464">
            <v>8.9999999999999993E-3</v>
          </cell>
          <cell r="BU464">
            <v>5.0000000000000001E-3</v>
          </cell>
          <cell r="BV464">
            <v>6.0000000000000001E-3</v>
          </cell>
          <cell r="BW464">
            <v>8.0000000000000002E-3</v>
          </cell>
          <cell r="BX464">
            <v>8.0000000000000002E-3</v>
          </cell>
          <cell r="BY464">
            <v>2.8000000000000001E-2</v>
          </cell>
          <cell r="BZ464">
            <v>3.4000000000000002E-2</v>
          </cell>
          <cell r="CA464">
            <v>0.04</v>
          </cell>
          <cell r="CB464">
            <v>0.28000000000000003</v>
          </cell>
          <cell r="CD464">
            <v>2.4E-2</v>
          </cell>
          <cell r="CE464">
            <v>4.0000000000000001E-3</v>
          </cell>
          <cell r="CF464">
            <v>4.0000000000000001E-3</v>
          </cell>
          <cell r="EM464">
            <v>3.8279999999999998</v>
          </cell>
          <cell r="EN464">
            <v>3.331</v>
          </cell>
          <cell r="EO464">
            <v>2.988</v>
          </cell>
          <cell r="EP464">
            <v>1.782</v>
          </cell>
          <cell r="EQ464">
            <v>7.5999999999999998E-2</v>
          </cell>
          <cell r="ER464">
            <v>0</v>
          </cell>
          <cell r="ES464">
            <v>0</v>
          </cell>
          <cell r="ET464">
            <v>0</v>
          </cell>
          <cell r="EU464">
            <v>7.9000000000000001E-2</v>
          </cell>
          <cell r="EV464">
            <v>1.85</v>
          </cell>
          <cell r="EW464">
            <v>2.7930000000000001</v>
          </cell>
          <cell r="EX464">
            <v>3.573</v>
          </cell>
          <cell r="EY464">
            <v>20.3</v>
          </cell>
        </row>
        <row r="465">
          <cell r="AC465" t="str">
            <v>котельной №7, для участка: от врезки на магистрале до конторы УК "Наш дом"и здания АДС ул.Линейная №76; Надземная; 1986год ввода; отопление; подающий; 95/70°С</v>
          </cell>
          <cell r="BP465">
            <v>1.4999999999999999E-2</v>
          </cell>
          <cell r="BQ465">
            <v>1.2999999999999999E-2</v>
          </cell>
          <cell r="BR465">
            <v>1.2999999999999999E-2</v>
          </cell>
          <cell r="BS465">
            <v>8.9999999999999993E-3</v>
          </cell>
          <cell r="BT465">
            <v>3.0000000000000001E-3</v>
          </cell>
          <cell r="BU465">
            <v>2E-3</v>
          </cell>
          <cell r="BV465">
            <v>2E-3</v>
          </cell>
          <cell r="BW465">
            <v>3.0000000000000001E-3</v>
          </cell>
          <cell r="BX465">
            <v>3.0000000000000001E-3</v>
          </cell>
          <cell r="BY465">
            <v>0.01</v>
          </cell>
          <cell r="BZ465">
            <v>1.2E-2</v>
          </cell>
          <cell r="CA465">
            <v>1.4E-2</v>
          </cell>
          <cell r="CB465">
            <v>9.8999999999999991E-2</v>
          </cell>
          <cell r="CD465">
            <v>8.0000000000000002E-3</v>
          </cell>
          <cell r="CE465">
            <v>1E-3</v>
          </cell>
          <cell r="CF465">
            <v>1E-3</v>
          </cell>
          <cell r="EM465">
            <v>2.6309999999999998</v>
          </cell>
          <cell r="EN465">
            <v>2.29</v>
          </cell>
          <cell r="EO465">
            <v>2.0539999999999998</v>
          </cell>
          <cell r="EP465">
            <v>1.2250000000000001</v>
          </cell>
          <cell r="EQ465">
            <v>5.1999999999999998E-2</v>
          </cell>
          <cell r="ER465">
            <v>0</v>
          </cell>
          <cell r="ES465">
            <v>0</v>
          </cell>
          <cell r="ET465">
            <v>0</v>
          </cell>
          <cell r="EU465">
            <v>5.3999999999999999E-2</v>
          </cell>
          <cell r="EV465">
            <v>1.272</v>
          </cell>
          <cell r="EW465">
            <v>1.92</v>
          </cell>
          <cell r="EX465">
            <v>2.456</v>
          </cell>
          <cell r="EY465">
            <v>13.953999999999999</v>
          </cell>
        </row>
        <row r="466">
          <cell r="AC466" t="str">
            <v>котельной №7, для участка: от врезки на магистрале до конторы УК "Наш дом"и здания АДС ул.Линейная №76; Надземная; 1986год ввода; отопление; обратный; 95/70°С</v>
          </cell>
          <cell r="BP466">
            <v>1.4999999999999999E-2</v>
          </cell>
          <cell r="BQ466">
            <v>1.2999999999999999E-2</v>
          </cell>
          <cell r="BR466">
            <v>1.2999999999999999E-2</v>
          </cell>
          <cell r="BS466">
            <v>8.9999999999999993E-3</v>
          </cell>
          <cell r="BT466">
            <v>3.0000000000000001E-3</v>
          </cell>
          <cell r="BU466">
            <v>2E-3</v>
          </cell>
          <cell r="BV466">
            <v>2E-3</v>
          </cell>
          <cell r="BW466">
            <v>3.0000000000000001E-3</v>
          </cell>
          <cell r="BX466">
            <v>3.0000000000000001E-3</v>
          </cell>
          <cell r="BY466">
            <v>0.01</v>
          </cell>
          <cell r="BZ466">
            <v>1.2E-2</v>
          </cell>
          <cell r="CA466">
            <v>1.4E-2</v>
          </cell>
          <cell r="CB466">
            <v>9.8999999999999991E-2</v>
          </cell>
          <cell r="CD466">
            <v>8.0000000000000002E-3</v>
          </cell>
          <cell r="CE466">
            <v>1E-3</v>
          </cell>
          <cell r="CF466">
            <v>1E-3</v>
          </cell>
          <cell r="EM466">
            <v>2.2469999999999999</v>
          </cell>
          <cell r="EN466">
            <v>1.956</v>
          </cell>
          <cell r="EO466">
            <v>1.754</v>
          </cell>
          <cell r="EP466">
            <v>1.046</v>
          </cell>
          <cell r="EQ466">
            <v>4.4999999999999998E-2</v>
          </cell>
          <cell r="ER466">
            <v>0</v>
          </cell>
          <cell r="ES466">
            <v>0</v>
          </cell>
          <cell r="ET466">
            <v>0</v>
          </cell>
          <cell r="EU466">
            <v>4.5999999999999999E-2</v>
          </cell>
          <cell r="EV466">
            <v>1.0860000000000001</v>
          </cell>
          <cell r="EW466">
            <v>1.64</v>
          </cell>
          <cell r="EX466">
            <v>2.0979999999999999</v>
          </cell>
          <cell r="EY466">
            <v>11.917999999999999</v>
          </cell>
        </row>
        <row r="467">
          <cell r="AC467" t="str">
            <v>котельной №7, для участка: от врезки на магистрале до конторы УК "Наш дом"и здания АДС ул.Линейная №76; Надземная; 1986год ввода; отопление; подающий; 95/70°С</v>
          </cell>
          <cell r="BP467">
            <v>0</v>
          </cell>
          <cell r="BQ467">
            <v>0</v>
          </cell>
          <cell r="BR467">
            <v>0</v>
          </cell>
          <cell r="BS467">
            <v>0</v>
          </cell>
          <cell r="BT467">
            <v>0</v>
          </cell>
          <cell r="BU467">
            <v>0</v>
          </cell>
          <cell r="BV467">
            <v>0</v>
          </cell>
          <cell r="BW467">
            <v>0</v>
          </cell>
          <cell r="BX467">
            <v>0</v>
          </cell>
          <cell r="BY467">
            <v>0</v>
          </cell>
          <cell r="BZ467">
            <v>0</v>
          </cell>
          <cell r="CA467">
            <v>0</v>
          </cell>
          <cell r="CB467">
            <v>0</v>
          </cell>
          <cell r="CD467">
            <v>0</v>
          </cell>
          <cell r="CE467">
            <v>0</v>
          </cell>
          <cell r="CF467">
            <v>0</v>
          </cell>
          <cell r="EM467">
            <v>0.114</v>
          </cell>
          <cell r="EN467">
            <v>0.1</v>
          </cell>
          <cell r="EO467">
            <v>8.8999999999999996E-2</v>
          </cell>
          <cell r="EP467">
            <v>5.2999999999999999E-2</v>
          </cell>
          <cell r="EQ467">
            <v>2E-3</v>
          </cell>
          <cell r="ER467">
            <v>0</v>
          </cell>
          <cell r="ES467">
            <v>0</v>
          </cell>
          <cell r="ET467">
            <v>0</v>
          </cell>
          <cell r="EU467">
            <v>2E-3</v>
          </cell>
          <cell r="EV467">
            <v>5.5E-2</v>
          </cell>
          <cell r="EW467">
            <v>8.4000000000000005E-2</v>
          </cell>
          <cell r="EX467">
            <v>0.107</v>
          </cell>
          <cell r="EY467">
            <v>0.60600000000000009</v>
          </cell>
        </row>
        <row r="468">
          <cell r="AC468" t="str">
            <v>котельной №7, для участка: от врезки на магистрале до конторы УК "Наш дом"и здания АДС ул.Линейная №76; Надземная; 1986год ввода; отопление; обратный; 95/70°С</v>
          </cell>
          <cell r="BP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U468">
            <v>0</v>
          </cell>
          <cell r="BV468">
            <v>0</v>
          </cell>
          <cell r="BW468">
            <v>0</v>
          </cell>
          <cell r="BX468">
            <v>0</v>
          </cell>
          <cell r="BY468">
            <v>0</v>
          </cell>
          <cell r="BZ468">
            <v>0</v>
          </cell>
          <cell r="CA468">
            <v>0</v>
          </cell>
          <cell r="CB468">
            <v>0</v>
          </cell>
          <cell r="CD468">
            <v>0</v>
          </cell>
          <cell r="CE468">
            <v>0</v>
          </cell>
          <cell r="CF468">
            <v>0</v>
          </cell>
          <cell r="EM468">
            <v>9.6000000000000002E-2</v>
          </cell>
          <cell r="EN468">
            <v>8.3000000000000004E-2</v>
          </cell>
          <cell r="EO468">
            <v>7.4999999999999997E-2</v>
          </cell>
          <cell r="EP468">
            <v>4.4999999999999998E-2</v>
          </cell>
          <cell r="EQ468">
            <v>2E-3</v>
          </cell>
          <cell r="ER468">
            <v>0</v>
          </cell>
          <cell r="ES468">
            <v>0</v>
          </cell>
          <cell r="ET468">
            <v>0</v>
          </cell>
          <cell r="EU468">
            <v>2E-3</v>
          </cell>
          <cell r="EV468">
            <v>4.5999999999999999E-2</v>
          </cell>
          <cell r="EW468">
            <v>7.0000000000000007E-2</v>
          </cell>
          <cell r="EX468">
            <v>8.8999999999999996E-2</v>
          </cell>
          <cell r="EY468">
            <v>0.50800000000000001</v>
          </cell>
        </row>
        <row r="469">
          <cell r="AC469" t="str">
            <v>котельной №7, для участка: от врезки на магистрале до теплицы и конторыМУП "Цветовод" ул.Линейная №76; Надземная; 1986год ввода; отопление; подающий; 95/70°С</v>
          </cell>
          <cell r="BP469">
            <v>2.4E-2</v>
          </cell>
          <cell r="BQ469">
            <v>2.1000000000000001E-2</v>
          </cell>
          <cell r="BR469">
            <v>0.02</v>
          </cell>
          <cell r="BS469">
            <v>1.4999999999999999E-2</v>
          </cell>
          <cell r="BT469">
            <v>5.0000000000000001E-3</v>
          </cell>
          <cell r="BU469">
            <v>3.0000000000000001E-3</v>
          </cell>
          <cell r="BV469">
            <v>4.0000000000000001E-3</v>
          </cell>
          <cell r="BW469">
            <v>4.0000000000000001E-3</v>
          </cell>
          <cell r="BX469">
            <v>5.0000000000000001E-3</v>
          </cell>
          <cell r="BY469">
            <v>1.4999999999999999E-2</v>
          </cell>
          <cell r="BZ469">
            <v>1.9E-2</v>
          </cell>
          <cell r="CA469">
            <v>2.3E-2</v>
          </cell>
          <cell r="CB469">
            <v>0.158</v>
          </cell>
          <cell r="CD469">
            <v>1.2999999999999999E-2</v>
          </cell>
          <cell r="CE469">
            <v>2E-3</v>
          </cell>
          <cell r="CF469">
            <v>2E-3</v>
          </cell>
          <cell r="EM469">
            <v>2.0659999999999998</v>
          </cell>
          <cell r="EN469">
            <v>1.7969999999999999</v>
          </cell>
          <cell r="EO469">
            <v>1.6120000000000001</v>
          </cell>
          <cell r="EP469">
            <v>0.96199999999999997</v>
          </cell>
          <cell r="EQ469">
            <v>4.1000000000000002E-2</v>
          </cell>
          <cell r="ER469">
            <v>0</v>
          </cell>
          <cell r="ES469">
            <v>0</v>
          </cell>
          <cell r="ET469">
            <v>0</v>
          </cell>
          <cell r="EU469">
            <v>4.2000000000000003E-2</v>
          </cell>
          <cell r="EV469">
            <v>0.998</v>
          </cell>
          <cell r="EW469">
            <v>1.5069999999999999</v>
          </cell>
          <cell r="EX469">
            <v>1.9279999999999999</v>
          </cell>
          <cell r="EY469">
            <v>10.952999999999999</v>
          </cell>
        </row>
        <row r="470">
          <cell r="AC470" t="str">
            <v>котельной №7, для участка: от врезки на магистрале до теплицы и конторыМУП "Цветовод" ул.Линейная №76; Надземная; 1986год ввода; отопление; обратный; 95/70°С</v>
          </cell>
          <cell r="BP470">
            <v>2.4E-2</v>
          </cell>
          <cell r="BQ470">
            <v>2.1000000000000001E-2</v>
          </cell>
          <cell r="BR470">
            <v>0.02</v>
          </cell>
          <cell r="BS470">
            <v>1.4999999999999999E-2</v>
          </cell>
          <cell r="BT470">
            <v>5.0000000000000001E-3</v>
          </cell>
          <cell r="BU470">
            <v>3.0000000000000001E-3</v>
          </cell>
          <cell r="BV470">
            <v>4.0000000000000001E-3</v>
          </cell>
          <cell r="BW470">
            <v>4.0000000000000001E-3</v>
          </cell>
          <cell r="BX470">
            <v>5.0000000000000001E-3</v>
          </cell>
          <cell r="BY470">
            <v>1.4999999999999999E-2</v>
          </cell>
          <cell r="BZ470">
            <v>1.9E-2</v>
          </cell>
          <cell r="CA470">
            <v>2.3E-2</v>
          </cell>
          <cell r="CB470">
            <v>0.158</v>
          </cell>
          <cell r="CD470">
            <v>1.2999999999999999E-2</v>
          </cell>
          <cell r="CE470">
            <v>2E-3</v>
          </cell>
          <cell r="CF470">
            <v>2E-3</v>
          </cell>
          <cell r="EM470">
            <v>1.802</v>
          </cell>
          <cell r="EN470">
            <v>1.5680000000000001</v>
          </cell>
          <cell r="EO470">
            <v>1.4059999999999999</v>
          </cell>
          <cell r="EP470">
            <v>0.83899999999999997</v>
          </cell>
          <cell r="EQ470">
            <v>3.5999999999999997E-2</v>
          </cell>
          <cell r="ER470">
            <v>0</v>
          </cell>
          <cell r="ES470">
            <v>0</v>
          </cell>
          <cell r="ET470">
            <v>0</v>
          </cell>
          <cell r="EU470">
            <v>3.6999999999999998E-2</v>
          </cell>
          <cell r="EV470">
            <v>0.871</v>
          </cell>
          <cell r="EW470">
            <v>1.3140000000000001</v>
          </cell>
          <cell r="EX470">
            <v>1.6819999999999999</v>
          </cell>
          <cell r="EY470">
            <v>9.5549999999999997</v>
          </cell>
        </row>
        <row r="471">
          <cell r="AC471" t="str">
            <v>котельной №7, для участка: от врезки на магистрале до теплицы и конторыМУП "Цветовод" ул.Линейная №76; Надземная; 1986год ввода; отопление; подающий; 95/70°С</v>
          </cell>
          <cell r="BP471">
            <v>1E-3</v>
          </cell>
          <cell r="BQ471">
            <v>1E-3</v>
          </cell>
          <cell r="BR471">
            <v>1E-3</v>
          </cell>
          <cell r="BS471">
            <v>1E-3</v>
          </cell>
          <cell r="BT471">
            <v>0</v>
          </cell>
          <cell r="BU471">
            <v>0</v>
          </cell>
          <cell r="BV471">
            <v>0</v>
          </cell>
          <cell r="BW471">
            <v>0</v>
          </cell>
          <cell r="BX471">
            <v>0</v>
          </cell>
          <cell r="BY471">
            <v>1E-3</v>
          </cell>
          <cell r="BZ471">
            <v>1E-3</v>
          </cell>
          <cell r="CA471">
            <v>1E-3</v>
          </cell>
          <cell r="CB471">
            <v>7.0000000000000001E-3</v>
          </cell>
          <cell r="CD471">
            <v>1E-3</v>
          </cell>
          <cell r="CE471">
            <v>0</v>
          </cell>
          <cell r="CF471">
            <v>0</v>
          </cell>
          <cell r="EM471">
            <v>0.20799999999999999</v>
          </cell>
          <cell r="EN471">
            <v>0.18099999999999999</v>
          </cell>
          <cell r="EO471">
            <v>0.16200000000000001</v>
          </cell>
          <cell r="EP471">
            <v>9.7000000000000003E-2</v>
          </cell>
          <cell r="EQ471">
            <v>4.0000000000000001E-3</v>
          </cell>
          <cell r="ER471">
            <v>0</v>
          </cell>
          <cell r="ES471">
            <v>0</v>
          </cell>
          <cell r="ET471">
            <v>0</v>
          </cell>
          <cell r="EU471">
            <v>4.0000000000000001E-3</v>
          </cell>
          <cell r="EV471">
            <v>0.10100000000000001</v>
          </cell>
          <cell r="EW471">
            <v>0.152</v>
          </cell>
          <cell r="EX471">
            <v>0.19400000000000001</v>
          </cell>
          <cell r="EY471">
            <v>1.103</v>
          </cell>
        </row>
        <row r="472">
          <cell r="AC472" t="str">
            <v>котельной №7, для участка: от врезки на магистрале до теплицы и конторыМУП "Цветовод" ул.Линейная №76; Надземная; 1986год ввода; отопление; обратный; 95/70°С</v>
          </cell>
          <cell r="BP472">
            <v>1E-3</v>
          </cell>
          <cell r="BQ472">
            <v>1E-3</v>
          </cell>
          <cell r="BR472">
            <v>1E-3</v>
          </cell>
          <cell r="BS472">
            <v>1E-3</v>
          </cell>
          <cell r="BT472">
            <v>0</v>
          </cell>
          <cell r="BU472">
            <v>0</v>
          </cell>
          <cell r="BV472">
            <v>0</v>
          </cell>
          <cell r="BW472">
            <v>0</v>
          </cell>
          <cell r="BX472">
            <v>0</v>
          </cell>
          <cell r="BY472">
            <v>1E-3</v>
          </cell>
          <cell r="BZ472">
            <v>1E-3</v>
          </cell>
          <cell r="CA472">
            <v>1E-3</v>
          </cell>
          <cell r="CB472">
            <v>7.0000000000000001E-3</v>
          </cell>
          <cell r="CD472">
            <v>1E-3</v>
          </cell>
          <cell r="CE472">
            <v>0</v>
          </cell>
          <cell r="CF472">
            <v>0</v>
          </cell>
          <cell r="EM472">
            <v>0.17699999999999999</v>
          </cell>
          <cell r="EN472">
            <v>0.154</v>
          </cell>
          <cell r="EO472">
            <v>0.13800000000000001</v>
          </cell>
          <cell r="EP472">
            <v>8.2000000000000003E-2</v>
          </cell>
          <cell r="EQ472">
            <v>4.0000000000000001E-3</v>
          </cell>
          <cell r="ER472">
            <v>0</v>
          </cell>
          <cell r="ES472">
            <v>0</v>
          </cell>
          <cell r="ET472">
            <v>0</v>
          </cell>
          <cell r="EU472">
            <v>4.0000000000000001E-3</v>
          </cell>
          <cell r="EV472">
            <v>8.5000000000000006E-2</v>
          </cell>
          <cell r="EW472">
            <v>0.129</v>
          </cell>
          <cell r="EX472">
            <v>0.16500000000000001</v>
          </cell>
          <cell r="EY472">
            <v>0.93799999999999994</v>
          </cell>
        </row>
        <row r="473">
          <cell r="AC473" t="str">
            <v>котельной №7, для участка: от врезки на магистрале до теплицы и конторыМУП "Цветовод" ул.Линейная №76; Надземная; 1986год ввода; отопление; подающий; 95/70°С</v>
          </cell>
          <cell r="BP473">
            <v>1E-3</v>
          </cell>
          <cell r="BQ473">
            <v>1E-3</v>
          </cell>
          <cell r="BR473">
            <v>1E-3</v>
          </cell>
          <cell r="BS473">
            <v>0</v>
          </cell>
          <cell r="BT473">
            <v>0</v>
          </cell>
          <cell r="BU473">
            <v>0</v>
          </cell>
          <cell r="BV473">
            <v>0</v>
          </cell>
          <cell r="BW473">
            <v>0</v>
          </cell>
          <cell r="BX473">
            <v>0</v>
          </cell>
          <cell r="BY473">
            <v>0</v>
          </cell>
          <cell r="BZ473">
            <v>1E-3</v>
          </cell>
          <cell r="CA473">
            <v>1E-3</v>
          </cell>
          <cell r="CB473">
            <v>5.0000000000000001E-3</v>
          </cell>
          <cell r="CD473">
            <v>0</v>
          </cell>
          <cell r="CE473">
            <v>0</v>
          </cell>
          <cell r="CF473">
            <v>0</v>
          </cell>
          <cell r="EM473">
            <v>0.25800000000000001</v>
          </cell>
          <cell r="EN473">
            <v>0.22500000000000001</v>
          </cell>
          <cell r="EO473">
            <v>0.20100000000000001</v>
          </cell>
          <cell r="EP473">
            <v>0.12</v>
          </cell>
          <cell r="EQ473">
            <v>5.0000000000000001E-3</v>
          </cell>
          <cell r="ER473">
            <v>0</v>
          </cell>
          <cell r="ES473">
            <v>0</v>
          </cell>
          <cell r="ET473">
            <v>0</v>
          </cell>
          <cell r="EU473">
            <v>5.0000000000000001E-3</v>
          </cell>
          <cell r="EV473">
            <v>0.125</v>
          </cell>
          <cell r="EW473">
            <v>0.188</v>
          </cell>
          <cell r="EX473">
            <v>0.24099999999999999</v>
          </cell>
          <cell r="EY473">
            <v>1.3679999999999999</v>
          </cell>
        </row>
        <row r="474">
          <cell r="AC474" t="str">
            <v>котельной №7, для участка: от врезки на магистрале до теплицы и конторыМУП "Цветовод" ул.Линейная №76; Надземная; 1986год ввода; отопление; обратный; 95/70°С</v>
          </cell>
          <cell r="BP474">
            <v>1E-3</v>
          </cell>
          <cell r="BQ474">
            <v>1E-3</v>
          </cell>
          <cell r="BR474">
            <v>1E-3</v>
          </cell>
          <cell r="BS474">
            <v>0</v>
          </cell>
          <cell r="BT474">
            <v>0</v>
          </cell>
          <cell r="BU474">
            <v>0</v>
          </cell>
          <cell r="BV474">
            <v>0</v>
          </cell>
          <cell r="BW474">
            <v>0</v>
          </cell>
          <cell r="BX474">
            <v>0</v>
          </cell>
          <cell r="BY474">
            <v>0</v>
          </cell>
          <cell r="BZ474">
            <v>1E-3</v>
          </cell>
          <cell r="CA474">
            <v>1E-3</v>
          </cell>
          <cell r="CB474">
            <v>5.0000000000000001E-3</v>
          </cell>
          <cell r="CD474">
            <v>0</v>
          </cell>
          <cell r="CE474">
            <v>0</v>
          </cell>
          <cell r="CF474">
            <v>0</v>
          </cell>
          <cell r="EM474">
            <v>0.215</v>
          </cell>
          <cell r="EN474">
            <v>0.187</v>
          </cell>
          <cell r="EO474">
            <v>0.16800000000000001</v>
          </cell>
          <cell r="EP474">
            <v>0.1</v>
          </cell>
          <cell r="EQ474">
            <v>4.0000000000000001E-3</v>
          </cell>
          <cell r="ER474">
            <v>0</v>
          </cell>
          <cell r="ES474">
            <v>0</v>
          </cell>
          <cell r="ET474">
            <v>0</v>
          </cell>
          <cell r="EU474">
            <v>4.0000000000000001E-3</v>
          </cell>
          <cell r="EV474">
            <v>0.104</v>
          </cell>
          <cell r="EW474">
            <v>0.157</v>
          </cell>
          <cell r="EX474">
            <v>0.20100000000000001</v>
          </cell>
          <cell r="EY474">
            <v>1.1400000000000001</v>
          </cell>
        </row>
        <row r="475">
          <cell r="AC475" t="str">
            <v>котельной №9, для участка: участок №1; Надземная; 1990год ввода; отопление; подающий; 95/70°С</v>
          </cell>
          <cell r="BP475">
            <v>2.7E-2</v>
          </cell>
          <cell r="BQ475">
            <v>2.4E-2</v>
          </cell>
          <cell r="BR475">
            <v>2.3E-2</v>
          </cell>
          <cell r="BS475">
            <v>1.7000000000000001E-2</v>
          </cell>
          <cell r="BT475">
            <v>5.0000000000000001E-3</v>
          </cell>
          <cell r="BU475">
            <v>3.0000000000000001E-3</v>
          </cell>
          <cell r="BV475">
            <v>4.0000000000000001E-3</v>
          </cell>
          <cell r="BW475">
            <v>5.0000000000000001E-3</v>
          </cell>
          <cell r="BX475">
            <v>5.0000000000000001E-3</v>
          </cell>
          <cell r="BY475">
            <v>1.7000000000000001E-2</v>
          </cell>
          <cell r="BZ475">
            <v>2.1999999999999999E-2</v>
          </cell>
          <cell r="CA475">
            <v>2.5999999999999999E-2</v>
          </cell>
          <cell r="CB475">
            <v>0.17800000000000002</v>
          </cell>
          <cell r="CD475">
            <v>1.4999999999999999E-2</v>
          </cell>
          <cell r="CE475">
            <v>2E-3</v>
          </cell>
          <cell r="CF475">
            <v>2E-3</v>
          </cell>
          <cell r="EM475">
            <v>1.5680000000000001</v>
          </cell>
          <cell r="EN475">
            <v>1.3640000000000001</v>
          </cell>
          <cell r="EO475">
            <v>1.224</v>
          </cell>
          <cell r="EP475">
            <v>0.73</v>
          </cell>
          <cell r="EQ475">
            <v>3.1E-2</v>
          </cell>
          <cell r="ER475">
            <v>0</v>
          </cell>
          <cell r="ES475">
            <v>0</v>
          </cell>
          <cell r="ET475">
            <v>0</v>
          </cell>
          <cell r="EU475">
            <v>3.2000000000000001E-2</v>
          </cell>
          <cell r="EV475">
            <v>0.75800000000000001</v>
          </cell>
          <cell r="EW475">
            <v>1.1439999999999999</v>
          </cell>
          <cell r="EX475">
            <v>1.464</v>
          </cell>
          <cell r="EY475">
            <v>8.3150000000000013</v>
          </cell>
        </row>
        <row r="476">
          <cell r="AC476" t="str">
            <v>котельной №9, для участка: участок №1; Надземная; 1990год ввода; отопление; обратный; 95/70°С</v>
          </cell>
          <cell r="BP476">
            <v>2.7E-2</v>
          </cell>
          <cell r="BQ476">
            <v>2.4E-2</v>
          </cell>
          <cell r="BR476">
            <v>2.3E-2</v>
          </cell>
          <cell r="BS476">
            <v>1.7000000000000001E-2</v>
          </cell>
          <cell r="BT476">
            <v>5.0000000000000001E-3</v>
          </cell>
          <cell r="BU476">
            <v>3.0000000000000001E-3</v>
          </cell>
          <cell r="BV476">
            <v>4.0000000000000001E-3</v>
          </cell>
          <cell r="BW476">
            <v>5.0000000000000001E-3</v>
          </cell>
          <cell r="BX476">
            <v>5.0000000000000001E-3</v>
          </cell>
          <cell r="BY476">
            <v>1.7000000000000001E-2</v>
          </cell>
          <cell r="BZ476">
            <v>2.1999999999999999E-2</v>
          </cell>
          <cell r="CA476">
            <v>2.5999999999999999E-2</v>
          </cell>
          <cell r="CB476">
            <v>0.17800000000000002</v>
          </cell>
          <cell r="CD476">
            <v>1.4999999999999999E-2</v>
          </cell>
          <cell r="CE476">
            <v>2E-3</v>
          </cell>
          <cell r="CF476">
            <v>2E-3</v>
          </cell>
          <cell r="EM476">
            <v>1.2749999999999999</v>
          </cell>
          <cell r="EN476">
            <v>1.109</v>
          </cell>
          <cell r="EO476">
            <v>0.995</v>
          </cell>
          <cell r="EP476">
            <v>0.59399999999999997</v>
          </cell>
          <cell r="EQ476">
            <v>2.5000000000000001E-2</v>
          </cell>
          <cell r="ER476">
            <v>0</v>
          </cell>
          <cell r="ES476">
            <v>0</v>
          </cell>
          <cell r="ET476">
            <v>0</v>
          </cell>
          <cell r="EU476">
            <v>2.5999999999999999E-2</v>
          </cell>
          <cell r="EV476">
            <v>0.61599999999999999</v>
          </cell>
          <cell r="EW476">
            <v>0.93</v>
          </cell>
          <cell r="EX476">
            <v>1.19</v>
          </cell>
          <cell r="EY476">
            <v>6.76</v>
          </cell>
        </row>
        <row r="477">
          <cell r="AC477" t="str">
            <v>котельной №9, для участка: участок №2; Надземная; 1990год ввода; отопление; подающий; 95/70°С</v>
          </cell>
          <cell r="BP477">
            <v>7.0000000000000001E-3</v>
          </cell>
          <cell r="BQ477">
            <v>6.0000000000000001E-3</v>
          </cell>
          <cell r="BR477">
            <v>6.0000000000000001E-3</v>
          </cell>
          <cell r="BS477">
            <v>5.0000000000000001E-3</v>
          </cell>
          <cell r="BT477">
            <v>1E-3</v>
          </cell>
          <cell r="BU477">
            <v>1E-3</v>
          </cell>
          <cell r="BV477">
            <v>1E-3</v>
          </cell>
          <cell r="BW477">
            <v>1E-3</v>
          </cell>
          <cell r="BX477">
            <v>1E-3</v>
          </cell>
          <cell r="BY477">
            <v>5.0000000000000001E-3</v>
          </cell>
          <cell r="BZ477">
            <v>6.0000000000000001E-3</v>
          </cell>
          <cell r="CA477">
            <v>7.0000000000000001E-3</v>
          </cell>
          <cell r="CB477">
            <v>4.7000000000000007E-2</v>
          </cell>
          <cell r="CD477">
            <v>4.0000000000000001E-3</v>
          </cell>
          <cell r="CE477">
            <v>1E-3</v>
          </cell>
          <cell r="CF477">
            <v>1E-3</v>
          </cell>
          <cell r="EM477">
            <v>0.42299999999999999</v>
          </cell>
          <cell r="EN477">
            <v>0.36799999999999999</v>
          </cell>
          <cell r="EO477">
            <v>0.33</v>
          </cell>
          <cell r="EP477">
            <v>0.19700000000000001</v>
          </cell>
          <cell r="EQ477">
            <v>8.0000000000000002E-3</v>
          </cell>
          <cell r="ER477">
            <v>0</v>
          </cell>
          <cell r="ES477">
            <v>0</v>
          </cell>
          <cell r="ET477">
            <v>0</v>
          </cell>
          <cell r="EU477">
            <v>8.9999999999999993E-3</v>
          </cell>
          <cell r="EV477">
            <v>0.20499999999999999</v>
          </cell>
          <cell r="EW477">
            <v>0.309</v>
          </cell>
          <cell r="EX477">
            <v>0.39500000000000002</v>
          </cell>
          <cell r="EY477">
            <v>2.2439999999999998</v>
          </cell>
        </row>
        <row r="478">
          <cell r="AC478" t="str">
            <v>котельной №9, для участка: участок №2; Надземная; 1990год ввода; отопление; обратный; 95/70°С</v>
          </cell>
          <cell r="BP478">
            <v>7.0000000000000001E-3</v>
          </cell>
          <cell r="BQ478">
            <v>6.0000000000000001E-3</v>
          </cell>
          <cell r="BR478">
            <v>6.0000000000000001E-3</v>
          </cell>
          <cell r="BS478">
            <v>5.0000000000000001E-3</v>
          </cell>
          <cell r="BT478">
            <v>1E-3</v>
          </cell>
          <cell r="BU478">
            <v>1E-3</v>
          </cell>
          <cell r="BV478">
            <v>1E-3</v>
          </cell>
          <cell r="BW478">
            <v>1E-3</v>
          </cell>
          <cell r="BX478">
            <v>1E-3</v>
          </cell>
          <cell r="BY478">
            <v>5.0000000000000001E-3</v>
          </cell>
          <cell r="BZ478">
            <v>6.0000000000000001E-3</v>
          </cell>
          <cell r="CA478">
            <v>7.0000000000000001E-3</v>
          </cell>
          <cell r="CB478">
            <v>4.7000000000000007E-2</v>
          </cell>
          <cell r="CD478">
            <v>4.0000000000000001E-3</v>
          </cell>
          <cell r="CE478">
            <v>1E-3</v>
          </cell>
          <cell r="CF478">
            <v>1E-3</v>
          </cell>
          <cell r="EM478">
            <v>0.34399999999999997</v>
          </cell>
          <cell r="EN478">
            <v>0.29899999999999999</v>
          </cell>
          <cell r="EO478">
            <v>0.26900000000000002</v>
          </cell>
          <cell r="EP478">
            <v>0.16</v>
          </cell>
          <cell r="EQ478">
            <v>7.0000000000000001E-3</v>
          </cell>
          <cell r="ER478">
            <v>0</v>
          </cell>
          <cell r="ES478">
            <v>0</v>
          </cell>
          <cell r="ET478">
            <v>0</v>
          </cell>
          <cell r="EU478">
            <v>7.0000000000000001E-3</v>
          </cell>
          <cell r="EV478">
            <v>0.16600000000000001</v>
          </cell>
          <cell r="EW478">
            <v>0.251</v>
          </cell>
          <cell r="EX478">
            <v>0.32100000000000001</v>
          </cell>
          <cell r="EY478">
            <v>1.8239999999999996</v>
          </cell>
        </row>
        <row r="479">
          <cell r="AC479" t="str">
            <v>котельной №9, для участка: участок №3; Надземная; 2001год ввода; отопление; подающий; 95/70°С</v>
          </cell>
          <cell r="BP479">
            <v>3.1E-2</v>
          </cell>
          <cell r="BQ479">
            <v>2.7E-2</v>
          </cell>
          <cell r="BR479">
            <v>2.5999999999999999E-2</v>
          </cell>
          <cell r="BS479">
            <v>1.9E-2</v>
          </cell>
          <cell r="BT479">
            <v>6.0000000000000001E-3</v>
          </cell>
          <cell r="BU479">
            <v>4.0000000000000001E-3</v>
          </cell>
          <cell r="BV479">
            <v>5.0000000000000001E-3</v>
          </cell>
          <cell r="BW479">
            <v>6.0000000000000001E-3</v>
          </cell>
          <cell r="BX479">
            <v>6.0000000000000001E-3</v>
          </cell>
          <cell r="BY479">
            <v>0.02</v>
          </cell>
          <cell r="BZ479">
            <v>2.5000000000000001E-2</v>
          </cell>
          <cell r="CA479">
            <v>2.9000000000000001E-2</v>
          </cell>
          <cell r="CB479">
            <v>0.20399999999999999</v>
          </cell>
          <cell r="CD479">
            <v>1.7000000000000001E-2</v>
          </cell>
          <cell r="CE479">
            <v>3.0000000000000001E-3</v>
          </cell>
          <cell r="CF479">
            <v>3.0000000000000001E-3</v>
          </cell>
          <cell r="EM479">
            <v>1.7509999999999999</v>
          </cell>
          <cell r="EN479">
            <v>1.524</v>
          </cell>
          <cell r="EO479">
            <v>1.367</v>
          </cell>
          <cell r="EP479">
            <v>0.81499999999999995</v>
          </cell>
          <cell r="EQ479">
            <v>3.5000000000000003E-2</v>
          </cell>
          <cell r="ER479">
            <v>0</v>
          </cell>
          <cell r="ES479">
            <v>0</v>
          </cell>
          <cell r="ET479">
            <v>0</v>
          </cell>
          <cell r="EU479">
            <v>3.5999999999999997E-2</v>
          </cell>
          <cell r="EV479">
            <v>0.84599999999999997</v>
          </cell>
          <cell r="EW479">
            <v>1.2769999999999999</v>
          </cell>
          <cell r="EX479">
            <v>1.6339999999999999</v>
          </cell>
          <cell r="EY479">
            <v>9.2849999999999984</v>
          </cell>
        </row>
        <row r="480">
          <cell r="AC480" t="str">
            <v>котельной №9, для участка: участок №3; Надземная; 2001год ввода; отопление; обратный; 95/70°С</v>
          </cell>
          <cell r="BP480">
            <v>3.1E-2</v>
          </cell>
          <cell r="BQ480">
            <v>2.7E-2</v>
          </cell>
          <cell r="BR480">
            <v>2.5999999999999999E-2</v>
          </cell>
          <cell r="BS480">
            <v>1.9E-2</v>
          </cell>
          <cell r="BT480">
            <v>6.0000000000000001E-3</v>
          </cell>
          <cell r="BU480">
            <v>4.0000000000000001E-3</v>
          </cell>
          <cell r="BV480">
            <v>5.0000000000000001E-3</v>
          </cell>
          <cell r="BW480">
            <v>6.0000000000000001E-3</v>
          </cell>
          <cell r="BX480">
            <v>6.0000000000000001E-3</v>
          </cell>
          <cell r="BY480">
            <v>0.02</v>
          </cell>
          <cell r="BZ480">
            <v>2.5000000000000001E-2</v>
          </cell>
          <cell r="CA480">
            <v>2.9000000000000001E-2</v>
          </cell>
          <cell r="CB480">
            <v>0.20399999999999999</v>
          </cell>
          <cell r="CD480">
            <v>1.7000000000000001E-2</v>
          </cell>
          <cell r="CE480">
            <v>3.0000000000000001E-3</v>
          </cell>
          <cell r="CF480">
            <v>3.0000000000000001E-3</v>
          </cell>
          <cell r="EM480">
            <v>1.4810000000000001</v>
          </cell>
          <cell r="EN480">
            <v>1.2889999999999999</v>
          </cell>
          <cell r="EO480">
            <v>1.1559999999999999</v>
          </cell>
          <cell r="EP480">
            <v>0.69</v>
          </cell>
          <cell r="EQ480">
            <v>2.9000000000000001E-2</v>
          </cell>
          <cell r="ER480">
            <v>0</v>
          </cell>
          <cell r="ES480">
            <v>0</v>
          </cell>
          <cell r="ET480">
            <v>0</v>
          </cell>
          <cell r="EU480">
            <v>0.03</v>
          </cell>
          <cell r="EV480">
            <v>0.71599999999999997</v>
          </cell>
          <cell r="EW480">
            <v>1.08</v>
          </cell>
          <cell r="EX480">
            <v>1.3819999999999999</v>
          </cell>
          <cell r="EY480">
            <v>7.8529999999999998</v>
          </cell>
        </row>
        <row r="481">
          <cell r="AC481" t="str">
            <v>котельной №9, для участка: участок №4; Надземная; 2001год ввода; отопление; подающий; 95/70°С</v>
          </cell>
          <cell r="BP481">
            <v>2.1000000000000001E-2</v>
          </cell>
          <cell r="BQ481">
            <v>1.7999999999999999E-2</v>
          </cell>
          <cell r="BR481">
            <v>1.7999999999999999E-2</v>
          </cell>
          <cell r="BS481">
            <v>1.2999999999999999E-2</v>
          </cell>
          <cell r="BT481">
            <v>4.0000000000000001E-3</v>
          </cell>
          <cell r="BU481">
            <v>2E-3</v>
          </cell>
          <cell r="BV481">
            <v>3.0000000000000001E-3</v>
          </cell>
          <cell r="BW481">
            <v>4.0000000000000001E-3</v>
          </cell>
          <cell r="BX481">
            <v>4.0000000000000001E-3</v>
          </cell>
          <cell r="BY481">
            <v>1.2999999999999999E-2</v>
          </cell>
          <cell r="BZ481">
            <v>1.7000000000000001E-2</v>
          </cell>
          <cell r="CA481">
            <v>0.02</v>
          </cell>
          <cell r="CB481">
            <v>0.13700000000000001</v>
          </cell>
          <cell r="CD481">
            <v>1.2E-2</v>
          </cell>
          <cell r="CE481">
            <v>2E-3</v>
          </cell>
          <cell r="CF481">
            <v>2E-3</v>
          </cell>
          <cell r="EM481">
            <v>1.1759999999999999</v>
          </cell>
          <cell r="EN481">
            <v>1.0229999999999999</v>
          </cell>
          <cell r="EO481">
            <v>0.91800000000000004</v>
          </cell>
          <cell r="EP481">
            <v>0.54800000000000004</v>
          </cell>
          <cell r="EQ481">
            <v>2.3E-2</v>
          </cell>
          <cell r="ER481">
            <v>0</v>
          </cell>
          <cell r="ES481">
            <v>0</v>
          </cell>
          <cell r="ET481">
            <v>0</v>
          </cell>
          <cell r="EU481">
            <v>2.4E-2</v>
          </cell>
          <cell r="EV481">
            <v>0.56799999999999995</v>
          </cell>
          <cell r="EW481">
            <v>0.85799999999999998</v>
          </cell>
          <cell r="EX481">
            <v>1.0980000000000001</v>
          </cell>
          <cell r="EY481">
            <v>6.2359999999999998</v>
          </cell>
        </row>
        <row r="482">
          <cell r="AC482" t="str">
            <v>котельной №9, для участка: участок №4; Надземная; 2001год ввода; отопление; обратный; 95/70°С</v>
          </cell>
          <cell r="BP482">
            <v>2.1000000000000001E-2</v>
          </cell>
          <cell r="BQ482">
            <v>1.7999999999999999E-2</v>
          </cell>
          <cell r="BR482">
            <v>1.7999999999999999E-2</v>
          </cell>
          <cell r="BS482">
            <v>1.2999999999999999E-2</v>
          </cell>
          <cell r="BT482">
            <v>4.0000000000000001E-3</v>
          </cell>
          <cell r="BU482">
            <v>2E-3</v>
          </cell>
          <cell r="BV482">
            <v>3.0000000000000001E-3</v>
          </cell>
          <cell r="BW482">
            <v>4.0000000000000001E-3</v>
          </cell>
          <cell r="BX482">
            <v>4.0000000000000001E-3</v>
          </cell>
          <cell r="BY482">
            <v>1.2999999999999999E-2</v>
          </cell>
          <cell r="BZ482">
            <v>1.7000000000000001E-2</v>
          </cell>
          <cell r="CA482">
            <v>0.02</v>
          </cell>
          <cell r="CB482">
            <v>0.13700000000000001</v>
          </cell>
          <cell r="CD482">
            <v>1.2E-2</v>
          </cell>
          <cell r="CE482">
            <v>2E-3</v>
          </cell>
          <cell r="CF482">
            <v>2E-3</v>
          </cell>
          <cell r="EM482">
            <v>0.995</v>
          </cell>
          <cell r="EN482">
            <v>0.86599999999999999</v>
          </cell>
          <cell r="EO482">
            <v>0.77700000000000002</v>
          </cell>
          <cell r="EP482">
            <v>0.46300000000000002</v>
          </cell>
          <cell r="EQ482">
            <v>0.02</v>
          </cell>
          <cell r="ER482">
            <v>0</v>
          </cell>
          <cell r="ES482">
            <v>0</v>
          </cell>
          <cell r="ET482">
            <v>0</v>
          </cell>
          <cell r="EU482">
            <v>0.02</v>
          </cell>
          <cell r="EV482">
            <v>0.48099999999999998</v>
          </cell>
          <cell r="EW482">
            <v>0.72599999999999998</v>
          </cell>
          <cell r="EX482">
            <v>0.92900000000000005</v>
          </cell>
          <cell r="EY482">
            <v>5.2770000000000001</v>
          </cell>
        </row>
        <row r="483">
          <cell r="AC483" t="str">
            <v>котельной №9, для участка: участок №5; Надземная; 1990год ввода; отопление; подающий; 95/70°С</v>
          </cell>
          <cell r="BP483">
            <v>0.12</v>
          </cell>
          <cell r="BQ483">
            <v>0.106</v>
          </cell>
          <cell r="BR483">
            <v>0.10199999999999999</v>
          </cell>
          <cell r="BS483">
            <v>7.4999999999999997E-2</v>
          </cell>
          <cell r="BT483">
            <v>2.4E-2</v>
          </cell>
          <cell r="BU483">
            <v>1.4E-2</v>
          </cell>
          <cell r="BV483">
            <v>1.7999999999999999E-2</v>
          </cell>
          <cell r="BW483">
            <v>2.1000000000000001E-2</v>
          </cell>
          <cell r="BX483">
            <v>2.4E-2</v>
          </cell>
          <cell r="BY483">
            <v>7.8E-2</v>
          </cell>
          <cell r="BZ483">
            <v>9.7000000000000003E-2</v>
          </cell>
          <cell r="CA483">
            <v>0.114</v>
          </cell>
          <cell r="CB483">
            <v>0.79299999999999993</v>
          </cell>
          <cell r="CD483">
            <v>6.7000000000000004E-2</v>
          </cell>
          <cell r="CE483">
            <v>0.01</v>
          </cell>
          <cell r="CF483">
            <v>0.01</v>
          </cell>
          <cell r="EM483">
            <v>1.587</v>
          </cell>
          <cell r="EN483">
            <v>1.381</v>
          </cell>
          <cell r="EO483">
            <v>1.238</v>
          </cell>
          <cell r="EP483">
            <v>0.73899999999999999</v>
          </cell>
          <cell r="EQ483">
            <v>3.2000000000000001E-2</v>
          </cell>
          <cell r="ER483">
            <v>0</v>
          </cell>
          <cell r="ES483">
            <v>0</v>
          </cell>
          <cell r="ET483">
            <v>0</v>
          </cell>
          <cell r="EU483">
            <v>3.3000000000000002E-2</v>
          </cell>
          <cell r="EV483">
            <v>0.76700000000000002</v>
          </cell>
          <cell r="EW483">
            <v>1.1579999999999999</v>
          </cell>
          <cell r="EX483">
            <v>1.4810000000000001</v>
          </cell>
          <cell r="EY483">
            <v>8.4160000000000004</v>
          </cell>
        </row>
        <row r="484">
          <cell r="AC484" t="str">
            <v>котельной №9, для участка: участок №5; Надземная; 1990год ввода; отопление; обратный; 95/70°С</v>
          </cell>
          <cell r="BP484">
            <v>0.12</v>
          </cell>
          <cell r="BQ484">
            <v>0.106</v>
          </cell>
          <cell r="BR484">
            <v>0.10199999999999999</v>
          </cell>
          <cell r="BS484">
            <v>7.4999999999999997E-2</v>
          </cell>
          <cell r="BT484">
            <v>2.4E-2</v>
          </cell>
          <cell r="BU484">
            <v>1.4E-2</v>
          </cell>
          <cell r="BV484">
            <v>1.7999999999999999E-2</v>
          </cell>
          <cell r="BW484">
            <v>2.1000000000000001E-2</v>
          </cell>
          <cell r="BX484">
            <v>2.4E-2</v>
          </cell>
          <cell r="BY484">
            <v>7.8E-2</v>
          </cell>
          <cell r="BZ484">
            <v>9.7000000000000003E-2</v>
          </cell>
          <cell r="CA484">
            <v>0.114</v>
          </cell>
          <cell r="CB484">
            <v>0.79299999999999993</v>
          </cell>
          <cell r="CD484">
            <v>6.7000000000000004E-2</v>
          </cell>
          <cell r="CE484">
            <v>0.01</v>
          </cell>
          <cell r="CF484">
            <v>0.01</v>
          </cell>
          <cell r="EM484">
            <v>1.34</v>
          </cell>
          <cell r="EN484">
            <v>1.1659999999999999</v>
          </cell>
          <cell r="EO484">
            <v>1.046</v>
          </cell>
          <cell r="EP484">
            <v>0.624</v>
          </cell>
          <cell r="EQ484">
            <v>2.7E-2</v>
          </cell>
          <cell r="ER484">
            <v>0</v>
          </cell>
          <cell r="ES484">
            <v>0</v>
          </cell>
          <cell r="ET484">
            <v>0</v>
          </cell>
          <cell r="EU484">
            <v>2.8000000000000001E-2</v>
          </cell>
          <cell r="EV484">
            <v>0.64800000000000002</v>
          </cell>
          <cell r="EW484">
            <v>0.97799999999999998</v>
          </cell>
          <cell r="EX484">
            <v>1.2509999999999999</v>
          </cell>
          <cell r="EY484">
            <v>7.1079999999999988</v>
          </cell>
        </row>
        <row r="485">
          <cell r="AC485" t="str">
            <v>котельной №9, для участка: участок №6; Надземная; 1990год ввода; отопление; подающий; 95/70°С</v>
          </cell>
          <cell r="BP485">
            <v>7.0999999999999994E-2</v>
          </cell>
          <cell r="BQ485">
            <v>6.3E-2</v>
          </cell>
          <cell r="BR485">
            <v>0.06</v>
          </cell>
          <cell r="BS485">
            <v>4.3999999999999997E-2</v>
          </cell>
          <cell r="BT485">
            <v>1.4E-2</v>
          </cell>
          <cell r="BU485">
            <v>8.0000000000000002E-3</v>
          </cell>
          <cell r="BV485">
            <v>1.0999999999999999E-2</v>
          </cell>
          <cell r="BW485">
            <v>1.2999999999999999E-2</v>
          </cell>
          <cell r="BX485">
            <v>1.4E-2</v>
          </cell>
          <cell r="BY485">
            <v>4.5999999999999999E-2</v>
          </cell>
          <cell r="BZ485">
            <v>5.7000000000000002E-2</v>
          </cell>
          <cell r="CA485">
            <v>6.8000000000000005E-2</v>
          </cell>
          <cell r="CB485">
            <v>0.46900000000000003</v>
          </cell>
          <cell r="CD485">
            <v>0.04</v>
          </cell>
          <cell r="CE485">
            <v>6.0000000000000001E-3</v>
          </cell>
          <cell r="CF485">
            <v>6.0000000000000001E-3</v>
          </cell>
          <cell r="EM485">
            <v>4.1369999999999996</v>
          </cell>
          <cell r="EN485">
            <v>3.6</v>
          </cell>
          <cell r="EO485">
            <v>3.2290000000000001</v>
          </cell>
          <cell r="EP485">
            <v>1.9259999999999999</v>
          </cell>
          <cell r="EQ485">
            <v>8.2000000000000003E-2</v>
          </cell>
          <cell r="ER485">
            <v>0</v>
          </cell>
          <cell r="ES485">
            <v>0</v>
          </cell>
          <cell r="ET485">
            <v>0</v>
          </cell>
          <cell r="EU485">
            <v>8.5000000000000006E-2</v>
          </cell>
          <cell r="EV485">
            <v>2</v>
          </cell>
          <cell r="EW485">
            <v>3.0179999999999998</v>
          </cell>
          <cell r="EX485">
            <v>3.8620000000000001</v>
          </cell>
          <cell r="EY485">
            <v>21.939</v>
          </cell>
        </row>
        <row r="486">
          <cell r="AC486" t="str">
            <v>котельной №9, для участка: участок №6; Надземная; 1990год ввода; отопление; обратный; 95/70°С</v>
          </cell>
          <cell r="BP486">
            <v>7.0999999999999994E-2</v>
          </cell>
          <cell r="BQ486">
            <v>6.3E-2</v>
          </cell>
          <cell r="BR486">
            <v>0.06</v>
          </cell>
          <cell r="BS486">
            <v>4.3999999999999997E-2</v>
          </cell>
          <cell r="BT486">
            <v>1.4E-2</v>
          </cell>
          <cell r="BU486">
            <v>8.0000000000000002E-3</v>
          </cell>
          <cell r="BV486">
            <v>1.0999999999999999E-2</v>
          </cell>
          <cell r="BW486">
            <v>1.2999999999999999E-2</v>
          </cell>
          <cell r="BX486">
            <v>1.4E-2</v>
          </cell>
          <cell r="BY486">
            <v>4.5999999999999999E-2</v>
          </cell>
          <cell r="BZ486">
            <v>5.7000000000000002E-2</v>
          </cell>
          <cell r="CA486">
            <v>6.8000000000000005E-2</v>
          </cell>
          <cell r="CB486">
            <v>0.46900000000000003</v>
          </cell>
          <cell r="CD486">
            <v>0.04</v>
          </cell>
          <cell r="CE486">
            <v>6.0000000000000001E-3</v>
          </cell>
          <cell r="CF486">
            <v>6.0000000000000001E-3</v>
          </cell>
          <cell r="EM486">
            <v>3.363</v>
          </cell>
          <cell r="EN486">
            <v>2.9260000000000002</v>
          </cell>
          <cell r="EO486">
            <v>2.625</v>
          </cell>
          <cell r="EP486">
            <v>1.5660000000000001</v>
          </cell>
          <cell r="EQ486">
            <v>6.7000000000000004E-2</v>
          </cell>
          <cell r="ER486">
            <v>0</v>
          </cell>
          <cell r="ES486">
            <v>0</v>
          </cell>
          <cell r="ET486">
            <v>0</v>
          </cell>
          <cell r="EU486">
            <v>6.9000000000000006E-2</v>
          </cell>
          <cell r="EV486">
            <v>1.625</v>
          </cell>
          <cell r="EW486">
            <v>2.4529999999999998</v>
          </cell>
          <cell r="EX486">
            <v>3.1389999999999998</v>
          </cell>
          <cell r="EY486">
            <v>17.833000000000002</v>
          </cell>
        </row>
        <row r="487">
          <cell r="AC487" t="str">
            <v>котельной №9, для участка: участок №7; Надземная; 1990год ввода; отопление; подающий; 95/70°С</v>
          </cell>
          <cell r="BP487">
            <v>0.39300000000000002</v>
          </cell>
          <cell r="BQ487">
            <v>0.34699999999999998</v>
          </cell>
          <cell r="BR487">
            <v>0.33500000000000002</v>
          </cell>
          <cell r="BS487">
            <v>0.246</v>
          </cell>
          <cell r="BT487">
            <v>0.08</v>
          </cell>
          <cell r="BU487">
            <v>4.4999999999999998E-2</v>
          </cell>
          <cell r="BV487">
            <v>5.8999999999999997E-2</v>
          </cell>
          <cell r="BW487">
            <v>7.0000000000000007E-2</v>
          </cell>
          <cell r="BX487">
            <v>7.6999999999999999E-2</v>
          </cell>
          <cell r="BY487">
            <v>0.255</v>
          </cell>
          <cell r="BZ487">
            <v>0.317</v>
          </cell>
          <cell r="CA487">
            <v>0.374</v>
          </cell>
          <cell r="CB487">
            <v>2.5980000000000003</v>
          </cell>
          <cell r="CD487">
            <v>0.221</v>
          </cell>
          <cell r="CE487">
            <v>3.4000000000000002E-2</v>
          </cell>
          <cell r="CF487">
            <v>3.4000000000000002E-2</v>
          </cell>
          <cell r="EM487">
            <v>7.5460000000000003</v>
          </cell>
          <cell r="EN487">
            <v>6.5659999999999998</v>
          </cell>
          <cell r="EO487">
            <v>5.8890000000000002</v>
          </cell>
          <cell r="EP487">
            <v>3.5129999999999999</v>
          </cell>
          <cell r="EQ487">
            <v>0.15</v>
          </cell>
          <cell r="ER487">
            <v>0</v>
          </cell>
          <cell r="ES487">
            <v>0</v>
          </cell>
          <cell r="ET487">
            <v>0</v>
          </cell>
          <cell r="EU487">
            <v>0.155</v>
          </cell>
          <cell r="EV487">
            <v>3.6469999999999998</v>
          </cell>
          <cell r="EW487">
            <v>5.5049999999999999</v>
          </cell>
          <cell r="EX487">
            <v>7.0439999999999996</v>
          </cell>
          <cell r="EY487">
            <v>40.015000000000001</v>
          </cell>
        </row>
        <row r="488">
          <cell r="AC488" t="str">
            <v>котельной №9, для участка: участок №7; Надземная; 1990год ввода; отопление; обратный; 95/70°С</v>
          </cell>
          <cell r="BP488">
            <v>0.39300000000000002</v>
          </cell>
          <cell r="BQ488">
            <v>0.34699999999999998</v>
          </cell>
          <cell r="BR488">
            <v>0.33500000000000002</v>
          </cell>
          <cell r="BS488">
            <v>0.246</v>
          </cell>
          <cell r="BT488">
            <v>0.08</v>
          </cell>
          <cell r="BU488">
            <v>4.4999999999999998E-2</v>
          </cell>
          <cell r="BV488">
            <v>5.8999999999999997E-2</v>
          </cell>
          <cell r="BW488">
            <v>7.0000000000000007E-2</v>
          </cell>
          <cell r="BX488">
            <v>7.6999999999999999E-2</v>
          </cell>
          <cell r="BY488">
            <v>0.255</v>
          </cell>
          <cell r="BZ488">
            <v>0.317</v>
          </cell>
          <cell r="CA488">
            <v>0.374</v>
          </cell>
          <cell r="CB488">
            <v>2.5980000000000003</v>
          </cell>
          <cell r="CD488">
            <v>0.221</v>
          </cell>
          <cell r="CE488">
            <v>3.4000000000000002E-2</v>
          </cell>
          <cell r="CF488">
            <v>3.4000000000000002E-2</v>
          </cell>
          <cell r="EM488">
            <v>6.3520000000000003</v>
          </cell>
          <cell r="EN488">
            <v>5.5270000000000001</v>
          </cell>
          <cell r="EO488">
            <v>4.9580000000000002</v>
          </cell>
          <cell r="EP488">
            <v>2.9580000000000002</v>
          </cell>
          <cell r="EQ488">
            <v>0.126</v>
          </cell>
          <cell r="ER488">
            <v>0</v>
          </cell>
          <cell r="ES488">
            <v>0</v>
          </cell>
          <cell r="ET488">
            <v>0</v>
          </cell>
          <cell r="EU488">
            <v>0.13</v>
          </cell>
          <cell r="EV488">
            <v>3.07</v>
          </cell>
          <cell r="EW488">
            <v>4.6340000000000003</v>
          </cell>
          <cell r="EX488">
            <v>5.93</v>
          </cell>
          <cell r="EY488">
            <v>33.685000000000002</v>
          </cell>
        </row>
        <row r="489">
          <cell r="AC489" t="str">
            <v>котельной №9, для участка: участок №8; Непроходной канал; 1990год ввода; отопление; подающий; 95/70°С</v>
          </cell>
          <cell r="BP489">
            <v>2.5000000000000001E-2</v>
          </cell>
          <cell r="BQ489">
            <v>2.1999999999999999E-2</v>
          </cell>
          <cell r="BR489">
            <v>2.1000000000000001E-2</v>
          </cell>
          <cell r="BS489">
            <v>1.6E-2</v>
          </cell>
          <cell r="BT489">
            <v>5.0000000000000001E-3</v>
          </cell>
          <cell r="BU489">
            <v>3.0000000000000001E-3</v>
          </cell>
          <cell r="BV489">
            <v>4.0000000000000001E-3</v>
          </cell>
          <cell r="BW489">
            <v>4.0000000000000001E-3</v>
          </cell>
          <cell r="BX489">
            <v>5.0000000000000001E-3</v>
          </cell>
          <cell r="BY489">
            <v>1.6E-2</v>
          </cell>
          <cell r="BZ489">
            <v>0.02</v>
          </cell>
          <cell r="CA489">
            <v>2.4E-2</v>
          </cell>
          <cell r="CB489">
            <v>0.16500000000000001</v>
          </cell>
          <cell r="CD489">
            <v>1.4E-2</v>
          </cell>
          <cell r="CE489">
            <v>2E-3</v>
          </cell>
          <cell r="CF489">
            <v>2E-3</v>
          </cell>
          <cell r="EM489">
            <v>1.1990000000000001</v>
          </cell>
          <cell r="EN489">
            <v>1.075</v>
          </cell>
          <cell r="EO489">
            <v>1.0569999999999999</v>
          </cell>
          <cell r="EP489">
            <v>0.78900000000000003</v>
          </cell>
          <cell r="EQ489">
            <v>4.2999999999999997E-2</v>
          </cell>
          <cell r="ER489">
            <v>0</v>
          </cell>
          <cell r="ES489">
            <v>0</v>
          </cell>
          <cell r="ET489">
            <v>0</v>
          </cell>
          <cell r="EU489">
            <v>3.2000000000000001E-2</v>
          </cell>
          <cell r="EV489">
            <v>0.65600000000000003</v>
          </cell>
          <cell r="EW489">
            <v>0.90500000000000003</v>
          </cell>
          <cell r="EX489">
            <v>1.1220000000000001</v>
          </cell>
          <cell r="EY489">
            <v>6.8780000000000001</v>
          </cell>
        </row>
        <row r="490">
          <cell r="AC490" t="str">
            <v>котельной №9, для участка: участок №8; Непроходной канал; 1990год ввода; отопление; обратный; 95/70°С</v>
          </cell>
          <cell r="BP490">
            <v>2.5000000000000001E-2</v>
          </cell>
          <cell r="BQ490">
            <v>2.1999999999999999E-2</v>
          </cell>
          <cell r="BR490">
            <v>2.1000000000000001E-2</v>
          </cell>
          <cell r="BS490">
            <v>1.6E-2</v>
          </cell>
          <cell r="BT490">
            <v>5.0000000000000001E-3</v>
          </cell>
          <cell r="BU490">
            <v>3.0000000000000001E-3</v>
          </cell>
          <cell r="BV490">
            <v>4.0000000000000001E-3</v>
          </cell>
          <cell r="BW490">
            <v>4.0000000000000001E-3</v>
          </cell>
          <cell r="BX490">
            <v>5.0000000000000001E-3</v>
          </cell>
          <cell r="BY490">
            <v>1.6E-2</v>
          </cell>
          <cell r="BZ490">
            <v>0.02</v>
          </cell>
          <cell r="CA490">
            <v>2.4E-2</v>
          </cell>
          <cell r="CB490">
            <v>0.16500000000000001</v>
          </cell>
          <cell r="CD490">
            <v>1.4E-2</v>
          </cell>
          <cell r="CE490">
            <v>2E-3</v>
          </cell>
          <cell r="CF490">
            <v>2E-3</v>
          </cell>
          <cell r="EM490">
            <v>0.51400000000000001</v>
          </cell>
          <cell r="EN490">
            <v>0.46100000000000002</v>
          </cell>
          <cell r="EO490">
            <v>0.45300000000000001</v>
          </cell>
          <cell r="EP490">
            <v>0.33800000000000002</v>
          </cell>
          <cell r="EQ490">
            <v>1.7999999999999999E-2</v>
          </cell>
          <cell r="ER490">
            <v>0</v>
          </cell>
          <cell r="ES490">
            <v>0</v>
          </cell>
          <cell r="ET490">
            <v>0</v>
          </cell>
          <cell r="EU490">
            <v>1.4E-2</v>
          </cell>
          <cell r="EV490">
            <v>0.28199999999999997</v>
          </cell>
          <cell r="EW490">
            <v>0.38800000000000001</v>
          </cell>
          <cell r="EX490">
            <v>0.48099999999999998</v>
          </cell>
          <cell r="EY490">
            <v>2.9489999999999998</v>
          </cell>
        </row>
        <row r="491">
          <cell r="AC491" t="str">
            <v>котельной №9, для участка: участок №9; Надземная; 1990год ввода; отопление; подающий; 95/70°С</v>
          </cell>
          <cell r="BP491">
            <v>7.3999999999999996E-2</v>
          </cell>
          <cell r="BQ491">
            <v>6.5000000000000002E-2</v>
          </cell>
          <cell r="BR491">
            <v>6.3E-2</v>
          </cell>
          <cell r="BS491">
            <v>4.5999999999999999E-2</v>
          </cell>
          <cell r="BT491">
            <v>1.4999999999999999E-2</v>
          </cell>
          <cell r="BU491">
            <v>8.9999999999999993E-3</v>
          </cell>
          <cell r="BV491">
            <v>1.0999999999999999E-2</v>
          </cell>
          <cell r="BW491">
            <v>1.2999999999999999E-2</v>
          </cell>
          <cell r="BX491">
            <v>1.4999999999999999E-2</v>
          </cell>
          <cell r="BY491">
            <v>4.8000000000000001E-2</v>
          </cell>
          <cell r="BZ491">
            <v>5.8999999999999997E-2</v>
          </cell>
          <cell r="CA491">
            <v>7.0000000000000007E-2</v>
          </cell>
          <cell r="CB491">
            <v>0.48800000000000004</v>
          </cell>
          <cell r="CD491">
            <v>4.1000000000000002E-2</v>
          </cell>
          <cell r="CE491">
            <v>6.0000000000000001E-3</v>
          </cell>
          <cell r="CF491">
            <v>6.0000000000000001E-3</v>
          </cell>
          <cell r="EM491">
            <v>2.6760000000000002</v>
          </cell>
          <cell r="EN491">
            <v>2.3279999999999998</v>
          </cell>
          <cell r="EO491">
            <v>2.0880000000000001</v>
          </cell>
          <cell r="EP491">
            <v>1.246</v>
          </cell>
          <cell r="EQ491">
            <v>5.2999999999999999E-2</v>
          </cell>
          <cell r="ER491">
            <v>0</v>
          </cell>
          <cell r="ES491">
            <v>0</v>
          </cell>
          <cell r="ET491">
            <v>0</v>
          </cell>
          <cell r="EU491">
            <v>5.5E-2</v>
          </cell>
          <cell r="EV491">
            <v>1.2929999999999999</v>
          </cell>
          <cell r="EW491">
            <v>1.952</v>
          </cell>
          <cell r="EX491">
            <v>2.4980000000000002</v>
          </cell>
          <cell r="EY491">
            <v>14.189</v>
          </cell>
        </row>
        <row r="492">
          <cell r="AC492" t="str">
            <v>котельной №9, для участка: участок №9; Надземная; 1990год ввода; отопление; обратный; 95/70°С</v>
          </cell>
          <cell r="BP492">
            <v>7.3999999999999996E-2</v>
          </cell>
          <cell r="BQ492">
            <v>6.5000000000000002E-2</v>
          </cell>
          <cell r="BR492">
            <v>6.3E-2</v>
          </cell>
          <cell r="BS492">
            <v>4.5999999999999999E-2</v>
          </cell>
          <cell r="BT492">
            <v>1.4999999999999999E-2</v>
          </cell>
          <cell r="BU492">
            <v>8.9999999999999993E-3</v>
          </cell>
          <cell r="BV492">
            <v>1.0999999999999999E-2</v>
          </cell>
          <cell r="BW492">
            <v>1.2999999999999999E-2</v>
          </cell>
          <cell r="BX492">
            <v>1.4999999999999999E-2</v>
          </cell>
          <cell r="BY492">
            <v>4.8000000000000001E-2</v>
          </cell>
          <cell r="BZ492">
            <v>5.8999999999999997E-2</v>
          </cell>
          <cell r="CA492">
            <v>7.0000000000000007E-2</v>
          </cell>
          <cell r="CB492">
            <v>0.48800000000000004</v>
          </cell>
          <cell r="CD492">
            <v>4.1000000000000002E-2</v>
          </cell>
          <cell r="CE492">
            <v>6.0000000000000001E-3</v>
          </cell>
          <cell r="CF492">
            <v>6.0000000000000001E-3</v>
          </cell>
          <cell r="EM492">
            <v>2.2559999999999998</v>
          </cell>
          <cell r="EN492">
            <v>1.9630000000000001</v>
          </cell>
          <cell r="EO492">
            <v>1.7609999999999999</v>
          </cell>
          <cell r="EP492">
            <v>1.0509999999999999</v>
          </cell>
          <cell r="EQ492">
            <v>4.4999999999999998E-2</v>
          </cell>
          <cell r="ER492">
            <v>0</v>
          </cell>
          <cell r="ES492">
            <v>0</v>
          </cell>
          <cell r="ET492">
            <v>0</v>
          </cell>
          <cell r="EU492">
            <v>4.5999999999999999E-2</v>
          </cell>
          <cell r="EV492">
            <v>1.091</v>
          </cell>
          <cell r="EW492">
            <v>1.6459999999999999</v>
          </cell>
          <cell r="EX492">
            <v>2.1059999999999999</v>
          </cell>
          <cell r="EY492">
            <v>11.964999999999998</v>
          </cell>
        </row>
        <row r="493">
          <cell r="AC493" t="str">
            <v>котельной №9, для участка: к ж.д.ул.Пионерская №121; Надземная; 2010год ввода; отопление; подающий; 95/70°С</v>
          </cell>
          <cell r="BP493">
            <v>8.9999999999999993E-3</v>
          </cell>
          <cell r="BQ493">
            <v>8.0000000000000002E-3</v>
          </cell>
          <cell r="BR493">
            <v>8.0000000000000002E-3</v>
          </cell>
          <cell r="BS493">
            <v>6.0000000000000001E-3</v>
          </cell>
          <cell r="BT493">
            <v>2E-3</v>
          </cell>
          <cell r="BU493">
            <v>1E-3</v>
          </cell>
          <cell r="BV493">
            <v>1E-3</v>
          </cell>
          <cell r="BW493">
            <v>2E-3</v>
          </cell>
          <cell r="BX493">
            <v>2E-3</v>
          </cell>
          <cell r="BY493">
            <v>6.0000000000000001E-3</v>
          </cell>
          <cell r="BZ493">
            <v>7.0000000000000001E-3</v>
          </cell>
          <cell r="CA493">
            <v>8.0000000000000002E-3</v>
          </cell>
          <cell r="CB493">
            <v>6.0000000000000005E-2</v>
          </cell>
          <cell r="CD493">
            <v>5.0000000000000001E-3</v>
          </cell>
          <cell r="CE493">
            <v>1E-3</v>
          </cell>
          <cell r="CF493">
            <v>1E-3</v>
          </cell>
          <cell r="EM493">
            <v>0.88300000000000001</v>
          </cell>
          <cell r="EN493">
            <v>0.76800000000000002</v>
          </cell>
          <cell r="EO493">
            <v>0.68899999999999995</v>
          </cell>
          <cell r="EP493">
            <v>0.41099999999999998</v>
          </cell>
          <cell r="EQ493">
            <v>1.7999999999999999E-2</v>
          </cell>
          <cell r="ER493">
            <v>0</v>
          </cell>
          <cell r="ES493">
            <v>0</v>
          </cell>
          <cell r="ET493">
            <v>0</v>
          </cell>
          <cell r="EU493">
            <v>1.7999999999999999E-2</v>
          </cell>
          <cell r="EV493">
            <v>0.42699999999999999</v>
          </cell>
          <cell r="EW493">
            <v>0.64400000000000002</v>
          </cell>
          <cell r="EX493">
            <v>0.82399999999999995</v>
          </cell>
          <cell r="EY493">
            <v>4.6819999999999995</v>
          </cell>
        </row>
        <row r="494">
          <cell r="AC494" t="str">
            <v>котельной №9, для участка: к ж.д.ул.Пионерская №121; Надземная; 2010год ввода; отопление; обратный; 95/70°С</v>
          </cell>
          <cell r="BP494">
            <v>8.9999999999999993E-3</v>
          </cell>
          <cell r="BQ494">
            <v>8.0000000000000002E-3</v>
          </cell>
          <cell r="BR494">
            <v>8.0000000000000002E-3</v>
          </cell>
          <cell r="BS494">
            <v>6.0000000000000001E-3</v>
          </cell>
          <cell r="BT494">
            <v>2E-3</v>
          </cell>
          <cell r="BU494">
            <v>1E-3</v>
          </cell>
          <cell r="BV494">
            <v>1E-3</v>
          </cell>
          <cell r="BW494">
            <v>2E-3</v>
          </cell>
          <cell r="BX494">
            <v>2E-3</v>
          </cell>
          <cell r="BY494">
            <v>6.0000000000000001E-3</v>
          </cell>
          <cell r="BZ494">
            <v>7.0000000000000001E-3</v>
          </cell>
          <cell r="CA494">
            <v>8.0000000000000002E-3</v>
          </cell>
          <cell r="CB494">
            <v>6.0000000000000005E-2</v>
          </cell>
          <cell r="CD494">
            <v>5.0000000000000001E-3</v>
          </cell>
          <cell r="CE494">
            <v>1E-3</v>
          </cell>
          <cell r="CF494">
            <v>1E-3</v>
          </cell>
          <cell r="EM494">
            <v>0.75700000000000001</v>
          </cell>
          <cell r="EN494">
            <v>0.65800000000000003</v>
          </cell>
          <cell r="EO494">
            <v>0.59</v>
          </cell>
          <cell r="EP494">
            <v>0.35199999999999998</v>
          </cell>
          <cell r="EQ494">
            <v>1.4999999999999999E-2</v>
          </cell>
          <cell r="ER494">
            <v>0</v>
          </cell>
          <cell r="ES494">
            <v>0</v>
          </cell>
          <cell r="ET494">
            <v>0</v>
          </cell>
          <cell r="EU494">
            <v>1.6E-2</v>
          </cell>
          <cell r="EV494">
            <v>0.36599999999999999</v>
          </cell>
          <cell r="EW494">
            <v>0.55200000000000005</v>
          </cell>
          <cell r="EX494">
            <v>0.70599999999999996</v>
          </cell>
          <cell r="EY494">
            <v>4.0120000000000005</v>
          </cell>
        </row>
        <row r="495">
          <cell r="AC495" t="str">
            <v>котельной №9, для участка: к ж.д.ул.Пионерская №123; Надземная; 2009год ввода; отопление; подающий; 95/70°С</v>
          </cell>
          <cell r="BP495">
            <v>4.0000000000000001E-3</v>
          </cell>
          <cell r="BQ495">
            <v>4.0000000000000001E-3</v>
          </cell>
          <cell r="BR495">
            <v>3.0000000000000001E-3</v>
          </cell>
          <cell r="BS495">
            <v>3.0000000000000001E-3</v>
          </cell>
          <cell r="BT495">
            <v>1E-3</v>
          </cell>
          <cell r="BU495">
            <v>0</v>
          </cell>
          <cell r="BV495">
            <v>1E-3</v>
          </cell>
          <cell r="BW495">
            <v>1E-3</v>
          </cell>
          <cell r="BX495">
            <v>1E-3</v>
          </cell>
          <cell r="BY495">
            <v>3.0000000000000001E-3</v>
          </cell>
          <cell r="BZ495">
            <v>3.0000000000000001E-3</v>
          </cell>
          <cell r="CA495">
            <v>4.0000000000000001E-3</v>
          </cell>
          <cell r="CB495">
            <v>2.8000000000000001E-2</v>
          </cell>
          <cell r="CD495">
            <v>2E-3</v>
          </cell>
          <cell r="CE495">
            <v>0</v>
          </cell>
          <cell r="CF495">
            <v>0</v>
          </cell>
          <cell r="EM495">
            <v>0.55300000000000005</v>
          </cell>
          <cell r="EN495">
            <v>0.48099999999999998</v>
          </cell>
          <cell r="EO495">
            <v>0.432</v>
          </cell>
          <cell r="EP495">
            <v>0.25800000000000001</v>
          </cell>
          <cell r="EQ495">
            <v>1.0999999999999999E-2</v>
          </cell>
          <cell r="ER495">
            <v>0</v>
          </cell>
          <cell r="ES495">
            <v>0</v>
          </cell>
          <cell r="ET495">
            <v>0</v>
          </cell>
          <cell r="EU495">
            <v>1.0999999999999999E-2</v>
          </cell>
          <cell r="EV495">
            <v>0.26700000000000002</v>
          </cell>
          <cell r="EW495">
            <v>0.40400000000000003</v>
          </cell>
          <cell r="EX495">
            <v>0.51600000000000001</v>
          </cell>
          <cell r="EY495">
            <v>2.9329999999999998</v>
          </cell>
        </row>
        <row r="496">
          <cell r="AC496" t="str">
            <v>котельной №9, для участка: к ж.д.ул.Пионерская №123; Надземная; 2009год ввода; отопление; обратный; 95/70°С</v>
          </cell>
          <cell r="BP496">
            <v>4.0000000000000001E-3</v>
          </cell>
          <cell r="BQ496">
            <v>4.0000000000000001E-3</v>
          </cell>
          <cell r="BR496">
            <v>3.0000000000000001E-3</v>
          </cell>
          <cell r="BS496">
            <v>3.0000000000000001E-3</v>
          </cell>
          <cell r="BT496">
            <v>1E-3</v>
          </cell>
          <cell r="BU496">
            <v>0</v>
          </cell>
          <cell r="BV496">
            <v>1E-3</v>
          </cell>
          <cell r="BW496">
            <v>1E-3</v>
          </cell>
          <cell r="BX496">
            <v>1E-3</v>
          </cell>
          <cell r="BY496">
            <v>3.0000000000000001E-3</v>
          </cell>
          <cell r="BZ496">
            <v>3.0000000000000001E-3</v>
          </cell>
          <cell r="CA496">
            <v>4.0000000000000001E-3</v>
          </cell>
          <cell r="CB496">
            <v>2.8000000000000001E-2</v>
          </cell>
          <cell r="CD496">
            <v>2E-3</v>
          </cell>
          <cell r="CE496">
            <v>0</v>
          </cell>
          <cell r="CF496">
            <v>0</v>
          </cell>
          <cell r="EM496">
            <v>0.46300000000000002</v>
          </cell>
          <cell r="EN496">
            <v>0.40300000000000002</v>
          </cell>
          <cell r="EO496">
            <v>0.36199999999999999</v>
          </cell>
          <cell r="EP496">
            <v>0.216</v>
          </cell>
          <cell r="EQ496">
            <v>8.9999999999999993E-3</v>
          </cell>
          <cell r="ER496">
            <v>0</v>
          </cell>
          <cell r="ES496">
            <v>0</v>
          </cell>
          <cell r="ET496">
            <v>0</v>
          </cell>
          <cell r="EU496">
            <v>0.01</v>
          </cell>
          <cell r="EV496">
            <v>0.224</v>
          </cell>
          <cell r="EW496">
            <v>0.33800000000000002</v>
          </cell>
          <cell r="EX496">
            <v>0.432</v>
          </cell>
          <cell r="EY496">
            <v>2.4569999999999999</v>
          </cell>
        </row>
        <row r="497">
          <cell r="AC497" t="str">
            <v>котельной №9, для участка: от котельной №9 до ж.д.ул.Комсомольская№126; Надземная; 2007год ввода; отопление; подающий; 95/70°С</v>
          </cell>
          <cell r="BP497">
            <v>1E-3</v>
          </cell>
          <cell r="BQ497">
            <v>1E-3</v>
          </cell>
          <cell r="BR497">
            <v>1E-3</v>
          </cell>
          <cell r="BS497">
            <v>1E-3</v>
          </cell>
          <cell r="BT497">
            <v>0</v>
          </cell>
          <cell r="BU497">
            <v>0</v>
          </cell>
          <cell r="BV497">
            <v>0</v>
          </cell>
          <cell r="BW497">
            <v>0</v>
          </cell>
          <cell r="BX497">
            <v>0</v>
          </cell>
          <cell r="BY497">
            <v>1E-3</v>
          </cell>
          <cell r="BZ497">
            <v>1E-3</v>
          </cell>
          <cell r="CA497">
            <v>1E-3</v>
          </cell>
          <cell r="CB497">
            <v>7.0000000000000001E-3</v>
          </cell>
          <cell r="CD497">
            <v>1E-3</v>
          </cell>
          <cell r="CE497">
            <v>0</v>
          </cell>
          <cell r="CF497">
            <v>0</v>
          </cell>
          <cell r="EM497">
            <v>0.13800000000000001</v>
          </cell>
          <cell r="EN497">
            <v>0.12</v>
          </cell>
          <cell r="EO497">
            <v>0.108</v>
          </cell>
          <cell r="EP497">
            <v>6.4000000000000001E-2</v>
          </cell>
          <cell r="EQ497">
            <v>3.0000000000000001E-3</v>
          </cell>
          <cell r="ER497">
            <v>0</v>
          </cell>
          <cell r="ES497">
            <v>0</v>
          </cell>
          <cell r="ET497">
            <v>0</v>
          </cell>
          <cell r="EU497">
            <v>3.0000000000000001E-3</v>
          </cell>
          <cell r="EV497">
            <v>6.7000000000000004E-2</v>
          </cell>
          <cell r="EW497">
            <v>0.10100000000000001</v>
          </cell>
          <cell r="EX497">
            <v>0.129</v>
          </cell>
          <cell r="EY497">
            <v>0.73299999999999998</v>
          </cell>
        </row>
        <row r="498">
          <cell r="AC498" t="str">
            <v>котельной №9, для участка: от котельной №9 до ж.д.ул.Комсомольская№126; Надземная; 2007год ввода; отопление; обратный; 95/70°С</v>
          </cell>
          <cell r="BP498">
            <v>1E-3</v>
          </cell>
          <cell r="BQ498">
            <v>1E-3</v>
          </cell>
          <cell r="BR498">
            <v>1E-3</v>
          </cell>
          <cell r="BS498">
            <v>1E-3</v>
          </cell>
          <cell r="BT498">
            <v>0</v>
          </cell>
          <cell r="BU498">
            <v>0</v>
          </cell>
          <cell r="BV498">
            <v>0</v>
          </cell>
          <cell r="BW498">
            <v>0</v>
          </cell>
          <cell r="BX498">
            <v>0</v>
          </cell>
          <cell r="BY498">
            <v>1E-3</v>
          </cell>
          <cell r="BZ498">
            <v>1E-3</v>
          </cell>
          <cell r="CA498">
            <v>1E-3</v>
          </cell>
          <cell r="CB498">
            <v>7.0000000000000001E-3</v>
          </cell>
          <cell r="CD498">
            <v>1E-3</v>
          </cell>
          <cell r="CE498">
            <v>0</v>
          </cell>
          <cell r="CF498">
            <v>0</v>
          </cell>
          <cell r="EM498">
            <v>0.115</v>
          </cell>
          <cell r="EN498">
            <v>0.1</v>
          </cell>
          <cell r="EO498">
            <v>0.09</v>
          </cell>
          <cell r="EP498">
            <v>5.3999999999999999E-2</v>
          </cell>
          <cell r="EQ498">
            <v>2E-3</v>
          </cell>
          <cell r="ER498">
            <v>0</v>
          </cell>
          <cell r="ES498">
            <v>0</v>
          </cell>
          <cell r="ET498">
            <v>0</v>
          </cell>
          <cell r="EU498">
            <v>2E-3</v>
          </cell>
          <cell r="EV498">
            <v>5.6000000000000001E-2</v>
          </cell>
          <cell r="EW498">
            <v>8.4000000000000005E-2</v>
          </cell>
          <cell r="EX498">
            <v>0.108</v>
          </cell>
          <cell r="EY498">
            <v>0.61099999999999999</v>
          </cell>
        </row>
        <row r="499">
          <cell r="AC499" t="str">
            <v>котельной №9, для участка: от котельной №9 до ж.д.ул.Комсомольская№126; Надземная; 2007год ввода; отопление; подающий; 95/70°С</v>
          </cell>
          <cell r="BP499">
            <v>3.0000000000000001E-3</v>
          </cell>
          <cell r="BQ499">
            <v>2E-3</v>
          </cell>
          <cell r="BR499">
            <v>2E-3</v>
          </cell>
          <cell r="BS499">
            <v>2E-3</v>
          </cell>
          <cell r="BT499">
            <v>1E-3</v>
          </cell>
          <cell r="BU499">
            <v>0</v>
          </cell>
          <cell r="BV499">
            <v>0</v>
          </cell>
          <cell r="BW499">
            <v>0</v>
          </cell>
          <cell r="BX499">
            <v>1E-3</v>
          </cell>
          <cell r="BY499">
            <v>2E-3</v>
          </cell>
          <cell r="BZ499">
            <v>2E-3</v>
          </cell>
          <cell r="CA499">
            <v>3.0000000000000001E-3</v>
          </cell>
          <cell r="CB499">
            <v>1.8000000000000002E-2</v>
          </cell>
          <cell r="CD499">
            <v>2E-3</v>
          </cell>
          <cell r="CE499">
            <v>0</v>
          </cell>
          <cell r="CF499">
            <v>0</v>
          </cell>
          <cell r="EM499">
            <v>0.27500000000000002</v>
          </cell>
          <cell r="EN499">
            <v>0.23899999999999999</v>
          </cell>
          <cell r="EO499">
            <v>0.214</v>
          </cell>
          <cell r="EP499">
            <v>0.128</v>
          </cell>
          <cell r="EQ499">
            <v>5.0000000000000001E-3</v>
          </cell>
          <cell r="ER499">
            <v>0</v>
          </cell>
          <cell r="ES499">
            <v>0</v>
          </cell>
          <cell r="ET499">
            <v>0</v>
          </cell>
          <cell r="EU499">
            <v>6.0000000000000001E-3</v>
          </cell>
          <cell r="EV499">
            <v>0.13300000000000001</v>
          </cell>
          <cell r="EW499">
            <v>0.2</v>
          </cell>
          <cell r="EX499">
            <v>0.25600000000000001</v>
          </cell>
          <cell r="EY499">
            <v>1.456</v>
          </cell>
        </row>
        <row r="500">
          <cell r="AC500" t="str">
            <v>котельной №9, для участка: от котельной №9 до ж.д.ул.Комсомольская№126; Надземная; 2007год ввода; отопление; обратный; 95/70°С</v>
          </cell>
          <cell r="BP500">
            <v>3.0000000000000001E-3</v>
          </cell>
          <cell r="BQ500">
            <v>2E-3</v>
          </cell>
          <cell r="BR500">
            <v>2E-3</v>
          </cell>
          <cell r="BS500">
            <v>2E-3</v>
          </cell>
          <cell r="BT500">
            <v>1E-3</v>
          </cell>
          <cell r="BU500">
            <v>0</v>
          </cell>
          <cell r="BV500">
            <v>0</v>
          </cell>
          <cell r="BW500">
            <v>0</v>
          </cell>
          <cell r="BX500">
            <v>1E-3</v>
          </cell>
          <cell r="BY500">
            <v>2E-3</v>
          </cell>
          <cell r="BZ500">
            <v>2E-3</v>
          </cell>
          <cell r="CA500">
            <v>3.0000000000000001E-3</v>
          </cell>
          <cell r="CB500">
            <v>1.8000000000000002E-2</v>
          </cell>
          <cell r="CD500">
            <v>2E-3</v>
          </cell>
          <cell r="CE500">
            <v>0</v>
          </cell>
          <cell r="CF500">
            <v>0</v>
          </cell>
          <cell r="EM500">
            <v>0.23599999999999999</v>
          </cell>
          <cell r="EN500">
            <v>0.20499999999999999</v>
          </cell>
          <cell r="EO500">
            <v>0.184</v>
          </cell>
          <cell r="EP500">
            <v>0.11</v>
          </cell>
          <cell r="EQ500">
            <v>5.0000000000000001E-3</v>
          </cell>
          <cell r="ER500">
            <v>0</v>
          </cell>
          <cell r="ES500">
            <v>0</v>
          </cell>
          <cell r="ET500">
            <v>0</v>
          </cell>
          <cell r="EU500">
            <v>5.0000000000000001E-3</v>
          </cell>
          <cell r="EV500">
            <v>0.114</v>
          </cell>
          <cell r="EW500">
            <v>0.17199999999999999</v>
          </cell>
          <cell r="EX500">
            <v>0.22</v>
          </cell>
          <cell r="EY500">
            <v>1.2509999999999999</v>
          </cell>
        </row>
        <row r="501">
          <cell r="AC501" t="str">
            <v>котельной №9, для участка: от котельной №9 до ж.д.ул.Комсомольская№126; Надземная; 2007год ввода; отопление; подающий; 95/70°С</v>
          </cell>
          <cell r="BP501">
            <v>8.5999999999999993E-2</v>
          </cell>
          <cell r="BQ501">
            <v>7.5999999999999998E-2</v>
          </cell>
          <cell r="BR501">
            <v>7.2999999999999995E-2</v>
          </cell>
          <cell r="BS501">
            <v>5.3999999999999999E-2</v>
          </cell>
          <cell r="BT501">
            <v>1.7000000000000001E-2</v>
          </cell>
          <cell r="BU501">
            <v>0.01</v>
          </cell>
          <cell r="BV501">
            <v>1.2999999999999999E-2</v>
          </cell>
          <cell r="BW501">
            <v>1.4999999999999999E-2</v>
          </cell>
          <cell r="BX501">
            <v>1.7000000000000001E-2</v>
          </cell>
          <cell r="BY501">
            <v>5.6000000000000001E-2</v>
          </cell>
          <cell r="BZ501">
            <v>6.9000000000000006E-2</v>
          </cell>
          <cell r="CA501">
            <v>8.2000000000000003E-2</v>
          </cell>
          <cell r="CB501">
            <v>0.56800000000000006</v>
          </cell>
          <cell r="CD501">
            <v>4.8000000000000001E-2</v>
          </cell>
          <cell r="CE501">
            <v>7.0000000000000001E-3</v>
          </cell>
          <cell r="CF501">
            <v>7.0000000000000001E-3</v>
          </cell>
          <cell r="EM501">
            <v>2.8319999999999999</v>
          </cell>
          <cell r="EN501">
            <v>2.464</v>
          </cell>
          <cell r="EO501">
            <v>2.21</v>
          </cell>
          <cell r="EP501">
            <v>1.319</v>
          </cell>
          <cell r="EQ501">
            <v>5.6000000000000001E-2</v>
          </cell>
          <cell r="ER501">
            <v>0</v>
          </cell>
          <cell r="ES501">
            <v>0</v>
          </cell>
          <cell r="ET501">
            <v>0</v>
          </cell>
          <cell r="EU501">
            <v>5.8000000000000003E-2</v>
          </cell>
          <cell r="EV501">
            <v>1.369</v>
          </cell>
          <cell r="EW501">
            <v>2.0659999999999998</v>
          </cell>
          <cell r="EX501">
            <v>2.6440000000000001</v>
          </cell>
          <cell r="EY501">
            <v>15.017999999999999</v>
          </cell>
        </row>
        <row r="502">
          <cell r="AC502" t="str">
            <v>котельной №9, для участка: от котельной №9 до ж.д.ул.Комсомольская№126; Надземная; 2007год ввода; отопление; обратный; 95/70°С</v>
          </cell>
          <cell r="BP502">
            <v>8.5999999999999993E-2</v>
          </cell>
          <cell r="BQ502">
            <v>7.5999999999999998E-2</v>
          </cell>
          <cell r="BR502">
            <v>7.2999999999999995E-2</v>
          </cell>
          <cell r="BS502">
            <v>5.3999999999999999E-2</v>
          </cell>
          <cell r="BT502">
            <v>1.7000000000000001E-2</v>
          </cell>
          <cell r="BU502">
            <v>0.01</v>
          </cell>
          <cell r="BV502">
            <v>1.2999999999999999E-2</v>
          </cell>
          <cell r="BW502">
            <v>1.4999999999999999E-2</v>
          </cell>
          <cell r="BX502">
            <v>1.7000000000000001E-2</v>
          </cell>
          <cell r="BY502">
            <v>5.6000000000000001E-2</v>
          </cell>
          <cell r="BZ502">
            <v>6.9000000000000006E-2</v>
          </cell>
          <cell r="CA502">
            <v>8.2000000000000003E-2</v>
          </cell>
          <cell r="CB502">
            <v>0.56800000000000006</v>
          </cell>
          <cell r="CD502">
            <v>4.8000000000000001E-2</v>
          </cell>
          <cell r="CE502">
            <v>7.0000000000000001E-3</v>
          </cell>
          <cell r="CF502">
            <v>7.0000000000000001E-3</v>
          </cell>
          <cell r="EM502">
            <v>2.4340000000000002</v>
          </cell>
          <cell r="EN502">
            <v>2.1179999999999999</v>
          </cell>
          <cell r="EO502">
            <v>1.9</v>
          </cell>
          <cell r="EP502">
            <v>1.133</v>
          </cell>
          <cell r="EQ502">
            <v>4.8000000000000001E-2</v>
          </cell>
          <cell r="ER502">
            <v>0</v>
          </cell>
          <cell r="ES502">
            <v>0</v>
          </cell>
          <cell r="ET502">
            <v>0</v>
          </cell>
          <cell r="EU502">
            <v>0.05</v>
          </cell>
          <cell r="EV502">
            <v>1.177</v>
          </cell>
          <cell r="EW502">
            <v>1.776</v>
          </cell>
          <cell r="EX502">
            <v>2.2719999999999998</v>
          </cell>
          <cell r="EY502">
            <v>12.907999999999999</v>
          </cell>
        </row>
        <row r="503">
          <cell r="AC503" t="str">
            <v>котельной №9, для участка: от котельной №9 до ж.д.ул.Комсомольская№126; Надземная; 2007год ввода; отопление; подающий; 95/70°С</v>
          </cell>
          <cell r="BP503">
            <v>0.159</v>
          </cell>
          <cell r="BQ503">
            <v>0.14000000000000001</v>
          </cell>
          <cell r="BR503">
            <v>0.13500000000000001</v>
          </cell>
          <cell r="BS503">
            <v>9.9000000000000005E-2</v>
          </cell>
          <cell r="BT503">
            <v>3.2000000000000001E-2</v>
          </cell>
          <cell r="BU503">
            <v>1.7999999999999999E-2</v>
          </cell>
          <cell r="BV503">
            <v>2.4E-2</v>
          </cell>
          <cell r="BW503">
            <v>2.8000000000000001E-2</v>
          </cell>
          <cell r="BX503">
            <v>3.1E-2</v>
          </cell>
          <cell r="BY503">
            <v>0.10299999999999999</v>
          </cell>
          <cell r="BZ503">
            <v>0.128</v>
          </cell>
          <cell r="CA503">
            <v>0.151</v>
          </cell>
          <cell r="CB503">
            <v>1.048</v>
          </cell>
          <cell r="CD503">
            <v>8.8999999999999996E-2</v>
          </cell>
          <cell r="CE503">
            <v>1.4E-2</v>
          </cell>
          <cell r="CF503">
            <v>1.4E-2</v>
          </cell>
          <cell r="EM503">
            <v>3.798</v>
          </cell>
          <cell r="EN503">
            <v>3.3050000000000002</v>
          </cell>
          <cell r="EO503">
            <v>2.964</v>
          </cell>
          <cell r="EP503">
            <v>1.768</v>
          </cell>
          <cell r="EQ503">
            <v>7.5999999999999998E-2</v>
          </cell>
          <cell r="ER503">
            <v>0</v>
          </cell>
          <cell r="ES503">
            <v>0</v>
          </cell>
          <cell r="ET503">
            <v>0</v>
          </cell>
          <cell r="EU503">
            <v>7.8E-2</v>
          </cell>
          <cell r="EV503">
            <v>1.8360000000000001</v>
          </cell>
          <cell r="EW503">
            <v>2.7709999999999999</v>
          </cell>
          <cell r="EX503">
            <v>3.5449999999999999</v>
          </cell>
          <cell r="EY503">
            <v>20.140999999999998</v>
          </cell>
        </row>
        <row r="504">
          <cell r="AC504" t="str">
            <v>котельной №9, для участка: от котельной №9 до ж.д.ул.Комсомольская№126; Надземная; 2007год ввода; отопление; обратный; 95/70°С</v>
          </cell>
          <cell r="BP504">
            <v>0.159</v>
          </cell>
          <cell r="BQ504">
            <v>0.14000000000000001</v>
          </cell>
          <cell r="BR504">
            <v>0.13500000000000001</v>
          </cell>
          <cell r="BS504">
            <v>9.9000000000000005E-2</v>
          </cell>
          <cell r="BT504">
            <v>3.2000000000000001E-2</v>
          </cell>
          <cell r="BU504">
            <v>1.7999999999999999E-2</v>
          </cell>
          <cell r="BV504">
            <v>2.4E-2</v>
          </cell>
          <cell r="BW504">
            <v>2.8000000000000001E-2</v>
          </cell>
          <cell r="BX504">
            <v>3.1E-2</v>
          </cell>
          <cell r="BY504">
            <v>0.10299999999999999</v>
          </cell>
          <cell r="BZ504">
            <v>0.128</v>
          </cell>
          <cell r="CA504">
            <v>0.151</v>
          </cell>
          <cell r="CB504">
            <v>1.048</v>
          </cell>
          <cell r="CD504">
            <v>8.8999999999999996E-2</v>
          </cell>
          <cell r="CE504">
            <v>1.4E-2</v>
          </cell>
          <cell r="CF504">
            <v>1.4E-2</v>
          </cell>
          <cell r="EM504">
            <v>3.254</v>
          </cell>
          <cell r="EN504">
            <v>2.8319999999999999</v>
          </cell>
          <cell r="EO504">
            <v>2.54</v>
          </cell>
          <cell r="EP504">
            <v>1.5149999999999999</v>
          </cell>
          <cell r="EQ504">
            <v>6.5000000000000002E-2</v>
          </cell>
          <cell r="ER504">
            <v>0</v>
          </cell>
          <cell r="ES504">
            <v>0</v>
          </cell>
          <cell r="ET504">
            <v>0</v>
          </cell>
          <cell r="EU504">
            <v>6.7000000000000004E-2</v>
          </cell>
          <cell r="EV504">
            <v>1.573</v>
          </cell>
          <cell r="EW504">
            <v>2.3740000000000001</v>
          </cell>
          <cell r="EX504">
            <v>3.0379999999999998</v>
          </cell>
          <cell r="EY504">
            <v>17.258000000000003</v>
          </cell>
        </row>
        <row r="505">
          <cell r="AC505" t="str">
            <v>котельной №9, для участка: от ж.д.ул.Комсомольская№126 до ж.д.ул.Пионерская №127,129; Надземная; 2007год ввода; отопление; подающий; 95/70°С</v>
          </cell>
          <cell r="BP505">
            <v>3.0000000000000001E-3</v>
          </cell>
          <cell r="BQ505">
            <v>3.0000000000000001E-3</v>
          </cell>
          <cell r="BR505">
            <v>3.0000000000000001E-3</v>
          </cell>
          <cell r="BS505">
            <v>2E-3</v>
          </cell>
          <cell r="BT505">
            <v>1E-3</v>
          </cell>
          <cell r="BU505">
            <v>0</v>
          </cell>
          <cell r="BV505">
            <v>0</v>
          </cell>
          <cell r="BW505">
            <v>1E-3</v>
          </cell>
          <cell r="BX505">
            <v>1E-3</v>
          </cell>
          <cell r="BY505">
            <v>2E-3</v>
          </cell>
          <cell r="BZ505">
            <v>3.0000000000000001E-3</v>
          </cell>
          <cell r="CA505">
            <v>3.0000000000000001E-3</v>
          </cell>
          <cell r="CB505">
            <v>2.1999999999999999E-2</v>
          </cell>
          <cell r="CD505">
            <v>2E-3</v>
          </cell>
          <cell r="CE505">
            <v>0</v>
          </cell>
          <cell r="CF505">
            <v>0</v>
          </cell>
          <cell r="EM505">
            <v>0.61</v>
          </cell>
          <cell r="EN505">
            <v>0.53100000000000003</v>
          </cell>
          <cell r="EO505">
            <v>0.47599999999999998</v>
          </cell>
          <cell r="EP505">
            <v>0.28399999999999997</v>
          </cell>
          <cell r="EQ505">
            <v>1.2E-2</v>
          </cell>
          <cell r="ER505">
            <v>0</v>
          </cell>
          <cell r="ES505">
            <v>0</v>
          </cell>
          <cell r="ET505">
            <v>0</v>
          </cell>
          <cell r="EU505">
            <v>1.2999999999999999E-2</v>
          </cell>
          <cell r="EV505">
            <v>0.29499999999999998</v>
          </cell>
          <cell r="EW505">
            <v>0.44500000000000001</v>
          </cell>
          <cell r="EX505">
            <v>0.56899999999999995</v>
          </cell>
          <cell r="EY505">
            <v>3.2349999999999999</v>
          </cell>
        </row>
        <row r="506">
          <cell r="AC506" t="str">
            <v>котельной №9, для участка: от ж.д.ул.Комсомольская№126 до ж.д.ул.Пионерская №127,129; Надземная; 2007год ввода; отопление; обратный; 95/70°С</v>
          </cell>
          <cell r="BP506">
            <v>3.0000000000000001E-3</v>
          </cell>
          <cell r="BQ506">
            <v>3.0000000000000001E-3</v>
          </cell>
          <cell r="BR506">
            <v>3.0000000000000001E-3</v>
          </cell>
          <cell r="BS506">
            <v>2E-3</v>
          </cell>
          <cell r="BT506">
            <v>1E-3</v>
          </cell>
          <cell r="BU506">
            <v>0</v>
          </cell>
          <cell r="BV506">
            <v>0</v>
          </cell>
          <cell r="BW506">
            <v>1E-3</v>
          </cell>
          <cell r="BX506">
            <v>1E-3</v>
          </cell>
          <cell r="BY506">
            <v>2E-3</v>
          </cell>
          <cell r="BZ506">
            <v>3.0000000000000001E-3</v>
          </cell>
          <cell r="CA506">
            <v>3.0000000000000001E-3</v>
          </cell>
          <cell r="CB506">
            <v>2.1999999999999999E-2</v>
          </cell>
          <cell r="CD506">
            <v>2E-3</v>
          </cell>
          <cell r="CE506">
            <v>0</v>
          </cell>
          <cell r="CF506">
            <v>0</v>
          </cell>
          <cell r="EM506">
            <v>0.51500000000000001</v>
          </cell>
          <cell r="EN506">
            <v>0.44800000000000001</v>
          </cell>
          <cell r="EO506">
            <v>0.40200000000000002</v>
          </cell>
          <cell r="EP506">
            <v>0.24</v>
          </cell>
          <cell r="EQ506">
            <v>0.01</v>
          </cell>
          <cell r="ER506">
            <v>0</v>
          </cell>
          <cell r="ES506">
            <v>0</v>
          </cell>
          <cell r="ET506">
            <v>0</v>
          </cell>
          <cell r="EU506">
            <v>1.0999999999999999E-2</v>
          </cell>
          <cell r="EV506">
            <v>0.249</v>
          </cell>
          <cell r="EW506">
            <v>0.376</v>
          </cell>
          <cell r="EX506">
            <v>0.48099999999999998</v>
          </cell>
          <cell r="EY506">
            <v>2.7319999999999998</v>
          </cell>
        </row>
        <row r="507">
          <cell r="AC507" t="str">
            <v>котельной №9, для участка: от ж.д.ул.Комсомольская№126 до ж.д.ул.Пионерская №127,129; Надземная; 2007год ввода; отопление; подающий; 95/70°С</v>
          </cell>
          <cell r="BP507">
            <v>2E-3</v>
          </cell>
          <cell r="BQ507">
            <v>1E-3</v>
          </cell>
          <cell r="BR507">
            <v>1E-3</v>
          </cell>
          <cell r="BS507">
            <v>1E-3</v>
          </cell>
          <cell r="BT507">
            <v>0</v>
          </cell>
          <cell r="BU507">
            <v>0</v>
          </cell>
          <cell r="BV507">
            <v>0</v>
          </cell>
          <cell r="BW507">
            <v>0</v>
          </cell>
          <cell r="BX507">
            <v>0</v>
          </cell>
          <cell r="BY507">
            <v>1E-3</v>
          </cell>
          <cell r="BZ507">
            <v>1E-3</v>
          </cell>
          <cell r="CA507">
            <v>1E-3</v>
          </cell>
          <cell r="CB507">
            <v>8.0000000000000002E-3</v>
          </cell>
          <cell r="CD507">
            <v>1E-3</v>
          </cell>
          <cell r="CE507">
            <v>0</v>
          </cell>
          <cell r="CF507">
            <v>0</v>
          </cell>
          <cell r="EM507">
            <v>0.20699999999999999</v>
          </cell>
          <cell r="EN507">
            <v>0.18</v>
          </cell>
          <cell r="EO507">
            <v>0.16200000000000001</v>
          </cell>
          <cell r="EP507">
            <v>9.6000000000000002E-2</v>
          </cell>
          <cell r="EQ507">
            <v>4.0000000000000001E-3</v>
          </cell>
          <cell r="ER507">
            <v>0</v>
          </cell>
          <cell r="ES507">
            <v>0</v>
          </cell>
          <cell r="ET507">
            <v>0</v>
          </cell>
          <cell r="EU507">
            <v>4.0000000000000001E-3</v>
          </cell>
          <cell r="EV507">
            <v>0.1</v>
          </cell>
          <cell r="EW507">
            <v>0.151</v>
          </cell>
          <cell r="EX507">
            <v>0.193</v>
          </cell>
          <cell r="EY507">
            <v>1.097</v>
          </cell>
        </row>
        <row r="508">
          <cell r="AC508" t="str">
            <v>котельной №9, для участка: от ж.д.ул.Комсомольская№126 до ж.д.ул.Пионерская №127,129; Надземная; 2007год ввода; отопление; обратный; 95/70°С</v>
          </cell>
          <cell r="BP508">
            <v>2E-3</v>
          </cell>
          <cell r="BQ508">
            <v>1E-3</v>
          </cell>
          <cell r="BR508">
            <v>1E-3</v>
          </cell>
          <cell r="BS508">
            <v>1E-3</v>
          </cell>
          <cell r="BT508">
            <v>0</v>
          </cell>
          <cell r="BU508">
            <v>0</v>
          </cell>
          <cell r="BV508">
            <v>0</v>
          </cell>
          <cell r="BW508">
            <v>0</v>
          </cell>
          <cell r="BX508">
            <v>0</v>
          </cell>
          <cell r="BY508">
            <v>1E-3</v>
          </cell>
          <cell r="BZ508">
            <v>1E-3</v>
          </cell>
          <cell r="CA508">
            <v>1E-3</v>
          </cell>
          <cell r="CB508">
            <v>8.0000000000000002E-3</v>
          </cell>
          <cell r="CD508">
            <v>1E-3</v>
          </cell>
          <cell r="CE508">
            <v>0</v>
          </cell>
          <cell r="CF508">
            <v>0</v>
          </cell>
          <cell r="EM508">
            <v>0.17399999999999999</v>
          </cell>
          <cell r="EN508">
            <v>0.151</v>
          </cell>
          <cell r="EO508">
            <v>0.13600000000000001</v>
          </cell>
          <cell r="EP508">
            <v>8.1000000000000003E-2</v>
          </cell>
          <cell r="EQ508">
            <v>3.0000000000000001E-3</v>
          </cell>
          <cell r="ER508">
            <v>0</v>
          </cell>
          <cell r="ES508">
            <v>0</v>
          </cell>
          <cell r="ET508">
            <v>0</v>
          </cell>
          <cell r="EU508">
            <v>4.0000000000000001E-3</v>
          </cell>
          <cell r="EV508">
            <v>8.4000000000000005E-2</v>
          </cell>
          <cell r="EW508">
            <v>0.127</v>
          </cell>
          <cell r="EX508">
            <v>0.16200000000000001</v>
          </cell>
          <cell r="EY508">
            <v>0.92199999999999993</v>
          </cell>
        </row>
        <row r="509">
          <cell r="AC509" t="str">
            <v>котельной №9, для участка: от ж.д.ул.Комсомольская№126 до ж.д.ул.Пионерская №127,129; Надземная; 2007год ввода; отопление; подающий; 95/70°С</v>
          </cell>
          <cell r="BP509">
            <v>4.7E-2</v>
          </cell>
          <cell r="BQ509">
            <v>4.2000000000000003E-2</v>
          </cell>
          <cell r="BR509">
            <v>0.04</v>
          </cell>
          <cell r="BS509">
            <v>0.03</v>
          </cell>
          <cell r="BT509">
            <v>0.01</v>
          </cell>
          <cell r="BU509">
            <v>5.0000000000000001E-3</v>
          </cell>
          <cell r="BV509">
            <v>7.0000000000000001E-3</v>
          </cell>
          <cell r="BW509">
            <v>8.0000000000000002E-3</v>
          </cell>
          <cell r="BX509">
            <v>8.9999999999999993E-3</v>
          </cell>
          <cell r="BY509">
            <v>3.1E-2</v>
          </cell>
          <cell r="BZ509">
            <v>3.7999999999999999E-2</v>
          </cell>
          <cell r="CA509">
            <v>4.4999999999999998E-2</v>
          </cell>
          <cell r="CB509">
            <v>0.312</v>
          </cell>
          <cell r="CD509">
            <v>2.7E-2</v>
          </cell>
          <cell r="CE509">
            <v>4.0000000000000001E-3</v>
          </cell>
          <cell r="CF509">
            <v>4.0000000000000001E-3</v>
          </cell>
          <cell r="EM509">
            <v>2.2799999999999998</v>
          </cell>
          <cell r="EN509">
            <v>1.984</v>
          </cell>
          <cell r="EO509">
            <v>1.7789999999999999</v>
          </cell>
          <cell r="EP509">
            <v>1.0609999999999999</v>
          </cell>
          <cell r="EQ509">
            <v>4.4999999999999998E-2</v>
          </cell>
          <cell r="ER509">
            <v>0</v>
          </cell>
          <cell r="ES509">
            <v>0</v>
          </cell>
          <cell r="ET509">
            <v>0</v>
          </cell>
          <cell r="EU509">
            <v>4.7E-2</v>
          </cell>
          <cell r="EV509">
            <v>1.1020000000000001</v>
          </cell>
          <cell r="EW509">
            <v>1.663</v>
          </cell>
          <cell r="EX509">
            <v>2.1280000000000001</v>
          </cell>
          <cell r="EY509">
            <v>12.088999999999999</v>
          </cell>
        </row>
        <row r="510">
          <cell r="AC510" t="str">
            <v>котельной №9, для участка: от ж.д.ул.Комсомольская№126 до ж.д.ул.Пионерская №127,129; Надземная; 2007год ввода; отопление; обратный; 95/70°С</v>
          </cell>
          <cell r="BP510">
            <v>4.7E-2</v>
          </cell>
          <cell r="BQ510">
            <v>4.2000000000000003E-2</v>
          </cell>
          <cell r="BR510">
            <v>0.04</v>
          </cell>
          <cell r="BS510">
            <v>0.03</v>
          </cell>
          <cell r="BT510">
            <v>0.01</v>
          </cell>
          <cell r="BU510">
            <v>5.0000000000000001E-3</v>
          </cell>
          <cell r="BV510">
            <v>7.0000000000000001E-3</v>
          </cell>
          <cell r="BW510">
            <v>8.0000000000000002E-3</v>
          </cell>
          <cell r="BX510">
            <v>8.9999999999999993E-3</v>
          </cell>
          <cell r="BY510">
            <v>3.1E-2</v>
          </cell>
          <cell r="BZ510">
            <v>3.7999999999999999E-2</v>
          </cell>
          <cell r="CA510">
            <v>4.4999999999999998E-2</v>
          </cell>
          <cell r="CB510">
            <v>0.312</v>
          </cell>
          <cell r="CD510">
            <v>2.7E-2</v>
          </cell>
          <cell r="CE510">
            <v>4.0000000000000001E-3</v>
          </cell>
          <cell r="CF510">
            <v>4.0000000000000001E-3</v>
          </cell>
          <cell r="EM510">
            <v>1.9630000000000001</v>
          </cell>
          <cell r="EN510">
            <v>1.708</v>
          </cell>
          <cell r="EO510">
            <v>1.532</v>
          </cell>
          <cell r="EP510">
            <v>0.91400000000000003</v>
          </cell>
          <cell r="EQ510">
            <v>3.9E-2</v>
          </cell>
          <cell r="ER510">
            <v>0</v>
          </cell>
          <cell r="ES510">
            <v>0</v>
          </cell>
          <cell r="ET510">
            <v>0</v>
          </cell>
          <cell r="EU510">
            <v>0.04</v>
          </cell>
          <cell r="EV510">
            <v>0.94899999999999995</v>
          </cell>
          <cell r="EW510">
            <v>1.4319999999999999</v>
          </cell>
          <cell r="EX510">
            <v>1.8320000000000001</v>
          </cell>
          <cell r="EY510">
            <v>10.409000000000001</v>
          </cell>
        </row>
        <row r="511">
          <cell r="AC511" t="str">
            <v>котельной №9, для участка: к магазину ул.Комсомольская №118; Надземная; 1990год ввода; отопление; подающий; 95/70°С</v>
          </cell>
          <cell r="BP511">
            <v>2E-3</v>
          </cell>
          <cell r="BQ511">
            <v>2E-3</v>
          </cell>
          <cell r="BR511">
            <v>2E-3</v>
          </cell>
          <cell r="BS511">
            <v>1E-3</v>
          </cell>
          <cell r="BT511">
            <v>0</v>
          </cell>
          <cell r="BU511">
            <v>0</v>
          </cell>
          <cell r="BV511">
            <v>0</v>
          </cell>
          <cell r="BW511">
            <v>0</v>
          </cell>
          <cell r="BX511">
            <v>0</v>
          </cell>
          <cell r="BY511">
            <v>1E-3</v>
          </cell>
          <cell r="BZ511">
            <v>2E-3</v>
          </cell>
          <cell r="CA511">
            <v>2E-3</v>
          </cell>
          <cell r="CB511">
            <v>1.2E-2</v>
          </cell>
          <cell r="CD511">
            <v>1E-3</v>
          </cell>
          <cell r="CE511">
            <v>0</v>
          </cell>
          <cell r="CF511">
            <v>0</v>
          </cell>
          <cell r="EM511">
            <v>0.439</v>
          </cell>
          <cell r="EN511">
            <v>0.38200000000000001</v>
          </cell>
          <cell r="EO511">
            <v>0.34300000000000003</v>
          </cell>
          <cell r="EP511">
            <v>0.20399999999999999</v>
          </cell>
          <cell r="EQ511">
            <v>8.9999999999999993E-3</v>
          </cell>
          <cell r="ER511">
            <v>0</v>
          </cell>
          <cell r="ES511">
            <v>0</v>
          </cell>
          <cell r="ET511">
            <v>0</v>
          </cell>
          <cell r="EU511">
            <v>8.9999999999999993E-3</v>
          </cell>
          <cell r="EV511">
            <v>0.21199999999999999</v>
          </cell>
          <cell r="EW511">
            <v>0.32</v>
          </cell>
          <cell r="EX511">
            <v>0.41</v>
          </cell>
          <cell r="EY511">
            <v>2.3279999999999998</v>
          </cell>
        </row>
        <row r="512">
          <cell r="AC512" t="str">
            <v>котельной №9, для участка: к магазину ул.Комсомольская №118; Надземная; 1990год ввода; отопление; обратный; 95/70°С</v>
          </cell>
          <cell r="BP512">
            <v>2E-3</v>
          </cell>
          <cell r="BQ512">
            <v>2E-3</v>
          </cell>
          <cell r="BR512">
            <v>2E-3</v>
          </cell>
          <cell r="BS512">
            <v>1E-3</v>
          </cell>
          <cell r="BT512">
            <v>0</v>
          </cell>
          <cell r="BU512">
            <v>0</v>
          </cell>
          <cell r="BV512">
            <v>0</v>
          </cell>
          <cell r="BW512">
            <v>0</v>
          </cell>
          <cell r="BX512">
            <v>0</v>
          </cell>
          <cell r="BY512">
            <v>1E-3</v>
          </cell>
          <cell r="BZ512">
            <v>2E-3</v>
          </cell>
          <cell r="CA512">
            <v>2E-3</v>
          </cell>
          <cell r="CB512">
            <v>1.2E-2</v>
          </cell>
          <cell r="CD512">
            <v>1E-3</v>
          </cell>
          <cell r="CE512">
            <v>0</v>
          </cell>
          <cell r="CF512">
            <v>0</v>
          </cell>
          <cell r="EM512">
            <v>0.35499999999999998</v>
          </cell>
          <cell r="EN512">
            <v>0.309</v>
          </cell>
          <cell r="EO512">
            <v>0.27700000000000002</v>
          </cell>
          <cell r="EP512">
            <v>0.16500000000000001</v>
          </cell>
          <cell r="EQ512">
            <v>7.0000000000000001E-3</v>
          </cell>
          <cell r="ER512">
            <v>0</v>
          </cell>
          <cell r="ES512">
            <v>0</v>
          </cell>
          <cell r="ET512">
            <v>0</v>
          </cell>
          <cell r="EU512">
            <v>7.0000000000000001E-3</v>
          </cell>
          <cell r="EV512">
            <v>0.17199999999999999</v>
          </cell>
          <cell r="EW512">
            <v>0.25900000000000001</v>
          </cell>
          <cell r="EX512">
            <v>0.33100000000000002</v>
          </cell>
          <cell r="EY512">
            <v>1.8819999999999997</v>
          </cell>
        </row>
        <row r="513">
          <cell r="AC513" t="str">
            <v>котельной №9, для участка: к зданию банкаул.Советская №98; Надземная; 1990год ввода; отопление; подающий; 95/70°С</v>
          </cell>
          <cell r="BP513">
            <v>0.02</v>
          </cell>
          <cell r="BQ513">
            <v>1.7999999999999999E-2</v>
          </cell>
          <cell r="BR513">
            <v>1.7000000000000001E-2</v>
          </cell>
          <cell r="BS513">
            <v>1.2999999999999999E-2</v>
          </cell>
          <cell r="BT513">
            <v>4.0000000000000001E-3</v>
          </cell>
          <cell r="BU513">
            <v>2E-3</v>
          </cell>
          <cell r="BV513">
            <v>3.0000000000000001E-3</v>
          </cell>
          <cell r="BW513">
            <v>4.0000000000000001E-3</v>
          </cell>
          <cell r="BX513">
            <v>4.0000000000000001E-3</v>
          </cell>
          <cell r="BY513">
            <v>1.2999999999999999E-2</v>
          </cell>
          <cell r="BZ513">
            <v>1.7000000000000001E-2</v>
          </cell>
          <cell r="CA513">
            <v>1.9E-2</v>
          </cell>
          <cell r="CB513">
            <v>0.13400000000000001</v>
          </cell>
          <cell r="CD513">
            <v>1.2E-2</v>
          </cell>
          <cell r="CE513">
            <v>2E-3</v>
          </cell>
          <cell r="CF513">
            <v>2E-3</v>
          </cell>
          <cell r="EM513">
            <v>1.1950000000000001</v>
          </cell>
          <cell r="EN513">
            <v>1.0389999999999999</v>
          </cell>
          <cell r="EO513">
            <v>0.93200000000000005</v>
          </cell>
          <cell r="EP513">
            <v>0.55600000000000005</v>
          </cell>
          <cell r="EQ513">
            <v>2.4E-2</v>
          </cell>
          <cell r="ER513">
            <v>0</v>
          </cell>
          <cell r="ES513">
            <v>0</v>
          </cell>
          <cell r="ET513">
            <v>0</v>
          </cell>
          <cell r="EU513">
            <v>2.5000000000000001E-2</v>
          </cell>
          <cell r="EV513">
            <v>0.57699999999999996</v>
          </cell>
          <cell r="EW513">
            <v>0.872</v>
          </cell>
          <cell r="EX513">
            <v>1.115</v>
          </cell>
          <cell r="EY513">
            <v>6.335</v>
          </cell>
        </row>
        <row r="514">
          <cell r="AC514" t="str">
            <v>котельной №9, для участка: к зданию банкаул.Советская №98; Надземная; 1990год ввода; отопление; обратный; 95/70°С</v>
          </cell>
          <cell r="BP514">
            <v>0.02</v>
          </cell>
          <cell r="BQ514">
            <v>1.7999999999999999E-2</v>
          </cell>
          <cell r="BR514">
            <v>1.7000000000000001E-2</v>
          </cell>
          <cell r="BS514">
            <v>1.2999999999999999E-2</v>
          </cell>
          <cell r="BT514">
            <v>4.0000000000000001E-3</v>
          </cell>
          <cell r="BU514">
            <v>2E-3</v>
          </cell>
          <cell r="BV514">
            <v>3.0000000000000001E-3</v>
          </cell>
          <cell r="BW514">
            <v>4.0000000000000001E-3</v>
          </cell>
          <cell r="BX514">
            <v>4.0000000000000001E-3</v>
          </cell>
          <cell r="BY514">
            <v>1.2999999999999999E-2</v>
          </cell>
          <cell r="BZ514">
            <v>1.7000000000000001E-2</v>
          </cell>
          <cell r="CA514">
            <v>1.9E-2</v>
          </cell>
          <cell r="CB514">
            <v>0.13400000000000001</v>
          </cell>
          <cell r="CD514">
            <v>1.2E-2</v>
          </cell>
          <cell r="CE514">
            <v>2E-3</v>
          </cell>
          <cell r="CF514">
            <v>2E-3</v>
          </cell>
          <cell r="EM514">
            <v>0.97099999999999997</v>
          </cell>
          <cell r="EN514">
            <v>0.84499999999999997</v>
          </cell>
          <cell r="EO514">
            <v>0.75800000000000001</v>
          </cell>
          <cell r="EP514">
            <v>0.45200000000000001</v>
          </cell>
          <cell r="EQ514">
            <v>1.9E-2</v>
          </cell>
          <cell r="ER514">
            <v>0</v>
          </cell>
          <cell r="ES514">
            <v>0</v>
          </cell>
          <cell r="ET514">
            <v>0</v>
          </cell>
          <cell r="EU514">
            <v>0.02</v>
          </cell>
          <cell r="EV514">
            <v>0.46899999999999997</v>
          </cell>
          <cell r="EW514">
            <v>0.70799999999999996</v>
          </cell>
          <cell r="EX514">
            <v>0.90600000000000003</v>
          </cell>
          <cell r="EY514">
            <v>5.1479999999999997</v>
          </cell>
        </row>
        <row r="515">
          <cell r="AC515" t="str">
            <v>котельной №9, для участка: к зданию банкаул.Советская №98; Бесканальная; 1990год ввода; отопление; подающий; 95/70°С</v>
          </cell>
          <cell r="BP515">
            <v>1.4E-2</v>
          </cell>
          <cell r="BQ515">
            <v>1.2E-2</v>
          </cell>
          <cell r="BR515">
            <v>1.2E-2</v>
          </cell>
          <cell r="BS515">
            <v>8.0000000000000002E-3</v>
          </cell>
          <cell r="BT515">
            <v>3.0000000000000001E-3</v>
          </cell>
          <cell r="BU515">
            <v>2E-3</v>
          </cell>
          <cell r="BV515">
            <v>2E-3</v>
          </cell>
          <cell r="BW515">
            <v>2E-3</v>
          </cell>
          <cell r="BX515">
            <v>3.0000000000000001E-3</v>
          </cell>
          <cell r="BY515">
            <v>8.9999999999999993E-3</v>
          </cell>
          <cell r="BZ515">
            <v>1.0999999999999999E-2</v>
          </cell>
          <cell r="CA515">
            <v>1.2999999999999999E-2</v>
          </cell>
          <cell r="CB515">
            <v>9.1000000000000011E-2</v>
          </cell>
          <cell r="CD515">
            <v>8.0000000000000002E-3</v>
          </cell>
          <cell r="CE515">
            <v>1E-3</v>
          </cell>
          <cell r="CF515">
            <v>1E-3</v>
          </cell>
          <cell r="EM515">
            <v>1.891</v>
          </cell>
          <cell r="EN515">
            <v>1.6950000000000001</v>
          </cell>
          <cell r="EO515">
            <v>1.6679999999999999</v>
          </cell>
          <cell r="EP515">
            <v>1.2450000000000001</v>
          </cell>
          <cell r="EQ515">
            <v>6.8000000000000005E-2</v>
          </cell>
          <cell r="ER515">
            <v>0</v>
          </cell>
          <cell r="ES515">
            <v>0</v>
          </cell>
          <cell r="ET515">
            <v>0</v>
          </cell>
          <cell r="EU515">
            <v>0.05</v>
          </cell>
          <cell r="EV515">
            <v>1.0349999999999999</v>
          </cell>
          <cell r="EW515">
            <v>1.4279999999999999</v>
          </cell>
          <cell r="EX515">
            <v>1.77</v>
          </cell>
          <cell r="EY515">
            <v>10.85</v>
          </cell>
        </row>
        <row r="516">
          <cell r="AC516" t="str">
            <v>котельной №9, для участка: к зданию банкаул.Советская №98; Бесканальная; 1990год ввода; отопление; обратный; 95/70°С</v>
          </cell>
          <cell r="BP516">
            <v>1.4E-2</v>
          </cell>
          <cell r="BQ516">
            <v>1.2E-2</v>
          </cell>
          <cell r="BR516">
            <v>1.2E-2</v>
          </cell>
          <cell r="BS516">
            <v>8.0000000000000002E-3</v>
          </cell>
          <cell r="BT516">
            <v>3.0000000000000001E-3</v>
          </cell>
          <cell r="BU516">
            <v>2E-3</v>
          </cell>
          <cell r="BV516">
            <v>2E-3</v>
          </cell>
          <cell r="BW516">
            <v>2E-3</v>
          </cell>
          <cell r="BX516">
            <v>3.0000000000000001E-3</v>
          </cell>
          <cell r="BY516">
            <v>8.9999999999999993E-3</v>
          </cell>
          <cell r="BZ516">
            <v>1.0999999999999999E-2</v>
          </cell>
          <cell r="CA516">
            <v>1.2999999999999999E-2</v>
          </cell>
          <cell r="CB516">
            <v>9.1000000000000011E-2</v>
          </cell>
          <cell r="CD516">
            <v>8.0000000000000002E-3</v>
          </cell>
          <cell r="CE516">
            <v>1E-3</v>
          </cell>
          <cell r="CF516">
            <v>1E-3</v>
          </cell>
          <cell r="EM516">
            <v>1.018</v>
          </cell>
          <cell r="EN516">
            <v>0.91300000000000003</v>
          </cell>
          <cell r="EO516">
            <v>0.89800000000000002</v>
          </cell>
          <cell r="EP516">
            <v>0.67</v>
          </cell>
          <cell r="EQ516">
            <v>3.5999999999999997E-2</v>
          </cell>
          <cell r="ER516">
            <v>0</v>
          </cell>
          <cell r="ES516">
            <v>0</v>
          </cell>
          <cell r="ET516">
            <v>0</v>
          </cell>
          <cell r="EU516">
            <v>2.7E-2</v>
          </cell>
          <cell r="EV516">
            <v>0.55700000000000005</v>
          </cell>
          <cell r="EW516">
            <v>0.76900000000000002</v>
          </cell>
          <cell r="EX516">
            <v>0.95299999999999996</v>
          </cell>
          <cell r="EY516">
            <v>5.8410000000000011</v>
          </cell>
        </row>
        <row r="517">
          <cell r="AC517" t="str">
            <v>котельной №9, для участка: к административному зданию ул.Комсомольская№106; Надземная; 1999год ввода; отопление; подающий; 95/70°С</v>
          </cell>
          <cell r="BP517">
            <v>4.0000000000000001E-3</v>
          </cell>
          <cell r="BQ517">
            <v>3.0000000000000001E-3</v>
          </cell>
          <cell r="BR517">
            <v>3.0000000000000001E-3</v>
          </cell>
          <cell r="BS517">
            <v>2E-3</v>
          </cell>
          <cell r="BT517">
            <v>1E-3</v>
          </cell>
          <cell r="BU517">
            <v>0</v>
          </cell>
          <cell r="BV517">
            <v>1E-3</v>
          </cell>
          <cell r="BW517">
            <v>1E-3</v>
          </cell>
          <cell r="BX517">
            <v>1E-3</v>
          </cell>
          <cell r="BY517">
            <v>2E-3</v>
          </cell>
          <cell r="BZ517">
            <v>3.0000000000000001E-3</v>
          </cell>
          <cell r="CA517">
            <v>3.0000000000000001E-3</v>
          </cell>
          <cell r="CB517">
            <v>2.4E-2</v>
          </cell>
          <cell r="CD517">
            <v>2E-3</v>
          </cell>
          <cell r="CE517">
            <v>0</v>
          </cell>
          <cell r="CF517">
            <v>0</v>
          </cell>
          <cell r="EM517">
            <v>0.51200000000000001</v>
          </cell>
          <cell r="EN517">
            <v>0.44600000000000001</v>
          </cell>
          <cell r="EO517">
            <v>0.4</v>
          </cell>
          <cell r="EP517">
            <v>0.23799999999999999</v>
          </cell>
          <cell r="EQ517">
            <v>0.01</v>
          </cell>
          <cell r="ER517">
            <v>0</v>
          </cell>
          <cell r="ES517">
            <v>0</v>
          </cell>
          <cell r="ET517">
            <v>0</v>
          </cell>
          <cell r="EU517">
            <v>1.0999999999999999E-2</v>
          </cell>
          <cell r="EV517">
            <v>0.248</v>
          </cell>
          <cell r="EW517">
            <v>0.374</v>
          </cell>
          <cell r="EX517">
            <v>0.47799999999999998</v>
          </cell>
          <cell r="EY517">
            <v>2.7169999999999996</v>
          </cell>
        </row>
        <row r="518">
          <cell r="AC518" t="str">
            <v>котельной №9, для участка: к административному зданию ул.Комсомольская№106; Надземная; 1999год ввода; отопление; обратный; 95/70°С</v>
          </cell>
          <cell r="BP518">
            <v>4.0000000000000001E-3</v>
          </cell>
          <cell r="BQ518">
            <v>3.0000000000000001E-3</v>
          </cell>
          <cell r="BR518">
            <v>3.0000000000000001E-3</v>
          </cell>
          <cell r="BS518">
            <v>2E-3</v>
          </cell>
          <cell r="BT518">
            <v>1E-3</v>
          </cell>
          <cell r="BU518">
            <v>0</v>
          </cell>
          <cell r="BV518">
            <v>1E-3</v>
          </cell>
          <cell r="BW518">
            <v>1E-3</v>
          </cell>
          <cell r="BX518">
            <v>1E-3</v>
          </cell>
          <cell r="BY518">
            <v>2E-3</v>
          </cell>
          <cell r="BZ518">
            <v>3.0000000000000001E-3</v>
          </cell>
          <cell r="CA518">
            <v>3.0000000000000001E-3</v>
          </cell>
          <cell r="CB518">
            <v>2.4E-2</v>
          </cell>
          <cell r="CD518">
            <v>2E-3</v>
          </cell>
          <cell r="CE518">
            <v>0</v>
          </cell>
          <cell r="CF518">
            <v>0</v>
          </cell>
          <cell r="EM518">
            <v>0.42299999999999999</v>
          </cell>
          <cell r="EN518">
            <v>0.36799999999999999</v>
          </cell>
          <cell r="EO518">
            <v>0.33</v>
          </cell>
          <cell r="EP518">
            <v>0.19700000000000001</v>
          </cell>
          <cell r="EQ518">
            <v>8.0000000000000002E-3</v>
          </cell>
          <cell r="ER518">
            <v>0</v>
          </cell>
          <cell r="ES518">
            <v>0</v>
          </cell>
          <cell r="ET518">
            <v>0</v>
          </cell>
          <cell r="EU518">
            <v>8.9999999999999993E-3</v>
          </cell>
          <cell r="EV518">
            <v>0.20499999999999999</v>
          </cell>
          <cell r="EW518">
            <v>0.309</v>
          </cell>
          <cell r="EX518">
            <v>0.39500000000000002</v>
          </cell>
          <cell r="EY518">
            <v>2.2439999999999998</v>
          </cell>
        </row>
        <row r="519">
          <cell r="AC519" t="str">
            <v>котельной №10, для участка: от котельной №10 до здания СЭС; Надземная; 2006год ввода; отопление; подающий; 95/70°С</v>
          </cell>
          <cell r="BP519">
            <v>2.1000000000000001E-2</v>
          </cell>
          <cell r="BQ519">
            <v>1.7999999999999999E-2</v>
          </cell>
          <cell r="BR519">
            <v>1.7999999999999999E-2</v>
          </cell>
          <cell r="BS519">
            <v>1.2999999999999999E-2</v>
          </cell>
          <cell r="BT519">
            <v>4.0000000000000001E-3</v>
          </cell>
          <cell r="BU519">
            <v>2E-3</v>
          </cell>
          <cell r="BV519">
            <v>3.0000000000000001E-3</v>
          </cell>
          <cell r="BW519">
            <v>4.0000000000000001E-3</v>
          </cell>
          <cell r="BX519">
            <v>4.0000000000000001E-3</v>
          </cell>
          <cell r="BY519">
            <v>1.2999999999999999E-2</v>
          </cell>
          <cell r="BZ519">
            <v>1.7000000000000001E-2</v>
          </cell>
          <cell r="CA519">
            <v>0.02</v>
          </cell>
          <cell r="CB519">
            <v>0.13700000000000001</v>
          </cell>
          <cell r="CD519">
            <v>1.2E-2</v>
          </cell>
          <cell r="CE519">
            <v>2E-3</v>
          </cell>
          <cell r="CF519">
            <v>2E-3</v>
          </cell>
          <cell r="EM519">
            <v>0.49199999999999999</v>
          </cell>
          <cell r="EN519">
            <v>0.42799999999999999</v>
          </cell>
          <cell r="EO519">
            <v>0.38400000000000001</v>
          </cell>
          <cell r="EP519">
            <v>0.22900000000000001</v>
          </cell>
          <cell r="EQ519">
            <v>0.01</v>
          </cell>
          <cell r="ER519">
            <v>0</v>
          </cell>
          <cell r="ES519">
            <v>0</v>
          </cell>
          <cell r="ET519">
            <v>0</v>
          </cell>
          <cell r="EU519">
            <v>0.01</v>
          </cell>
          <cell r="EV519">
            <v>0.23799999999999999</v>
          </cell>
          <cell r="EW519">
            <v>0.35899999999999999</v>
          </cell>
          <cell r="EX519">
            <v>0.45900000000000002</v>
          </cell>
          <cell r="EY519">
            <v>2.609</v>
          </cell>
        </row>
        <row r="520">
          <cell r="AC520" t="str">
            <v>котельной №10, для участка: от котельной №10 до здания СЭС; Надземная; 2006год ввода; отопление; обратный; 95/70°С</v>
          </cell>
          <cell r="BP520">
            <v>2.1000000000000001E-2</v>
          </cell>
          <cell r="BQ520">
            <v>1.7999999999999999E-2</v>
          </cell>
          <cell r="BR520">
            <v>1.7999999999999999E-2</v>
          </cell>
          <cell r="BS520">
            <v>1.2999999999999999E-2</v>
          </cell>
          <cell r="BT520">
            <v>4.0000000000000001E-3</v>
          </cell>
          <cell r="BU520">
            <v>2E-3</v>
          </cell>
          <cell r="BV520">
            <v>3.0000000000000001E-3</v>
          </cell>
          <cell r="BW520">
            <v>4.0000000000000001E-3</v>
          </cell>
          <cell r="BX520">
            <v>4.0000000000000001E-3</v>
          </cell>
          <cell r="BY520">
            <v>1.2999999999999999E-2</v>
          </cell>
          <cell r="BZ520">
            <v>1.7000000000000001E-2</v>
          </cell>
          <cell r="CA520">
            <v>0.02</v>
          </cell>
          <cell r="CB520">
            <v>0.13700000000000001</v>
          </cell>
          <cell r="CD520">
            <v>1.2E-2</v>
          </cell>
          <cell r="CE520">
            <v>2E-3</v>
          </cell>
          <cell r="CF520">
            <v>2E-3</v>
          </cell>
          <cell r="EM520">
            <v>0.42099999999999999</v>
          </cell>
          <cell r="EN520">
            <v>0.36699999999999999</v>
          </cell>
          <cell r="EO520">
            <v>0.32900000000000001</v>
          </cell>
          <cell r="EP520">
            <v>0.19600000000000001</v>
          </cell>
          <cell r="EQ520">
            <v>8.0000000000000002E-3</v>
          </cell>
          <cell r="ER520">
            <v>0</v>
          </cell>
          <cell r="ES520">
            <v>0</v>
          </cell>
          <cell r="ET520">
            <v>0</v>
          </cell>
          <cell r="EU520">
            <v>8.9999999999999993E-3</v>
          </cell>
          <cell r="EV520">
            <v>0.20399999999999999</v>
          </cell>
          <cell r="EW520">
            <v>0.307</v>
          </cell>
          <cell r="EX520">
            <v>0.39300000000000002</v>
          </cell>
          <cell r="EY520">
            <v>2.234</v>
          </cell>
        </row>
        <row r="521">
          <cell r="AC521" t="str">
            <v>котельной №10, для участка: от котельной №10 до здания СЭС; Надземная; 2006год ввода; отопление; подающий; 95/70°С</v>
          </cell>
          <cell r="BP521">
            <v>4.0000000000000001E-3</v>
          </cell>
          <cell r="BQ521">
            <v>4.0000000000000001E-3</v>
          </cell>
          <cell r="BR521">
            <v>4.0000000000000001E-3</v>
          </cell>
          <cell r="BS521">
            <v>3.0000000000000001E-3</v>
          </cell>
          <cell r="BT521">
            <v>1E-3</v>
          </cell>
          <cell r="BU521">
            <v>0</v>
          </cell>
          <cell r="BV521">
            <v>1E-3</v>
          </cell>
          <cell r="BW521">
            <v>1E-3</v>
          </cell>
          <cell r="BX521">
            <v>1E-3</v>
          </cell>
          <cell r="BY521">
            <v>3.0000000000000001E-3</v>
          </cell>
          <cell r="BZ521">
            <v>3.0000000000000001E-3</v>
          </cell>
          <cell r="CA521">
            <v>4.0000000000000001E-3</v>
          </cell>
          <cell r="CB521">
            <v>2.9000000000000001E-2</v>
          </cell>
          <cell r="CD521">
            <v>2E-3</v>
          </cell>
          <cell r="CE521">
            <v>0</v>
          </cell>
          <cell r="CF521">
            <v>0</v>
          </cell>
          <cell r="EM521">
            <v>0.42199999999999999</v>
          </cell>
          <cell r="EN521">
            <v>0.36699999999999999</v>
          </cell>
          <cell r="EO521">
            <v>0.33</v>
          </cell>
          <cell r="EP521">
            <v>0.19700000000000001</v>
          </cell>
          <cell r="EQ521">
            <v>8.0000000000000002E-3</v>
          </cell>
          <cell r="ER521">
            <v>0</v>
          </cell>
          <cell r="ES521">
            <v>0</v>
          </cell>
          <cell r="ET521">
            <v>0</v>
          </cell>
          <cell r="EU521">
            <v>8.9999999999999993E-3</v>
          </cell>
          <cell r="EV521">
            <v>0.20399999999999999</v>
          </cell>
          <cell r="EW521">
            <v>0.308</v>
          </cell>
          <cell r="EX521">
            <v>0.39400000000000002</v>
          </cell>
          <cell r="EY521">
            <v>2.2389999999999999</v>
          </cell>
        </row>
        <row r="522">
          <cell r="AC522" t="str">
            <v>котельной №10, для участка: от котельной №10 до здания СЭС; Надземная; 2006год ввода; отопление; обратный; 95/70°С</v>
          </cell>
          <cell r="BP522">
            <v>4.0000000000000001E-3</v>
          </cell>
          <cell r="BQ522">
            <v>4.0000000000000001E-3</v>
          </cell>
          <cell r="BR522">
            <v>4.0000000000000001E-3</v>
          </cell>
          <cell r="BS522">
            <v>3.0000000000000001E-3</v>
          </cell>
          <cell r="BT522">
            <v>1E-3</v>
          </cell>
          <cell r="BU522">
            <v>0</v>
          </cell>
          <cell r="BV522">
            <v>1E-3</v>
          </cell>
          <cell r="BW522">
            <v>1E-3</v>
          </cell>
          <cell r="BX522">
            <v>1E-3</v>
          </cell>
          <cell r="BY522">
            <v>3.0000000000000001E-3</v>
          </cell>
          <cell r="BZ522">
            <v>3.0000000000000001E-3</v>
          </cell>
          <cell r="CA522">
            <v>4.0000000000000001E-3</v>
          </cell>
          <cell r="CB522">
            <v>2.9000000000000001E-2</v>
          </cell>
          <cell r="CD522">
            <v>2E-3</v>
          </cell>
          <cell r="CE522">
            <v>0</v>
          </cell>
          <cell r="CF522">
            <v>0</v>
          </cell>
          <cell r="EM522">
            <v>0.36199999999999999</v>
          </cell>
          <cell r="EN522">
            <v>0.315</v>
          </cell>
          <cell r="EO522">
            <v>0.28199999999999997</v>
          </cell>
          <cell r="EP522">
            <v>0.16800000000000001</v>
          </cell>
          <cell r="EQ522">
            <v>7.0000000000000001E-3</v>
          </cell>
          <cell r="ER522">
            <v>0</v>
          </cell>
          <cell r="ES522">
            <v>0</v>
          </cell>
          <cell r="ET522">
            <v>0</v>
          </cell>
          <cell r="EU522">
            <v>7.0000000000000001E-3</v>
          </cell>
          <cell r="EV522">
            <v>0.17499999999999999</v>
          </cell>
          <cell r="EW522">
            <v>0.26400000000000001</v>
          </cell>
          <cell r="EX522">
            <v>0.33800000000000002</v>
          </cell>
          <cell r="EY522">
            <v>1.9179999999999999</v>
          </cell>
        </row>
        <row r="523">
          <cell r="AC523" t="str">
            <v>котельной №10, для участка: от котельной №10 до здания СЭС; Надземная; 2006год ввода; ГВС; подающий; 60/30°С</v>
          </cell>
          <cell r="BP523">
            <v>8.0000000000000002E-3</v>
          </cell>
          <cell r="BQ523">
            <v>7.0000000000000001E-3</v>
          </cell>
          <cell r="BR523">
            <v>7.0000000000000001E-3</v>
          </cell>
          <cell r="BS523">
            <v>5.0000000000000001E-3</v>
          </cell>
          <cell r="BT523">
            <v>2E-3</v>
          </cell>
          <cell r="BU523">
            <v>1E-3</v>
          </cell>
          <cell r="BV523">
            <v>1E-3</v>
          </cell>
          <cell r="BW523">
            <v>2E-3</v>
          </cell>
          <cell r="BX523">
            <v>2E-3</v>
          </cell>
          <cell r="BY523">
            <v>5.0000000000000001E-3</v>
          </cell>
          <cell r="BZ523">
            <v>7.0000000000000001E-3</v>
          </cell>
          <cell r="CA523">
            <v>8.0000000000000002E-3</v>
          </cell>
          <cell r="CB523">
            <v>5.5E-2</v>
          </cell>
          <cell r="CD523">
            <v>5.0000000000000001E-3</v>
          </cell>
          <cell r="CE523">
            <v>1E-3</v>
          </cell>
          <cell r="CF523">
            <v>1E-3</v>
          </cell>
          <cell r="EM523">
            <v>0.35799999999999998</v>
          </cell>
          <cell r="EN523">
            <v>0.318</v>
          </cell>
          <cell r="EO523">
            <v>0.317</v>
          </cell>
          <cell r="EP523">
            <v>0.253</v>
          </cell>
          <cell r="EQ523">
            <v>0.22</v>
          </cell>
          <cell r="ER523">
            <v>0.124</v>
          </cell>
          <cell r="ES523">
            <v>0.153</v>
          </cell>
          <cell r="ET523">
            <v>0.19700000000000001</v>
          </cell>
          <cell r="EU523">
            <v>0.217</v>
          </cell>
          <cell r="EV523">
            <v>0.26200000000000001</v>
          </cell>
          <cell r="EW523">
            <v>0.30099999999999999</v>
          </cell>
          <cell r="EX523">
            <v>0.34599999999999997</v>
          </cell>
          <cell r="EY523">
            <v>3.0660000000000003</v>
          </cell>
        </row>
        <row r="524">
          <cell r="AC524" t="str">
            <v>котельной №10, для участка: от котельной №10 до здания СЭС; Надземная; 2006год ввода; ГВС; обратный; 60/30°С</v>
          </cell>
          <cell r="BP524">
            <v>3.0000000000000001E-3</v>
          </cell>
          <cell r="BQ524">
            <v>3.0000000000000001E-3</v>
          </cell>
          <cell r="BR524">
            <v>3.0000000000000001E-3</v>
          </cell>
          <cell r="BS524">
            <v>2E-3</v>
          </cell>
          <cell r="BT524">
            <v>1E-3</v>
          </cell>
          <cell r="BU524">
            <v>0</v>
          </cell>
          <cell r="BV524">
            <v>0</v>
          </cell>
          <cell r="BW524">
            <v>1E-3</v>
          </cell>
          <cell r="BX524">
            <v>1E-3</v>
          </cell>
          <cell r="BY524">
            <v>2E-3</v>
          </cell>
          <cell r="BZ524">
            <v>3.0000000000000001E-3</v>
          </cell>
          <cell r="CA524">
            <v>3.0000000000000001E-3</v>
          </cell>
          <cell r="CB524">
            <v>2.1999999999999999E-2</v>
          </cell>
          <cell r="CD524">
            <v>2E-3</v>
          </cell>
          <cell r="CE524">
            <v>0</v>
          </cell>
          <cell r="CF524">
            <v>0</v>
          </cell>
          <cell r="EM524">
            <v>0.26900000000000002</v>
          </cell>
          <cell r="EN524">
            <v>0.23899999999999999</v>
          </cell>
          <cell r="EO524">
            <v>0.23799999999999999</v>
          </cell>
          <cell r="EP524">
            <v>0.19</v>
          </cell>
          <cell r="EQ524">
            <v>0.16500000000000001</v>
          </cell>
          <cell r="ER524">
            <v>9.2999999999999999E-2</v>
          </cell>
          <cell r="ES524">
            <v>0.115</v>
          </cell>
          <cell r="ET524">
            <v>0.14799999999999999</v>
          </cell>
          <cell r="EU524">
            <v>0.16300000000000001</v>
          </cell>
          <cell r="EV524">
            <v>0.19700000000000001</v>
          </cell>
          <cell r="EW524">
            <v>0.22600000000000001</v>
          </cell>
          <cell r="EX524">
            <v>0.26</v>
          </cell>
          <cell r="EY524">
            <v>2.3029999999999999</v>
          </cell>
        </row>
        <row r="525">
          <cell r="AC525" t="str">
            <v>котельной №10, для участка: от котельной №10 до здания СЭС; Надземная; 2006год ввода; ГВС; подающий; 60/30°С</v>
          </cell>
          <cell r="BP525">
            <v>1E-3</v>
          </cell>
          <cell r="BQ525">
            <v>1E-3</v>
          </cell>
          <cell r="BR525">
            <v>1E-3</v>
          </cell>
          <cell r="BS525">
            <v>0</v>
          </cell>
          <cell r="BT525">
            <v>0</v>
          </cell>
          <cell r="BU525">
            <v>0</v>
          </cell>
          <cell r="BV525">
            <v>0</v>
          </cell>
          <cell r="BW525">
            <v>0</v>
          </cell>
          <cell r="BX525">
            <v>0</v>
          </cell>
          <cell r="BY525">
            <v>0</v>
          </cell>
          <cell r="BZ525">
            <v>1E-3</v>
          </cell>
          <cell r="CA525">
            <v>1E-3</v>
          </cell>
          <cell r="CB525">
            <v>5.0000000000000001E-3</v>
          </cell>
          <cell r="CD525">
            <v>0</v>
          </cell>
          <cell r="CE525">
            <v>0</v>
          </cell>
          <cell r="CF525">
            <v>0</v>
          </cell>
          <cell r="EM525">
            <v>0.28100000000000003</v>
          </cell>
          <cell r="EN525">
            <v>0.25</v>
          </cell>
          <cell r="EO525">
            <v>0.249</v>
          </cell>
          <cell r="EP525">
            <v>0.19900000000000001</v>
          </cell>
          <cell r="EQ525">
            <v>0.17299999999999999</v>
          </cell>
          <cell r="ER525">
            <v>9.7000000000000003E-2</v>
          </cell>
          <cell r="ES525">
            <v>0.121</v>
          </cell>
          <cell r="ET525">
            <v>0.155</v>
          </cell>
          <cell r="EU525">
            <v>0.17100000000000001</v>
          </cell>
          <cell r="EV525">
            <v>0.20599999999999999</v>
          </cell>
          <cell r="EW525">
            <v>0.23699999999999999</v>
          </cell>
          <cell r="EX525">
            <v>0.27200000000000002</v>
          </cell>
          <cell r="EY525">
            <v>2.4110000000000005</v>
          </cell>
        </row>
        <row r="526">
          <cell r="AC526" t="str">
            <v>котельной №10, для участка: от котельной №10 до здания СЭС; Надземная; 2006год ввода; ГВС; обратный; 60/30°С</v>
          </cell>
          <cell r="BP526">
            <v>1E-3</v>
          </cell>
          <cell r="BQ526">
            <v>1E-3</v>
          </cell>
          <cell r="BR526">
            <v>1E-3</v>
          </cell>
          <cell r="BS526">
            <v>0</v>
          </cell>
          <cell r="BT526">
            <v>0</v>
          </cell>
          <cell r="BU526">
            <v>0</v>
          </cell>
          <cell r="BV526">
            <v>0</v>
          </cell>
          <cell r="BW526">
            <v>0</v>
          </cell>
          <cell r="BX526">
            <v>0</v>
          </cell>
          <cell r="BY526">
            <v>0</v>
          </cell>
          <cell r="BZ526">
            <v>1E-3</v>
          </cell>
          <cell r="CA526">
            <v>1E-3</v>
          </cell>
          <cell r="CB526">
            <v>5.0000000000000001E-3</v>
          </cell>
          <cell r="CD526">
            <v>0</v>
          </cell>
          <cell r="CE526">
            <v>0</v>
          </cell>
          <cell r="CF526">
            <v>0</v>
          </cell>
          <cell r="EM526">
            <v>0.26100000000000001</v>
          </cell>
          <cell r="EN526">
            <v>0.23100000000000001</v>
          </cell>
          <cell r="EO526">
            <v>0.23100000000000001</v>
          </cell>
          <cell r="EP526">
            <v>0.184</v>
          </cell>
          <cell r="EQ526">
            <v>0.161</v>
          </cell>
          <cell r="ER526">
            <v>0.09</v>
          </cell>
          <cell r="ES526">
            <v>0.112</v>
          </cell>
          <cell r="ET526">
            <v>0.14399999999999999</v>
          </cell>
          <cell r="EU526">
            <v>0.158</v>
          </cell>
          <cell r="EV526">
            <v>0.191</v>
          </cell>
          <cell r="EW526">
            <v>0.219</v>
          </cell>
          <cell r="EX526">
            <v>0.252</v>
          </cell>
          <cell r="EY526">
            <v>2.234</v>
          </cell>
        </row>
        <row r="527">
          <cell r="AC527" t="str">
            <v>котельной №10, для участка: от здания СЭС до ж.д.пр.Олимпийский №2; Надземная; 1982год ввода; отопление; подающий; 95/70°С</v>
          </cell>
          <cell r="BP527">
            <v>8.3000000000000004E-2</v>
          </cell>
          <cell r="BQ527">
            <v>7.2999999999999995E-2</v>
          </cell>
          <cell r="BR527">
            <v>7.0999999999999994E-2</v>
          </cell>
          <cell r="BS527">
            <v>5.1999999999999998E-2</v>
          </cell>
          <cell r="BT527">
            <v>1.7000000000000001E-2</v>
          </cell>
          <cell r="BU527">
            <v>0.01</v>
          </cell>
          <cell r="BV527">
            <v>1.2999999999999999E-2</v>
          </cell>
          <cell r="BW527">
            <v>1.4999999999999999E-2</v>
          </cell>
          <cell r="BX527">
            <v>1.6E-2</v>
          </cell>
          <cell r="BY527">
            <v>5.3999999999999999E-2</v>
          </cell>
          <cell r="BZ527">
            <v>6.7000000000000004E-2</v>
          </cell>
          <cell r="CA527">
            <v>7.9000000000000001E-2</v>
          </cell>
          <cell r="CB527">
            <v>0.55000000000000004</v>
          </cell>
          <cell r="CD527">
            <v>4.7E-2</v>
          </cell>
          <cell r="CE527">
            <v>7.0000000000000001E-3</v>
          </cell>
          <cell r="CF527">
            <v>7.0000000000000001E-3</v>
          </cell>
          <cell r="EM527">
            <v>3.7509999999999999</v>
          </cell>
          <cell r="EN527">
            <v>3.2639999999999998</v>
          </cell>
          <cell r="EO527">
            <v>2.927</v>
          </cell>
          <cell r="EP527">
            <v>1.746</v>
          </cell>
          <cell r="EQ527">
            <v>7.4999999999999997E-2</v>
          </cell>
          <cell r="ER527">
            <v>0</v>
          </cell>
          <cell r="ES527">
            <v>0</v>
          </cell>
          <cell r="ET527">
            <v>0</v>
          </cell>
          <cell r="EU527">
            <v>7.6999999999999999E-2</v>
          </cell>
          <cell r="EV527">
            <v>1.8129999999999999</v>
          </cell>
          <cell r="EW527">
            <v>2.7360000000000002</v>
          </cell>
          <cell r="EX527">
            <v>3.5009999999999999</v>
          </cell>
          <cell r="EY527">
            <v>19.89</v>
          </cell>
        </row>
        <row r="528">
          <cell r="AC528" t="str">
            <v>котельной №10, для участка: от здания СЭС до ж.д.пр.Олимпийский №2; Надземная; 1982год ввода; отопление; обратный; 95/70°С</v>
          </cell>
          <cell r="BP528">
            <v>8.3000000000000004E-2</v>
          </cell>
          <cell r="BQ528">
            <v>7.2999999999999995E-2</v>
          </cell>
          <cell r="BR528">
            <v>7.0999999999999994E-2</v>
          </cell>
          <cell r="BS528">
            <v>5.1999999999999998E-2</v>
          </cell>
          <cell r="BT528">
            <v>1.7000000000000001E-2</v>
          </cell>
          <cell r="BU528">
            <v>0.01</v>
          </cell>
          <cell r="BV528">
            <v>1.2999999999999999E-2</v>
          </cell>
          <cell r="BW528">
            <v>1.4999999999999999E-2</v>
          </cell>
          <cell r="BX528">
            <v>1.6E-2</v>
          </cell>
          <cell r="BY528">
            <v>5.3999999999999999E-2</v>
          </cell>
          <cell r="BZ528">
            <v>6.7000000000000004E-2</v>
          </cell>
          <cell r="CA528">
            <v>7.9000000000000001E-2</v>
          </cell>
          <cell r="CB528">
            <v>0.55000000000000004</v>
          </cell>
          <cell r="CD528">
            <v>4.7E-2</v>
          </cell>
          <cell r="CE528">
            <v>7.0000000000000001E-3</v>
          </cell>
          <cell r="CF528">
            <v>7.0000000000000001E-3</v>
          </cell>
          <cell r="EM528">
            <v>3.2570000000000001</v>
          </cell>
          <cell r="EN528">
            <v>2.8340000000000001</v>
          </cell>
          <cell r="EO528">
            <v>2.5419999999999998</v>
          </cell>
          <cell r="EP528">
            <v>1.5169999999999999</v>
          </cell>
          <cell r="EQ528">
            <v>6.5000000000000002E-2</v>
          </cell>
          <cell r="ER528">
            <v>0</v>
          </cell>
          <cell r="ES528">
            <v>0</v>
          </cell>
          <cell r="ET528">
            <v>0</v>
          </cell>
          <cell r="EU528">
            <v>6.7000000000000004E-2</v>
          </cell>
          <cell r="EV528">
            <v>1.5740000000000001</v>
          </cell>
          <cell r="EW528">
            <v>2.3759999999999999</v>
          </cell>
          <cell r="EX528">
            <v>3.04</v>
          </cell>
          <cell r="EY528">
            <v>17.271999999999998</v>
          </cell>
        </row>
        <row r="529">
          <cell r="AC529" t="str">
            <v>котельной №10, для участка: от здания СЭС до ж.д.пр.Олимпийский №2; Надземная; 1982год ввода; ГВС; подающий; 60/30°С</v>
          </cell>
          <cell r="BP529">
            <v>3.4000000000000002E-2</v>
          </cell>
          <cell r="BQ529">
            <v>0.03</v>
          </cell>
          <cell r="BR529">
            <v>2.9000000000000001E-2</v>
          </cell>
          <cell r="BS529">
            <v>2.1000000000000001E-2</v>
          </cell>
          <cell r="BT529">
            <v>7.0000000000000001E-3</v>
          </cell>
          <cell r="BU529">
            <v>4.0000000000000001E-3</v>
          </cell>
          <cell r="BV529">
            <v>5.0000000000000001E-3</v>
          </cell>
          <cell r="BW529">
            <v>6.0000000000000001E-3</v>
          </cell>
          <cell r="BX529">
            <v>7.0000000000000001E-3</v>
          </cell>
          <cell r="BY529">
            <v>2.1999999999999999E-2</v>
          </cell>
          <cell r="BZ529">
            <v>2.8000000000000001E-2</v>
          </cell>
          <cell r="CA529">
            <v>3.2000000000000001E-2</v>
          </cell>
          <cell r="CB529">
            <v>0.22500000000000001</v>
          </cell>
          <cell r="CD529">
            <v>1.9E-2</v>
          </cell>
          <cell r="CE529">
            <v>3.0000000000000001E-3</v>
          </cell>
          <cell r="CF529">
            <v>3.0000000000000001E-3</v>
          </cell>
          <cell r="EM529">
            <v>2.649</v>
          </cell>
          <cell r="EN529">
            <v>2.3519999999999999</v>
          </cell>
          <cell r="EO529">
            <v>2.3450000000000002</v>
          </cell>
          <cell r="EP529">
            <v>1.873</v>
          </cell>
          <cell r="EQ529">
            <v>1.6319999999999999</v>
          </cell>
          <cell r="ER529">
            <v>0.91600000000000004</v>
          </cell>
          <cell r="ES529">
            <v>1.137</v>
          </cell>
          <cell r="ET529">
            <v>1.4610000000000001</v>
          </cell>
          <cell r="EU529">
            <v>1.609</v>
          </cell>
          <cell r="EV529">
            <v>1.9390000000000001</v>
          </cell>
          <cell r="EW529">
            <v>2.23</v>
          </cell>
          <cell r="EX529">
            <v>2.5630000000000002</v>
          </cell>
          <cell r="EY529">
            <v>22.706</v>
          </cell>
        </row>
        <row r="530">
          <cell r="AC530" t="str">
            <v>котельной №10, для участка: от здания СЭС до ж.д.пр.Олимпийский №2; Надземная; 1982год ввода; ГВС; обратный; 60/30°С</v>
          </cell>
          <cell r="BP530">
            <v>1.2999999999999999E-2</v>
          </cell>
          <cell r="BQ530">
            <v>1.2E-2</v>
          </cell>
          <cell r="BR530">
            <v>1.0999999999999999E-2</v>
          </cell>
          <cell r="BS530">
            <v>8.0000000000000002E-3</v>
          </cell>
          <cell r="BT530">
            <v>3.0000000000000001E-3</v>
          </cell>
          <cell r="BU530">
            <v>2E-3</v>
          </cell>
          <cell r="BV530">
            <v>2E-3</v>
          </cell>
          <cell r="BW530">
            <v>2E-3</v>
          </cell>
          <cell r="BX530">
            <v>3.0000000000000001E-3</v>
          </cell>
          <cell r="BY530">
            <v>8.9999999999999993E-3</v>
          </cell>
          <cell r="BZ530">
            <v>1.0999999999999999E-2</v>
          </cell>
          <cell r="CA530">
            <v>1.2999999999999999E-2</v>
          </cell>
          <cell r="CB530">
            <v>8.900000000000001E-2</v>
          </cell>
          <cell r="CD530">
            <v>7.0000000000000001E-3</v>
          </cell>
          <cell r="CE530">
            <v>1E-3</v>
          </cell>
          <cell r="CF530">
            <v>1E-3</v>
          </cell>
          <cell r="EM530">
            <v>1.907</v>
          </cell>
          <cell r="EN530">
            <v>1.694</v>
          </cell>
          <cell r="EO530">
            <v>1.6879999999999999</v>
          </cell>
          <cell r="EP530">
            <v>1.3480000000000001</v>
          </cell>
          <cell r="EQ530">
            <v>1.175</v>
          </cell>
          <cell r="ER530">
            <v>0.66</v>
          </cell>
          <cell r="ES530">
            <v>0.81799999999999995</v>
          </cell>
          <cell r="ET530">
            <v>1.052</v>
          </cell>
          <cell r="EU530">
            <v>1.1579999999999999</v>
          </cell>
          <cell r="EV530">
            <v>1.3959999999999999</v>
          </cell>
          <cell r="EW530">
            <v>1.605</v>
          </cell>
          <cell r="EX530">
            <v>1.8460000000000001</v>
          </cell>
          <cell r="EY530">
            <v>16.346999999999998</v>
          </cell>
        </row>
        <row r="531">
          <cell r="AC531" t="str">
            <v>котельной №10, для участка: от ж.д.пр.Олимпийский №2 до ж.д.пр.Олимпийский№4; Надземная; 1997год ввода; отопление; подающий; 95/70°С</v>
          </cell>
          <cell r="BP531">
            <v>3.7999999999999999E-2</v>
          </cell>
          <cell r="BQ531">
            <v>3.3000000000000002E-2</v>
          </cell>
          <cell r="BR531">
            <v>3.2000000000000001E-2</v>
          </cell>
          <cell r="BS531">
            <v>2.4E-2</v>
          </cell>
          <cell r="BT531">
            <v>8.0000000000000002E-3</v>
          </cell>
          <cell r="BU531">
            <v>4.0000000000000001E-3</v>
          </cell>
          <cell r="BV531">
            <v>6.0000000000000001E-3</v>
          </cell>
          <cell r="BW531">
            <v>7.0000000000000001E-3</v>
          </cell>
          <cell r="BX531">
            <v>7.0000000000000001E-3</v>
          </cell>
          <cell r="BY531">
            <v>2.5000000000000001E-2</v>
          </cell>
          <cell r="BZ531">
            <v>0.03</v>
          </cell>
          <cell r="CA531">
            <v>3.5999999999999997E-2</v>
          </cell>
          <cell r="CB531">
            <v>0.25</v>
          </cell>
          <cell r="CD531">
            <v>2.1000000000000001E-2</v>
          </cell>
          <cell r="CE531">
            <v>3.0000000000000001E-3</v>
          </cell>
          <cell r="CF531">
            <v>3.0000000000000001E-3</v>
          </cell>
          <cell r="EM531">
            <v>1.375</v>
          </cell>
          <cell r="EN531">
            <v>1.1970000000000001</v>
          </cell>
          <cell r="EO531">
            <v>1.073</v>
          </cell>
          <cell r="EP531">
            <v>0.64</v>
          </cell>
          <cell r="EQ531">
            <v>2.7E-2</v>
          </cell>
          <cell r="ER531">
            <v>0</v>
          </cell>
          <cell r="ES531">
            <v>0</v>
          </cell>
          <cell r="ET531">
            <v>0</v>
          </cell>
          <cell r="EU531">
            <v>2.8000000000000001E-2</v>
          </cell>
          <cell r="EV531">
            <v>0.66500000000000004</v>
          </cell>
          <cell r="EW531">
            <v>1.0029999999999999</v>
          </cell>
          <cell r="EX531">
            <v>1.284</v>
          </cell>
          <cell r="EY531">
            <v>7.2919999999999998</v>
          </cell>
        </row>
        <row r="532">
          <cell r="AC532" t="str">
            <v>котельной №10, для участка: от ж.д.пр.Олимпийский №2 до ж.д.пр.Олимпийский№4; Надземная; 1997год ввода; отопление; обратный; 95/70°С</v>
          </cell>
          <cell r="BP532">
            <v>3.7999999999999999E-2</v>
          </cell>
          <cell r="BQ532">
            <v>3.3000000000000002E-2</v>
          </cell>
          <cell r="BR532">
            <v>3.2000000000000001E-2</v>
          </cell>
          <cell r="BS532">
            <v>2.4E-2</v>
          </cell>
          <cell r="BT532">
            <v>8.0000000000000002E-3</v>
          </cell>
          <cell r="BU532">
            <v>4.0000000000000001E-3</v>
          </cell>
          <cell r="BV532">
            <v>6.0000000000000001E-3</v>
          </cell>
          <cell r="BW532">
            <v>7.0000000000000001E-3</v>
          </cell>
          <cell r="BX532">
            <v>7.0000000000000001E-3</v>
          </cell>
          <cell r="BY532">
            <v>2.5000000000000001E-2</v>
          </cell>
          <cell r="BZ532">
            <v>0.03</v>
          </cell>
          <cell r="CA532">
            <v>3.5999999999999997E-2</v>
          </cell>
          <cell r="CB532">
            <v>0.25</v>
          </cell>
          <cell r="CD532">
            <v>2.1000000000000001E-2</v>
          </cell>
          <cell r="CE532">
            <v>3.0000000000000001E-3</v>
          </cell>
          <cell r="CF532">
            <v>3.0000000000000001E-3</v>
          </cell>
          <cell r="EM532">
            <v>1.159</v>
          </cell>
          <cell r="EN532">
            <v>1.0089999999999999</v>
          </cell>
          <cell r="EO532">
            <v>0.90500000000000003</v>
          </cell>
          <cell r="EP532">
            <v>0.54</v>
          </cell>
          <cell r="EQ532">
            <v>2.3E-2</v>
          </cell>
          <cell r="ER532">
            <v>0</v>
          </cell>
          <cell r="ES532">
            <v>0</v>
          </cell>
          <cell r="ET532">
            <v>0</v>
          </cell>
          <cell r="EU532">
            <v>2.4E-2</v>
          </cell>
          <cell r="EV532">
            <v>0.56000000000000005</v>
          </cell>
          <cell r="EW532">
            <v>0.84599999999999997</v>
          </cell>
          <cell r="EX532">
            <v>1.0820000000000001</v>
          </cell>
          <cell r="EY532">
            <v>6.1480000000000006</v>
          </cell>
        </row>
        <row r="533">
          <cell r="AC533" t="str">
            <v>котельной №10, для участка: от ж.д.пр.Олимпийский №2 до ж.д.пр.Олимпийский№4; Надземная; 1997год ввода; отопление; подающий; 95/70°С</v>
          </cell>
          <cell r="BP533">
            <v>5.0000000000000001E-3</v>
          </cell>
          <cell r="BQ533">
            <v>4.0000000000000001E-3</v>
          </cell>
          <cell r="BR533">
            <v>4.0000000000000001E-3</v>
          </cell>
          <cell r="BS533">
            <v>3.0000000000000001E-3</v>
          </cell>
          <cell r="BT533">
            <v>1E-3</v>
          </cell>
          <cell r="BU533">
            <v>1E-3</v>
          </cell>
          <cell r="BV533">
            <v>1E-3</v>
          </cell>
          <cell r="BW533">
            <v>1E-3</v>
          </cell>
          <cell r="BX533">
            <v>1E-3</v>
          </cell>
          <cell r="BY533">
            <v>3.0000000000000001E-3</v>
          </cell>
          <cell r="BZ533">
            <v>4.0000000000000001E-3</v>
          </cell>
          <cell r="CA533">
            <v>4.0000000000000001E-3</v>
          </cell>
          <cell r="CB533">
            <v>3.2000000000000001E-2</v>
          </cell>
          <cell r="CD533">
            <v>3.0000000000000001E-3</v>
          </cell>
          <cell r="CE533">
            <v>0</v>
          </cell>
          <cell r="CF533">
            <v>0</v>
          </cell>
          <cell r="EM533">
            <v>0.27300000000000002</v>
          </cell>
          <cell r="EN533">
            <v>0.23699999999999999</v>
          </cell>
          <cell r="EO533">
            <v>0.21299999999999999</v>
          </cell>
          <cell r="EP533">
            <v>0.127</v>
          </cell>
          <cell r="EQ533">
            <v>5.0000000000000001E-3</v>
          </cell>
          <cell r="ER533">
            <v>0</v>
          </cell>
          <cell r="ES533">
            <v>0</v>
          </cell>
          <cell r="ET533">
            <v>0</v>
          </cell>
          <cell r="EU533">
            <v>6.0000000000000001E-3</v>
          </cell>
          <cell r="EV533">
            <v>0.13200000000000001</v>
          </cell>
          <cell r="EW533">
            <v>0.19900000000000001</v>
          </cell>
          <cell r="EX533">
            <v>0.255</v>
          </cell>
          <cell r="EY533">
            <v>1.4470000000000001</v>
          </cell>
        </row>
        <row r="534">
          <cell r="AC534" t="str">
            <v>котельной №10, для участка: от ж.д.пр.Олимпийский №2 до ж.д.пр.Олимпийский№4; Надземная; 1997год ввода; отопление; обратный; 95/70°С</v>
          </cell>
          <cell r="BP534">
            <v>5.0000000000000001E-3</v>
          </cell>
          <cell r="BQ534">
            <v>4.0000000000000001E-3</v>
          </cell>
          <cell r="BR534">
            <v>4.0000000000000001E-3</v>
          </cell>
          <cell r="BS534">
            <v>3.0000000000000001E-3</v>
          </cell>
          <cell r="BT534">
            <v>1E-3</v>
          </cell>
          <cell r="BU534">
            <v>1E-3</v>
          </cell>
          <cell r="BV534">
            <v>1E-3</v>
          </cell>
          <cell r="BW534">
            <v>1E-3</v>
          </cell>
          <cell r="BX534">
            <v>1E-3</v>
          </cell>
          <cell r="BY534">
            <v>3.0000000000000001E-3</v>
          </cell>
          <cell r="BZ534">
            <v>4.0000000000000001E-3</v>
          </cell>
          <cell r="CA534">
            <v>4.0000000000000001E-3</v>
          </cell>
          <cell r="CB534">
            <v>3.2000000000000001E-2</v>
          </cell>
          <cell r="CD534">
            <v>3.0000000000000001E-3</v>
          </cell>
          <cell r="CE534">
            <v>0</v>
          </cell>
          <cell r="CF534">
            <v>0</v>
          </cell>
          <cell r="EM534">
            <v>0.222</v>
          </cell>
          <cell r="EN534">
            <v>0.193</v>
          </cell>
          <cell r="EO534">
            <v>0.17299999999999999</v>
          </cell>
          <cell r="EP534">
            <v>0.10299999999999999</v>
          </cell>
          <cell r="EQ534">
            <v>4.0000000000000001E-3</v>
          </cell>
          <cell r="ER534">
            <v>0</v>
          </cell>
          <cell r="ES534">
            <v>0</v>
          </cell>
          <cell r="ET534">
            <v>0</v>
          </cell>
          <cell r="EU534">
            <v>5.0000000000000001E-3</v>
          </cell>
          <cell r="EV534">
            <v>0.107</v>
          </cell>
          <cell r="EW534">
            <v>0.16200000000000001</v>
          </cell>
          <cell r="EX534">
            <v>0.20699999999999999</v>
          </cell>
          <cell r="EY534">
            <v>1.1760000000000002</v>
          </cell>
        </row>
        <row r="535">
          <cell r="AC535" t="str">
            <v>котельной №10, для участка: от ж.д.пр.Олимпийский №2 до ж.д.пр.Олимпийский№4; Надземная; 1997год ввода; ГВС; подающий; 60/30°С</v>
          </cell>
          <cell r="BP535">
            <v>8.9999999999999993E-3</v>
          </cell>
          <cell r="BQ535">
            <v>8.0000000000000002E-3</v>
          </cell>
          <cell r="BR535">
            <v>8.0000000000000002E-3</v>
          </cell>
          <cell r="BS535">
            <v>6.0000000000000001E-3</v>
          </cell>
          <cell r="BT535">
            <v>2E-3</v>
          </cell>
          <cell r="BU535">
            <v>1E-3</v>
          </cell>
          <cell r="BV535">
            <v>1E-3</v>
          </cell>
          <cell r="BW535">
            <v>2E-3</v>
          </cell>
          <cell r="BX535">
            <v>2E-3</v>
          </cell>
          <cell r="BY535">
            <v>6.0000000000000001E-3</v>
          </cell>
          <cell r="BZ535">
            <v>8.0000000000000002E-3</v>
          </cell>
          <cell r="CA535">
            <v>8.9999999999999993E-3</v>
          </cell>
          <cell r="CB535">
            <v>6.2000000000000006E-2</v>
          </cell>
          <cell r="CD535">
            <v>5.0000000000000001E-3</v>
          </cell>
          <cell r="CE535">
            <v>1E-3</v>
          </cell>
          <cell r="CF535">
            <v>1E-3</v>
          </cell>
          <cell r="EM535">
            <v>0.98199999999999998</v>
          </cell>
          <cell r="EN535">
            <v>0.872</v>
          </cell>
          <cell r="EO535">
            <v>0.86899999999999999</v>
          </cell>
          <cell r="EP535">
            <v>0.69399999999999995</v>
          </cell>
          <cell r="EQ535">
            <v>0.60499999999999998</v>
          </cell>
          <cell r="ER535">
            <v>0.34</v>
          </cell>
          <cell r="ES535">
            <v>0.42099999999999999</v>
          </cell>
          <cell r="ET535">
            <v>0.54200000000000004</v>
          </cell>
          <cell r="EU535">
            <v>0.59599999999999997</v>
          </cell>
          <cell r="EV535">
            <v>0.71899999999999997</v>
          </cell>
          <cell r="EW535">
            <v>0.82699999999999996</v>
          </cell>
          <cell r="EX535">
            <v>0.95</v>
          </cell>
          <cell r="EY535">
            <v>8.4169999999999998</v>
          </cell>
        </row>
        <row r="536">
          <cell r="AC536" t="str">
            <v>котельной №10, для участка: от ж.д.пр.Олимпийский №2 до ж.д.пр.Олимпийский№4; Надземная; 1997год ввода; ГВС; обратный; 60/30°С</v>
          </cell>
          <cell r="BP536">
            <v>6.0000000000000001E-3</v>
          </cell>
          <cell r="BQ536">
            <v>5.0000000000000001E-3</v>
          </cell>
          <cell r="BR536">
            <v>5.0000000000000001E-3</v>
          </cell>
          <cell r="BS536">
            <v>4.0000000000000001E-3</v>
          </cell>
          <cell r="BT536">
            <v>1E-3</v>
          </cell>
          <cell r="BU536">
            <v>1E-3</v>
          </cell>
          <cell r="BV536">
            <v>1E-3</v>
          </cell>
          <cell r="BW536">
            <v>1E-3</v>
          </cell>
          <cell r="BX536">
            <v>1E-3</v>
          </cell>
          <cell r="BY536">
            <v>4.0000000000000001E-3</v>
          </cell>
          <cell r="BZ536">
            <v>5.0000000000000001E-3</v>
          </cell>
          <cell r="CA536">
            <v>6.0000000000000001E-3</v>
          </cell>
          <cell r="CB536">
            <v>0.04</v>
          </cell>
          <cell r="CD536">
            <v>3.0000000000000001E-3</v>
          </cell>
          <cell r="CE536">
            <v>1E-3</v>
          </cell>
          <cell r="CF536">
            <v>1E-3</v>
          </cell>
          <cell r="EM536">
            <v>0.80200000000000005</v>
          </cell>
          <cell r="EN536">
            <v>0.71199999999999997</v>
          </cell>
          <cell r="EO536">
            <v>0.71</v>
          </cell>
          <cell r="EP536">
            <v>0.56699999999999995</v>
          </cell>
          <cell r="EQ536">
            <v>0.49399999999999999</v>
          </cell>
          <cell r="ER536">
            <v>0.27700000000000002</v>
          </cell>
          <cell r="ES536">
            <v>0.34399999999999997</v>
          </cell>
          <cell r="ET536">
            <v>0.442</v>
          </cell>
          <cell r="EU536">
            <v>0.48699999999999999</v>
          </cell>
          <cell r="EV536">
            <v>0.58699999999999997</v>
          </cell>
          <cell r="EW536">
            <v>0.67500000000000004</v>
          </cell>
          <cell r="EX536">
            <v>0.77600000000000002</v>
          </cell>
          <cell r="EY536">
            <v>6.8729999999999993</v>
          </cell>
        </row>
        <row r="537">
          <cell r="AC537" t="str">
            <v>котельной №10, для участка: от ж.д.пр.Олимпийский №4 до пр.Олимпийский №20; Надземная; 1990год ввода; отопление; подающий; 95/70°С</v>
          </cell>
          <cell r="BP537">
            <v>4.9000000000000002E-2</v>
          </cell>
          <cell r="BQ537">
            <v>4.2999999999999997E-2</v>
          </cell>
          <cell r="BR537">
            <v>4.2000000000000003E-2</v>
          </cell>
          <cell r="BS537">
            <v>3.1E-2</v>
          </cell>
          <cell r="BT537">
            <v>0.01</v>
          </cell>
          <cell r="BU537">
            <v>6.0000000000000001E-3</v>
          </cell>
          <cell r="BV537">
            <v>7.0000000000000001E-3</v>
          </cell>
          <cell r="BW537">
            <v>8.9999999999999993E-3</v>
          </cell>
          <cell r="BX537">
            <v>0.01</v>
          </cell>
          <cell r="BY537">
            <v>3.2000000000000001E-2</v>
          </cell>
          <cell r="BZ537">
            <v>3.9E-2</v>
          </cell>
          <cell r="CA537">
            <v>4.7E-2</v>
          </cell>
          <cell r="CB537">
            <v>0.32500000000000001</v>
          </cell>
          <cell r="CD537">
            <v>2.7E-2</v>
          </cell>
          <cell r="CE537">
            <v>4.0000000000000001E-3</v>
          </cell>
          <cell r="CF537">
            <v>4.0000000000000001E-3</v>
          </cell>
          <cell r="EM537">
            <v>2.851</v>
          </cell>
          <cell r="EN537">
            <v>2.4809999999999999</v>
          </cell>
          <cell r="EO537">
            <v>2.2250000000000001</v>
          </cell>
          <cell r="EP537">
            <v>1.327</v>
          </cell>
          <cell r="EQ537">
            <v>5.7000000000000002E-2</v>
          </cell>
          <cell r="ER537">
            <v>0</v>
          </cell>
          <cell r="ES537">
            <v>0</v>
          </cell>
          <cell r="ET537">
            <v>0</v>
          </cell>
          <cell r="EU537">
            <v>5.8999999999999997E-2</v>
          </cell>
          <cell r="EV537">
            <v>1.3779999999999999</v>
          </cell>
          <cell r="EW537">
            <v>2.08</v>
          </cell>
          <cell r="EX537">
            <v>2.661</v>
          </cell>
          <cell r="EY537">
            <v>15.119</v>
          </cell>
        </row>
        <row r="538">
          <cell r="AC538" t="str">
            <v>котельной №10, для участка: от ж.д.пр.Олимпийский №4 до пр.Олимпийский №20; Надземная; 1990год ввода; отопление; обратный; 95/70°С</v>
          </cell>
          <cell r="BP538">
            <v>4.9000000000000002E-2</v>
          </cell>
          <cell r="BQ538">
            <v>4.2999999999999997E-2</v>
          </cell>
          <cell r="BR538">
            <v>4.2000000000000003E-2</v>
          </cell>
          <cell r="BS538">
            <v>3.1E-2</v>
          </cell>
          <cell r="BT538">
            <v>0.01</v>
          </cell>
          <cell r="BU538">
            <v>6.0000000000000001E-3</v>
          </cell>
          <cell r="BV538">
            <v>7.0000000000000001E-3</v>
          </cell>
          <cell r="BW538">
            <v>8.9999999999999993E-3</v>
          </cell>
          <cell r="BX538">
            <v>0.01</v>
          </cell>
          <cell r="BY538">
            <v>3.2000000000000001E-2</v>
          </cell>
          <cell r="BZ538">
            <v>3.9E-2</v>
          </cell>
          <cell r="CA538">
            <v>4.7E-2</v>
          </cell>
          <cell r="CB538">
            <v>0.32500000000000001</v>
          </cell>
          <cell r="CD538">
            <v>2.7E-2</v>
          </cell>
          <cell r="CE538">
            <v>4.0000000000000001E-3</v>
          </cell>
          <cell r="CF538">
            <v>4.0000000000000001E-3</v>
          </cell>
          <cell r="EM538">
            <v>2.3170000000000002</v>
          </cell>
          <cell r="EN538">
            <v>2.016</v>
          </cell>
          <cell r="EO538">
            <v>1.8080000000000001</v>
          </cell>
          <cell r="EP538">
            <v>1.079</v>
          </cell>
          <cell r="EQ538">
            <v>4.5999999999999999E-2</v>
          </cell>
          <cell r="ER538">
            <v>0</v>
          </cell>
          <cell r="ES538">
            <v>0</v>
          </cell>
          <cell r="ET538">
            <v>0</v>
          </cell>
          <cell r="EU538">
            <v>4.8000000000000001E-2</v>
          </cell>
          <cell r="EV538">
            <v>1.1200000000000001</v>
          </cell>
          <cell r="EW538">
            <v>1.69</v>
          </cell>
          <cell r="EX538">
            <v>2.1629999999999998</v>
          </cell>
          <cell r="EY538">
            <v>12.287000000000001</v>
          </cell>
        </row>
        <row r="539">
          <cell r="AC539" t="str">
            <v>котельной №10, для участка: от ж.д.пр.Олимпийский №4 до пр.Олимпийский №20; Надземная; 1990год ввода; отопление; подающий; 95/70°С</v>
          </cell>
          <cell r="BP539">
            <v>8.0000000000000002E-3</v>
          </cell>
          <cell r="BQ539">
            <v>7.0000000000000001E-3</v>
          </cell>
          <cell r="BR539">
            <v>7.0000000000000001E-3</v>
          </cell>
          <cell r="BS539">
            <v>5.0000000000000001E-3</v>
          </cell>
          <cell r="BT539">
            <v>2E-3</v>
          </cell>
          <cell r="BU539">
            <v>1E-3</v>
          </cell>
          <cell r="BV539">
            <v>1E-3</v>
          </cell>
          <cell r="BW539">
            <v>2E-3</v>
          </cell>
          <cell r="BX539">
            <v>2E-3</v>
          </cell>
          <cell r="BY539">
            <v>5.0000000000000001E-3</v>
          </cell>
          <cell r="BZ539">
            <v>7.0000000000000001E-3</v>
          </cell>
          <cell r="CA539">
            <v>8.0000000000000002E-3</v>
          </cell>
          <cell r="CB539">
            <v>5.5E-2</v>
          </cell>
          <cell r="CD539">
            <v>5.0000000000000001E-3</v>
          </cell>
          <cell r="CE539">
            <v>1E-3</v>
          </cell>
          <cell r="CF539">
            <v>1E-3</v>
          </cell>
          <cell r="EM539">
            <v>1.7649999999999999</v>
          </cell>
          <cell r="EN539">
            <v>1.536</v>
          </cell>
          <cell r="EO539">
            <v>1.3779999999999999</v>
          </cell>
          <cell r="EP539">
            <v>0.82199999999999995</v>
          </cell>
          <cell r="EQ539">
            <v>3.5000000000000003E-2</v>
          </cell>
          <cell r="ER539">
            <v>0</v>
          </cell>
          <cell r="ES539">
            <v>0</v>
          </cell>
          <cell r="ET539">
            <v>0</v>
          </cell>
          <cell r="EU539">
            <v>3.5999999999999997E-2</v>
          </cell>
          <cell r="EV539">
            <v>0.85299999999999998</v>
          </cell>
          <cell r="EW539">
            <v>1.288</v>
          </cell>
          <cell r="EX539">
            <v>1.6479999999999999</v>
          </cell>
          <cell r="EY539">
            <v>9.3610000000000007</v>
          </cell>
        </row>
        <row r="540">
          <cell r="AC540" t="str">
            <v>котельной №10, для участка: от ж.д.пр.Олимпийский №4 до пр.Олимпийский №20; Надземная; 1990год ввода; отопление; обратный; 95/70°С</v>
          </cell>
          <cell r="BP540">
            <v>8.0000000000000002E-3</v>
          </cell>
          <cell r="BQ540">
            <v>7.0000000000000001E-3</v>
          </cell>
          <cell r="BR540">
            <v>7.0000000000000001E-3</v>
          </cell>
          <cell r="BS540">
            <v>5.0000000000000001E-3</v>
          </cell>
          <cell r="BT540">
            <v>2E-3</v>
          </cell>
          <cell r="BU540">
            <v>1E-3</v>
          </cell>
          <cell r="BV540">
            <v>1E-3</v>
          </cell>
          <cell r="BW540">
            <v>2E-3</v>
          </cell>
          <cell r="BX540">
            <v>2E-3</v>
          </cell>
          <cell r="BY540">
            <v>5.0000000000000001E-3</v>
          </cell>
          <cell r="BZ540">
            <v>7.0000000000000001E-3</v>
          </cell>
          <cell r="CA540">
            <v>8.0000000000000002E-3</v>
          </cell>
          <cell r="CB540">
            <v>5.5E-2</v>
          </cell>
          <cell r="CD540">
            <v>5.0000000000000001E-3</v>
          </cell>
          <cell r="CE540">
            <v>1E-3</v>
          </cell>
          <cell r="CF540">
            <v>1E-3</v>
          </cell>
          <cell r="EM540">
            <v>1.4279999999999999</v>
          </cell>
          <cell r="EN540">
            <v>1.2430000000000001</v>
          </cell>
          <cell r="EO540">
            <v>1.115</v>
          </cell>
          <cell r="EP540">
            <v>0.66500000000000004</v>
          </cell>
          <cell r="EQ540">
            <v>2.8000000000000001E-2</v>
          </cell>
          <cell r="ER540">
            <v>0</v>
          </cell>
          <cell r="ES540">
            <v>0</v>
          </cell>
          <cell r="ET540">
            <v>0</v>
          </cell>
          <cell r="EU540">
            <v>2.9000000000000001E-2</v>
          </cell>
          <cell r="EV540">
            <v>0.69</v>
          </cell>
          <cell r="EW540">
            <v>1.042</v>
          </cell>
          <cell r="EX540">
            <v>1.333</v>
          </cell>
          <cell r="EY540">
            <v>7.5730000000000004</v>
          </cell>
        </row>
        <row r="541">
          <cell r="AC541" t="str">
            <v>котельной №10, для участка: от врезки на магистрали  до ж.д.пр.Олимпийский№14а; Надземная; 1990год ввода; отопление; подающий; 95/70°С</v>
          </cell>
          <cell r="BP541">
            <v>3.0000000000000001E-3</v>
          </cell>
          <cell r="BQ541">
            <v>3.0000000000000001E-3</v>
          </cell>
          <cell r="BR541">
            <v>3.0000000000000001E-3</v>
          </cell>
          <cell r="BS541">
            <v>2E-3</v>
          </cell>
          <cell r="BT541">
            <v>1E-3</v>
          </cell>
          <cell r="BU541">
            <v>0</v>
          </cell>
          <cell r="BV541">
            <v>0</v>
          </cell>
          <cell r="BW541">
            <v>1E-3</v>
          </cell>
          <cell r="BX541">
            <v>1E-3</v>
          </cell>
          <cell r="BY541">
            <v>2E-3</v>
          </cell>
          <cell r="BZ541">
            <v>2E-3</v>
          </cell>
          <cell r="CA541">
            <v>3.0000000000000001E-3</v>
          </cell>
          <cell r="CB541">
            <v>2.1000000000000001E-2</v>
          </cell>
          <cell r="CD541">
            <v>2E-3</v>
          </cell>
          <cell r="CE541">
            <v>0</v>
          </cell>
          <cell r="CF541">
            <v>0</v>
          </cell>
          <cell r="EM541">
            <v>0.628</v>
          </cell>
          <cell r="EN541">
            <v>0.54600000000000004</v>
          </cell>
          <cell r="EO541">
            <v>0.49</v>
          </cell>
          <cell r="EP541">
            <v>0.29199999999999998</v>
          </cell>
          <cell r="EQ541">
            <v>1.2E-2</v>
          </cell>
          <cell r="ER541">
            <v>0</v>
          </cell>
          <cell r="ES541">
            <v>0</v>
          </cell>
          <cell r="ET541">
            <v>0</v>
          </cell>
          <cell r="EU541">
            <v>1.2999999999999999E-2</v>
          </cell>
          <cell r="EV541">
            <v>0.30299999999999999</v>
          </cell>
          <cell r="EW541">
            <v>0.45800000000000002</v>
          </cell>
          <cell r="EX541">
            <v>0.58599999999999997</v>
          </cell>
          <cell r="EY541">
            <v>3.3279999999999998</v>
          </cell>
        </row>
        <row r="542">
          <cell r="AC542" t="str">
            <v>котельной №10, для участка: от врезки на магистрали  до ж.д.пр.Олимпийский№14а; Надземная; 1990год ввода; отопление; обратный; 95/70°С</v>
          </cell>
          <cell r="BP542">
            <v>3.0000000000000001E-3</v>
          </cell>
          <cell r="BQ542">
            <v>3.0000000000000001E-3</v>
          </cell>
          <cell r="BR542">
            <v>3.0000000000000001E-3</v>
          </cell>
          <cell r="BS542">
            <v>2E-3</v>
          </cell>
          <cell r="BT542">
            <v>1E-3</v>
          </cell>
          <cell r="BU542">
            <v>0</v>
          </cell>
          <cell r="BV542">
            <v>0</v>
          </cell>
          <cell r="BW542">
            <v>1E-3</v>
          </cell>
          <cell r="BX542">
            <v>1E-3</v>
          </cell>
          <cell r="BY542">
            <v>2E-3</v>
          </cell>
          <cell r="BZ542">
            <v>2E-3</v>
          </cell>
          <cell r="CA542">
            <v>3.0000000000000001E-3</v>
          </cell>
          <cell r="CB542">
            <v>2.1000000000000001E-2</v>
          </cell>
          <cell r="CD542">
            <v>2E-3</v>
          </cell>
          <cell r="CE542">
            <v>0</v>
          </cell>
          <cell r="CF542">
            <v>0</v>
          </cell>
          <cell r="EM542">
            <v>0.50800000000000001</v>
          </cell>
          <cell r="EN542">
            <v>0.442</v>
          </cell>
          <cell r="EO542">
            <v>0.39700000000000002</v>
          </cell>
          <cell r="EP542">
            <v>0.23699999999999999</v>
          </cell>
          <cell r="EQ542">
            <v>0.01</v>
          </cell>
          <cell r="ER542">
            <v>0</v>
          </cell>
          <cell r="ES542">
            <v>0</v>
          </cell>
          <cell r="ET542">
            <v>0</v>
          </cell>
          <cell r="EU542">
            <v>0.01</v>
          </cell>
          <cell r="EV542">
            <v>0.246</v>
          </cell>
          <cell r="EW542">
            <v>0.371</v>
          </cell>
          <cell r="EX542">
            <v>0.47499999999999998</v>
          </cell>
          <cell r="EY542">
            <v>2.6960000000000002</v>
          </cell>
        </row>
        <row r="543">
          <cell r="AC543" t="str">
            <v>котельной №10, для участка: от врезки на магистрали  до ж.д.пр.Олимпийский№16а; Надземная; 1990год ввода; отопление; подающий; 95/70°С</v>
          </cell>
          <cell r="BP543">
            <v>4.0000000000000001E-3</v>
          </cell>
          <cell r="BQ543">
            <v>3.0000000000000001E-3</v>
          </cell>
          <cell r="BR543">
            <v>3.0000000000000001E-3</v>
          </cell>
          <cell r="BS543">
            <v>2E-3</v>
          </cell>
          <cell r="BT543">
            <v>1E-3</v>
          </cell>
          <cell r="BU543">
            <v>0</v>
          </cell>
          <cell r="BV543">
            <v>1E-3</v>
          </cell>
          <cell r="BW543">
            <v>1E-3</v>
          </cell>
          <cell r="BX543">
            <v>1E-3</v>
          </cell>
          <cell r="BY543">
            <v>2E-3</v>
          </cell>
          <cell r="BZ543">
            <v>3.0000000000000001E-3</v>
          </cell>
          <cell r="CA543">
            <v>4.0000000000000001E-3</v>
          </cell>
          <cell r="CB543">
            <v>2.5000000000000001E-2</v>
          </cell>
          <cell r="CD543">
            <v>2E-3</v>
          </cell>
          <cell r="CE543">
            <v>0</v>
          </cell>
          <cell r="CF543">
            <v>0</v>
          </cell>
          <cell r="EM543">
            <v>0.78</v>
          </cell>
          <cell r="EN543">
            <v>0.67900000000000005</v>
          </cell>
          <cell r="EO543">
            <v>0.60899999999999999</v>
          </cell>
          <cell r="EP543">
            <v>0.36299999999999999</v>
          </cell>
          <cell r="EQ543">
            <v>1.6E-2</v>
          </cell>
          <cell r="ER543">
            <v>0</v>
          </cell>
          <cell r="ES543">
            <v>0</v>
          </cell>
          <cell r="ET543">
            <v>0</v>
          </cell>
          <cell r="EU543">
            <v>1.6E-2</v>
          </cell>
          <cell r="EV543">
            <v>0.377</v>
          </cell>
          <cell r="EW543">
            <v>0.56899999999999995</v>
          </cell>
          <cell r="EX543">
            <v>0.72799999999999998</v>
          </cell>
          <cell r="EY543">
            <v>4.1369999999999996</v>
          </cell>
        </row>
        <row r="544">
          <cell r="AC544" t="str">
            <v>котельной №10, для участка: от врезки на магистрали  до ж.д.пр.Олимпийский№16а; Надземная; 1990год ввода; отопление; обратный; 95/70°С</v>
          </cell>
          <cell r="BP544">
            <v>4.0000000000000001E-3</v>
          </cell>
          <cell r="BQ544">
            <v>3.0000000000000001E-3</v>
          </cell>
          <cell r="BR544">
            <v>3.0000000000000001E-3</v>
          </cell>
          <cell r="BS544">
            <v>2E-3</v>
          </cell>
          <cell r="BT544">
            <v>1E-3</v>
          </cell>
          <cell r="BU544">
            <v>0</v>
          </cell>
          <cell r="BV544">
            <v>1E-3</v>
          </cell>
          <cell r="BW544">
            <v>1E-3</v>
          </cell>
          <cell r="BX544">
            <v>1E-3</v>
          </cell>
          <cell r="BY544">
            <v>2E-3</v>
          </cell>
          <cell r="BZ544">
            <v>3.0000000000000001E-3</v>
          </cell>
          <cell r="CA544">
            <v>4.0000000000000001E-3</v>
          </cell>
          <cell r="CB544">
            <v>2.5000000000000001E-2</v>
          </cell>
          <cell r="CD544">
            <v>2E-3</v>
          </cell>
          <cell r="CE544">
            <v>0</v>
          </cell>
          <cell r="CF544">
            <v>0</v>
          </cell>
          <cell r="EM544">
            <v>0.63100000000000001</v>
          </cell>
          <cell r="EN544">
            <v>0.54900000000000004</v>
          </cell>
          <cell r="EO544">
            <v>0.49199999999999999</v>
          </cell>
          <cell r="EP544">
            <v>0.29399999999999998</v>
          </cell>
          <cell r="EQ544">
            <v>1.2999999999999999E-2</v>
          </cell>
          <cell r="ER544">
            <v>0</v>
          </cell>
          <cell r="ES544">
            <v>0</v>
          </cell>
          <cell r="ET544">
            <v>0</v>
          </cell>
          <cell r="EU544">
            <v>1.2999999999999999E-2</v>
          </cell>
          <cell r="EV544">
            <v>0.30499999999999999</v>
          </cell>
          <cell r="EW544">
            <v>0.46</v>
          </cell>
          <cell r="EX544">
            <v>0.58899999999999997</v>
          </cell>
          <cell r="EY544">
            <v>3.3460000000000001</v>
          </cell>
        </row>
        <row r="545">
          <cell r="AC545" t="str">
            <v>котельной №10, для участка: от врезки на магистрали  до ж.д.пр.Олимпийский№18а; Надземная; 1990год ввода; отопление; подающий; 95/70°С</v>
          </cell>
          <cell r="BP545">
            <v>4.0000000000000001E-3</v>
          </cell>
          <cell r="BQ545">
            <v>3.0000000000000001E-3</v>
          </cell>
          <cell r="BR545">
            <v>3.0000000000000001E-3</v>
          </cell>
          <cell r="BS545">
            <v>2E-3</v>
          </cell>
          <cell r="BT545">
            <v>1E-3</v>
          </cell>
          <cell r="BU545">
            <v>0</v>
          </cell>
          <cell r="BV545">
            <v>1E-3</v>
          </cell>
          <cell r="BW545">
            <v>1E-3</v>
          </cell>
          <cell r="BX545">
            <v>1E-3</v>
          </cell>
          <cell r="BY545">
            <v>2E-3</v>
          </cell>
          <cell r="BZ545">
            <v>3.0000000000000001E-3</v>
          </cell>
          <cell r="CA545">
            <v>4.0000000000000001E-3</v>
          </cell>
          <cell r="CB545">
            <v>2.5000000000000001E-2</v>
          </cell>
          <cell r="CD545">
            <v>2E-3</v>
          </cell>
          <cell r="CE545">
            <v>0</v>
          </cell>
          <cell r="CF545">
            <v>0</v>
          </cell>
          <cell r="EM545">
            <v>0.77600000000000002</v>
          </cell>
          <cell r="EN545">
            <v>0.67500000000000004</v>
          </cell>
          <cell r="EO545">
            <v>0.60599999999999998</v>
          </cell>
          <cell r="EP545">
            <v>0.36099999999999999</v>
          </cell>
          <cell r="EQ545">
            <v>1.4999999999999999E-2</v>
          </cell>
          <cell r="ER545">
            <v>0</v>
          </cell>
          <cell r="ES545">
            <v>0</v>
          </cell>
          <cell r="ET545">
            <v>0</v>
          </cell>
          <cell r="EU545">
            <v>1.6E-2</v>
          </cell>
          <cell r="EV545">
            <v>0.375</v>
          </cell>
          <cell r="EW545">
            <v>0.56599999999999995</v>
          </cell>
          <cell r="EX545">
            <v>0.72499999999999998</v>
          </cell>
          <cell r="EY545">
            <v>4.1150000000000002</v>
          </cell>
        </row>
        <row r="546">
          <cell r="AC546" t="str">
            <v>котельной №10, для участка: от врезки на магистрали  до ж.д.пр.Олимпийский№18а; Надземная; 1990год ввода; отопление; обратный; 95/70°С</v>
          </cell>
          <cell r="BP546">
            <v>4.0000000000000001E-3</v>
          </cell>
          <cell r="BQ546">
            <v>3.0000000000000001E-3</v>
          </cell>
          <cell r="BR546">
            <v>3.0000000000000001E-3</v>
          </cell>
          <cell r="BS546">
            <v>2E-3</v>
          </cell>
          <cell r="BT546">
            <v>1E-3</v>
          </cell>
          <cell r="BU546">
            <v>0</v>
          </cell>
          <cell r="BV546">
            <v>1E-3</v>
          </cell>
          <cell r="BW546">
            <v>1E-3</v>
          </cell>
          <cell r="BX546">
            <v>1E-3</v>
          </cell>
          <cell r="BY546">
            <v>2E-3</v>
          </cell>
          <cell r="BZ546">
            <v>3.0000000000000001E-3</v>
          </cell>
          <cell r="CA546">
            <v>4.0000000000000001E-3</v>
          </cell>
          <cell r="CB546">
            <v>2.5000000000000001E-2</v>
          </cell>
          <cell r="CD546">
            <v>2E-3</v>
          </cell>
          <cell r="CE546">
            <v>0</v>
          </cell>
          <cell r="CF546">
            <v>0</v>
          </cell>
          <cell r="EM546">
            <v>0.628</v>
          </cell>
          <cell r="EN546">
            <v>0.54600000000000004</v>
          </cell>
          <cell r="EO546">
            <v>0.49</v>
          </cell>
          <cell r="EP546">
            <v>0.29199999999999998</v>
          </cell>
          <cell r="EQ546">
            <v>1.2E-2</v>
          </cell>
          <cell r="ER546">
            <v>0</v>
          </cell>
          <cell r="ES546">
            <v>0</v>
          </cell>
          <cell r="ET546">
            <v>0</v>
          </cell>
          <cell r="EU546">
            <v>1.2999999999999999E-2</v>
          </cell>
          <cell r="EV546">
            <v>0.30299999999999999</v>
          </cell>
          <cell r="EW546">
            <v>0.45800000000000002</v>
          </cell>
          <cell r="EX546">
            <v>0.58599999999999997</v>
          </cell>
          <cell r="EY546">
            <v>3.3279999999999998</v>
          </cell>
        </row>
        <row r="547">
          <cell r="AC547" t="str">
            <v>котельной №10, для участка: от ж.д.пр.Олимпийский №18а до ж.д.пр.Олипийский №16; Надземная; 1990год ввода; отопление; подающий; 95/70°С</v>
          </cell>
          <cell r="BP547">
            <v>4.0000000000000001E-3</v>
          </cell>
          <cell r="BQ547">
            <v>4.0000000000000001E-3</v>
          </cell>
          <cell r="BR547">
            <v>3.0000000000000001E-3</v>
          </cell>
          <cell r="BS547">
            <v>3.0000000000000001E-3</v>
          </cell>
          <cell r="BT547">
            <v>1E-3</v>
          </cell>
          <cell r="BU547">
            <v>0</v>
          </cell>
          <cell r="BV547">
            <v>1E-3</v>
          </cell>
          <cell r="BW547">
            <v>1E-3</v>
          </cell>
          <cell r="BX547">
            <v>1E-3</v>
          </cell>
          <cell r="BY547">
            <v>3.0000000000000001E-3</v>
          </cell>
          <cell r="BZ547">
            <v>3.0000000000000001E-3</v>
          </cell>
          <cell r="CA547">
            <v>4.0000000000000001E-3</v>
          </cell>
          <cell r="CB547">
            <v>2.8000000000000001E-2</v>
          </cell>
          <cell r="CD547">
            <v>2E-3</v>
          </cell>
          <cell r="CE547">
            <v>0</v>
          </cell>
          <cell r="CF547">
            <v>0</v>
          </cell>
          <cell r="EM547">
            <v>0.83399999999999996</v>
          </cell>
          <cell r="EN547">
            <v>0.72599999999999998</v>
          </cell>
          <cell r="EO547">
            <v>0.65100000000000002</v>
          </cell>
          <cell r="EP547">
            <v>0.38800000000000001</v>
          </cell>
          <cell r="EQ547">
            <v>1.7000000000000001E-2</v>
          </cell>
          <cell r="ER547">
            <v>0</v>
          </cell>
          <cell r="ES547">
            <v>0</v>
          </cell>
          <cell r="ET547">
            <v>0</v>
          </cell>
          <cell r="EU547">
            <v>1.7000000000000001E-2</v>
          </cell>
          <cell r="EV547">
            <v>0.40300000000000002</v>
          </cell>
          <cell r="EW547">
            <v>0.60799999999999998</v>
          </cell>
          <cell r="EX547">
            <v>0.77800000000000002</v>
          </cell>
          <cell r="EY547">
            <v>4.4220000000000006</v>
          </cell>
        </row>
        <row r="548">
          <cell r="AC548" t="str">
            <v>котельной №10, для участка: от ж.д.пр.Олимпийский №18а до ж.д.пр.Олипийский №16; Надземная; 1990год ввода; отопление; обратный; 95/70°С</v>
          </cell>
          <cell r="BP548">
            <v>4.0000000000000001E-3</v>
          </cell>
          <cell r="BQ548">
            <v>4.0000000000000001E-3</v>
          </cell>
          <cell r="BR548">
            <v>3.0000000000000001E-3</v>
          </cell>
          <cell r="BS548">
            <v>3.0000000000000001E-3</v>
          </cell>
          <cell r="BT548">
            <v>1E-3</v>
          </cell>
          <cell r="BU548">
            <v>0</v>
          </cell>
          <cell r="BV548">
            <v>1E-3</v>
          </cell>
          <cell r="BW548">
            <v>1E-3</v>
          </cell>
          <cell r="BX548">
            <v>1E-3</v>
          </cell>
          <cell r="BY548">
            <v>3.0000000000000001E-3</v>
          </cell>
          <cell r="BZ548">
            <v>3.0000000000000001E-3</v>
          </cell>
          <cell r="CA548">
            <v>4.0000000000000001E-3</v>
          </cell>
          <cell r="CB548">
            <v>2.8000000000000001E-2</v>
          </cell>
          <cell r="CD548">
            <v>2E-3</v>
          </cell>
          <cell r="CE548">
            <v>0</v>
          </cell>
          <cell r="CF548">
            <v>0</v>
          </cell>
          <cell r="EM548">
            <v>0.67500000000000004</v>
          </cell>
          <cell r="EN548">
            <v>0.58699999999999997</v>
          </cell>
          <cell r="EO548">
            <v>0.52600000000000002</v>
          </cell>
          <cell r="EP548">
            <v>0.314</v>
          </cell>
          <cell r="EQ548">
            <v>1.2999999999999999E-2</v>
          </cell>
          <cell r="ER548">
            <v>0</v>
          </cell>
          <cell r="ES548">
            <v>0</v>
          </cell>
          <cell r="ET548">
            <v>0</v>
          </cell>
          <cell r="EU548">
            <v>1.4E-2</v>
          </cell>
          <cell r="EV548">
            <v>0.32600000000000001</v>
          </cell>
          <cell r="EW548">
            <v>0.49199999999999999</v>
          </cell>
          <cell r="EX548">
            <v>0.63</v>
          </cell>
          <cell r="EY548">
            <v>3.5769999999999995</v>
          </cell>
        </row>
        <row r="549">
          <cell r="AC549" t="str">
            <v>котельной №10, для участка: от ж.д.пр.Олимпийский №18а до ж.д.пр.Севрикова№13; Надземная; 1990год ввода; отопление; подающий; 95/70°С</v>
          </cell>
          <cell r="BP549">
            <v>5.0000000000000001E-3</v>
          </cell>
          <cell r="BQ549">
            <v>4.0000000000000001E-3</v>
          </cell>
          <cell r="BR549">
            <v>4.0000000000000001E-3</v>
          </cell>
          <cell r="BS549">
            <v>3.0000000000000001E-3</v>
          </cell>
          <cell r="BT549">
            <v>1E-3</v>
          </cell>
          <cell r="BU549">
            <v>1E-3</v>
          </cell>
          <cell r="BV549">
            <v>1E-3</v>
          </cell>
          <cell r="BW549">
            <v>1E-3</v>
          </cell>
          <cell r="BX549">
            <v>1E-3</v>
          </cell>
          <cell r="BY549">
            <v>3.0000000000000001E-3</v>
          </cell>
          <cell r="BZ549">
            <v>4.0000000000000001E-3</v>
          </cell>
          <cell r="CA549">
            <v>5.0000000000000001E-3</v>
          </cell>
          <cell r="CB549">
            <v>3.3000000000000002E-2</v>
          </cell>
          <cell r="CD549">
            <v>3.0000000000000001E-3</v>
          </cell>
          <cell r="CE549">
            <v>0</v>
          </cell>
          <cell r="CF549">
            <v>0</v>
          </cell>
          <cell r="EM549">
            <v>1.038</v>
          </cell>
          <cell r="EN549">
            <v>0.90300000000000002</v>
          </cell>
          <cell r="EO549">
            <v>0.81</v>
          </cell>
          <cell r="EP549">
            <v>0.48299999999999998</v>
          </cell>
          <cell r="EQ549">
            <v>2.1000000000000001E-2</v>
          </cell>
          <cell r="ER549">
            <v>0</v>
          </cell>
          <cell r="ES549">
            <v>0</v>
          </cell>
          <cell r="ET549">
            <v>0</v>
          </cell>
          <cell r="EU549">
            <v>2.1000000000000001E-2</v>
          </cell>
          <cell r="EV549">
            <v>0.502</v>
          </cell>
          <cell r="EW549">
            <v>0.75700000000000001</v>
          </cell>
          <cell r="EX549">
            <v>0.96899999999999997</v>
          </cell>
          <cell r="EY549">
            <v>5.5040000000000004</v>
          </cell>
        </row>
        <row r="550">
          <cell r="AC550" t="str">
            <v>котельной №10, для участка: от ж.д.пр.Олимпийский №18а до ж.д.пр.Севрикова№13; Надземная; 1990год ввода; отопление; обратный; 95/70°С</v>
          </cell>
          <cell r="BP550">
            <v>5.0000000000000001E-3</v>
          </cell>
          <cell r="BQ550">
            <v>4.0000000000000001E-3</v>
          </cell>
          <cell r="BR550">
            <v>4.0000000000000001E-3</v>
          </cell>
          <cell r="BS550">
            <v>3.0000000000000001E-3</v>
          </cell>
          <cell r="BT550">
            <v>1E-3</v>
          </cell>
          <cell r="BU550">
            <v>1E-3</v>
          </cell>
          <cell r="BV550">
            <v>1E-3</v>
          </cell>
          <cell r="BW550">
            <v>1E-3</v>
          </cell>
          <cell r="BX550">
            <v>1E-3</v>
          </cell>
          <cell r="BY550">
            <v>3.0000000000000001E-3</v>
          </cell>
          <cell r="BZ550">
            <v>4.0000000000000001E-3</v>
          </cell>
          <cell r="CA550">
            <v>5.0000000000000001E-3</v>
          </cell>
          <cell r="CB550">
            <v>3.3000000000000002E-2</v>
          </cell>
          <cell r="CD550">
            <v>3.0000000000000001E-3</v>
          </cell>
          <cell r="CE550">
            <v>0</v>
          </cell>
          <cell r="CF550">
            <v>0</v>
          </cell>
          <cell r="EM550">
            <v>0.84</v>
          </cell>
          <cell r="EN550">
            <v>0.73099999999999998</v>
          </cell>
          <cell r="EO550">
            <v>0.65500000000000003</v>
          </cell>
          <cell r="EP550">
            <v>0.39100000000000001</v>
          </cell>
          <cell r="EQ550">
            <v>1.7000000000000001E-2</v>
          </cell>
          <cell r="ER550">
            <v>0</v>
          </cell>
          <cell r="ES550">
            <v>0</v>
          </cell>
          <cell r="ET550">
            <v>0</v>
          </cell>
          <cell r="EU550">
            <v>1.7000000000000001E-2</v>
          </cell>
          <cell r="EV550">
            <v>0.40600000000000003</v>
          </cell>
          <cell r="EW550">
            <v>0.61299999999999999</v>
          </cell>
          <cell r="EX550">
            <v>0.78400000000000003</v>
          </cell>
          <cell r="EY550">
            <v>4.4539999999999997</v>
          </cell>
        </row>
        <row r="551">
          <cell r="AC551" t="str">
            <v>котельной №10, для участка: от ж.д.пр.Олимпийский №10 до пр.Севрикова №8; Надземная; 1990год ввода; отопление; подающий; 95/70°С</v>
          </cell>
          <cell r="BP551">
            <v>6.0000000000000001E-3</v>
          </cell>
          <cell r="BQ551">
            <v>5.0000000000000001E-3</v>
          </cell>
          <cell r="BR551">
            <v>5.0000000000000001E-3</v>
          </cell>
          <cell r="BS551">
            <v>4.0000000000000001E-3</v>
          </cell>
          <cell r="BT551">
            <v>1E-3</v>
          </cell>
          <cell r="BU551">
            <v>1E-3</v>
          </cell>
          <cell r="BV551">
            <v>1E-3</v>
          </cell>
          <cell r="BW551">
            <v>1E-3</v>
          </cell>
          <cell r="BX551">
            <v>1E-3</v>
          </cell>
          <cell r="BY551">
            <v>4.0000000000000001E-3</v>
          </cell>
          <cell r="BZ551">
            <v>5.0000000000000001E-3</v>
          </cell>
          <cell r="CA551">
            <v>5.0000000000000001E-3</v>
          </cell>
          <cell r="CB551">
            <v>3.9E-2</v>
          </cell>
          <cell r="CD551">
            <v>3.0000000000000001E-3</v>
          </cell>
          <cell r="CE551">
            <v>0</v>
          </cell>
          <cell r="CF551">
            <v>0</v>
          </cell>
          <cell r="EM551">
            <v>0.20899999999999999</v>
          </cell>
          <cell r="EN551">
            <v>0.182</v>
          </cell>
          <cell r="EO551">
            <v>0.16300000000000001</v>
          </cell>
          <cell r="EP551">
            <v>9.7000000000000003E-2</v>
          </cell>
          <cell r="EQ551">
            <v>4.0000000000000001E-3</v>
          </cell>
          <cell r="ER551">
            <v>0</v>
          </cell>
          <cell r="ES551">
            <v>0</v>
          </cell>
          <cell r="ET551">
            <v>0</v>
          </cell>
          <cell r="EU551">
            <v>4.0000000000000001E-3</v>
          </cell>
          <cell r="EV551">
            <v>0.10100000000000001</v>
          </cell>
          <cell r="EW551">
            <v>0.153</v>
          </cell>
          <cell r="EX551">
            <v>0.19500000000000001</v>
          </cell>
          <cell r="EY551">
            <v>1.1080000000000001</v>
          </cell>
        </row>
        <row r="552">
          <cell r="AC552" t="str">
            <v>котельной №10, для участка: от ж.д.пр.Олимпийский №10 до пр.Севрикова №8; Надземная; 1990год ввода; отопление; обратный; 95/70°С</v>
          </cell>
          <cell r="BP552">
            <v>6.0000000000000001E-3</v>
          </cell>
          <cell r="BQ552">
            <v>5.0000000000000001E-3</v>
          </cell>
          <cell r="BR552">
            <v>5.0000000000000001E-3</v>
          </cell>
          <cell r="BS552">
            <v>4.0000000000000001E-3</v>
          </cell>
          <cell r="BT552">
            <v>1E-3</v>
          </cell>
          <cell r="BU552">
            <v>1E-3</v>
          </cell>
          <cell r="BV552">
            <v>1E-3</v>
          </cell>
          <cell r="BW552">
            <v>1E-3</v>
          </cell>
          <cell r="BX552">
            <v>1E-3</v>
          </cell>
          <cell r="BY552">
            <v>4.0000000000000001E-3</v>
          </cell>
          <cell r="BZ552">
            <v>5.0000000000000001E-3</v>
          </cell>
          <cell r="CA552">
            <v>5.0000000000000001E-3</v>
          </cell>
          <cell r="CB552">
            <v>3.9E-2</v>
          </cell>
          <cell r="CD552">
            <v>3.0000000000000001E-3</v>
          </cell>
          <cell r="CE552">
            <v>0</v>
          </cell>
          <cell r="CF552">
            <v>0</v>
          </cell>
          <cell r="EM552">
            <v>0.17599999999999999</v>
          </cell>
          <cell r="EN552">
            <v>0.153</v>
          </cell>
          <cell r="EO552">
            <v>0.13700000000000001</v>
          </cell>
          <cell r="EP552">
            <v>8.2000000000000003E-2</v>
          </cell>
          <cell r="EQ552">
            <v>3.0000000000000001E-3</v>
          </cell>
          <cell r="ER552">
            <v>0</v>
          </cell>
          <cell r="ES552">
            <v>0</v>
          </cell>
          <cell r="ET552">
            <v>0</v>
          </cell>
          <cell r="EU552">
            <v>4.0000000000000001E-3</v>
          </cell>
          <cell r="EV552">
            <v>8.5000000000000006E-2</v>
          </cell>
          <cell r="EW552">
            <v>0.128</v>
          </cell>
          <cell r="EX552">
            <v>0.16400000000000001</v>
          </cell>
          <cell r="EY552">
            <v>0.93199999999999994</v>
          </cell>
        </row>
        <row r="553">
          <cell r="AC553" t="str">
            <v>котельной №10, для участка: от ж.д.пр.Олимпийский №10 до пр.Севрикова №8; Надземная; 1990год ввода; отопление; подающий; 95/70°С</v>
          </cell>
          <cell r="BP553">
            <v>6.8000000000000005E-2</v>
          </cell>
          <cell r="BQ553">
            <v>0.06</v>
          </cell>
          <cell r="BR553">
            <v>5.8000000000000003E-2</v>
          </cell>
          <cell r="BS553">
            <v>4.2999999999999997E-2</v>
          </cell>
          <cell r="BT553">
            <v>1.4E-2</v>
          </cell>
          <cell r="BU553">
            <v>8.0000000000000002E-3</v>
          </cell>
          <cell r="BV553">
            <v>0.01</v>
          </cell>
          <cell r="BW553">
            <v>1.2E-2</v>
          </cell>
          <cell r="BX553">
            <v>1.2999999999999999E-2</v>
          </cell>
          <cell r="BY553">
            <v>4.3999999999999997E-2</v>
          </cell>
          <cell r="BZ553">
            <v>5.5E-2</v>
          </cell>
          <cell r="CA553">
            <v>6.5000000000000002E-2</v>
          </cell>
          <cell r="CB553">
            <v>0.45</v>
          </cell>
          <cell r="CD553">
            <v>3.7999999999999999E-2</v>
          </cell>
          <cell r="CE553">
            <v>6.0000000000000001E-3</v>
          </cell>
          <cell r="CF553">
            <v>6.0000000000000001E-3</v>
          </cell>
          <cell r="EM553">
            <v>3.4</v>
          </cell>
          <cell r="EN553">
            <v>2.9590000000000001</v>
          </cell>
          <cell r="EO553">
            <v>2.6539999999999999</v>
          </cell>
          <cell r="EP553">
            <v>1.583</v>
          </cell>
          <cell r="EQ553">
            <v>6.8000000000000005E-2</v>
          </cell>
          <cell r="ER553">
            <v>0</v>
          </cell>
          <cell r="ES553">
            <v>0</v>
          </cell>
          <cell r="ET553">
            <v>0</v>
          </cell>
          <cell r="EU553">
            <v>7.0000000000000007E-2</v>
          </cell>
          <cell r="EV553">
            <v>1.643</v>
          </cell>
          <cell r="EW553">
            <v>2.48</v>
          </cell>
          <cell r="EX553">
            <v>3.1739999999999999</v>
          </cell>
          <cell r="EY553">
            <v>18.031000000000002</v>
          </cell>
        </row>
        <row r="554">
          <cell r="AC554" t="str">
            <v>котельной №10, для участка: от ж.д.пр.Олимпийский №10 до пр.Севрикова №8; Надземная; 1990год ввода; отопление; обратный; 95/70°С</v>
          </cell>
          <cell r="BP554">
            <v>6.8000000000000005E-2</v>
          </cell>
          <cell r="BQ554">
            <v>0.06</v>
          </cell>
          <cell r="BR554">
            <v>5.8000000000000003E-2</v>
          </cell>
          <cell r="BS554">
            <v>4.2999999999999997E-2</v>
          </cell>
          <cell r="BT554">
            <v>1.4E-2</v>
          </cell>
          <cell r="BU554">
            <v>8.0000000000000002E-3</v>
          </cell>
          <cell r="BV554">
            <v>0.01</v>
          </cell>
          <cell r="BW554">
            <v>1.2E-2</v>
          </cell>
          <cell r="BX554">
            <v>1.2999999999999999E-2</v>
          </cell>
          <cell r="BY554">
            <v>4.3999999999999997E-2</v>
          </cell>
          <cell r="BZ554">
            <v>5.5E-2</v>
          </cell>
          <cell r="CA554">
            <v>6.5000000000000002E-2</v>
          </cell>
          <cell r="CB554">
            <v>0.45</v>
          </cell>
          <cell r="CD554">
            <v>3.7999999999999999E-2</v>
          </cell>
          <cell r="CE554">
            <v>6.0000000000000001E-3</v>
          </cell>
          <cell r="CF554">
            <v>6.0000000000000001E-3</v>
          </cell>
          <cell r="EM554">
            <v>2.7919999999999998</v>
          </cell>
          <cell r="EN554">
            <v>2.4289999999999998</v>
          </cell>
          <cell r="EO554">
            <v>2.1789999999999998</v>
          </cell>
          <cell r="EP554">
            <v>1.3</v>
          </cell>
          <cell r="EQ554">
            <v>5.6000000000000001E-2</v>
          </cell>
          <cell r="ER554">
            <v>0</v>
          </cell>
          <cell r="ES554">
            <v>0</v>
          </cell>
          <cell r="ET554">
            <v>0</v>
          </cell>
          <cell r="EU554">
            <v>5.7000000000000002E-2</v>
          </cell>
          <cell r="EV554">
            <v>1.35</v>
          </cell>
          <cell r="EW554">
            <v>2.0369999999999999</v>
          </cell>
          <cell r="EX554">
            <v>2.6059999999999999</v>
          </cell>
          <cell r="EY554">
            <v>14.805999999999999</v>
          </cell>
        </row>
        <row r="555">
          <cell r="AC555" t="str">
            <v>котельной №10, для участка: от ж.д.пр.Олимпийский №10 до пр.Севрикова №8; Надземная; 1990год ввода; ГВС; подающий; 60/30°С</v>
          </cell>
          <cell r="BP555">
            <v>1.4999999999999999E-2</v>
          </cell>
          <cell r="BQ555">
            <v>1.2999999999999999E-2</v>
          </cell>
          <cell r="BR555">
            <v>1.2999999999999999E-2</v>
          </cell>
          <cell r="BS555">
            <v>0.01</v>
          </cell>
          <cell r="BT555">
            <v>3.0000000000000001E-3</v>
          </cell>
          <cell r="BU555">
            <v>2E-3</v>
          </cell>
          <cell r="BV555">
            <v>2E-3</v>
          </cell>
          <cell r="BW555">
            <v>3.0000000000000001E-3</v>
          </cell>
          <cell r="BX555">
            <v>3.0000000000000001E-3</v>
          </cell>
          <cell r="BY555">
            <v>0.01</v>
          </cell>
          <cell r="BZ555">
            <v>1.2E-2</v>
          </cell>
          <cell r="CA555">
            <v>1.4999999999999999E-2</v>
          </cell>
          <cell r="CB555">
            <v>0.10099999999999999</v>
          </cell>
          <cell r="CD555">
            <v>8.9999999999999993E-3</v>
          </cell>
          <cell r="CE555">
            <v>1E-3</v>
          </cell>
          <cell r="CF555">
            <v>1E-3</v>
          </cell>
          <cell r="EM555">
            <v>1.5820000000000001</v>
          </cell>
          <cell r="EN555">
            <v>1.405</v>
          </cell>
          <cell r="EO555">
            <v>1.4</v>
          </cell>
          <cell r="EP555">
            <v>1.1180000000000001</v>
          </cell>
          <cell r="EQ555">
            <v>0.97399999999999998</v>
          </cell>
          <cell r="ER555">
            <v>0.54700000000000004</v>
          </cell>
          <cell r="ES555">
            <v>0.67900000000000005</v>
          </cell>
          <cell r="ET555">
            <v>0.872</v>
          </cell>
          <cell r="EU555">
            <v>0.96099999999999997</v>
          </cell>
          <cell r="EV555">
            <v>1.1579999999999999</v>
          </cell>
          <cell r="EW555">
            <v>1.331</v>
          </cell>
          <cell r="EX555">
            <v>1.5309999999999999</v>
          </cell>
          <cell r="EY555">
            <v>13.558000000000002</v>
          </cell>
        </row>
        <row r="556">
          <cell r="AC556" t="str">
            <v>котельной №10, для участка: от ж.д.пр.Олимпийский №10 до пр.Севрикова №8; Надземная; 1990год ввода; ГВС; обратный; 60/30°С</v>
          </cell>
          <cell r="BP556">
            <v>1.4999999999999999E-2</v>
          </cell>
          <cell r="BQ556">
            <v>1.2999999999999999E-2</v>
          </cell>
          <cell r="BR556">
            <v>1.2999999999999999E-2</v>
          </cell>
          <cell r="BS556">
            <v>0.01</v>
          </cell>
          <cell r="BT556">
            <v>3.0000000000000001E-3</v>
          </cell>
          <cell r="BU556">
            <v>2E-3</v>
          </cell>
          <cell r="BV556">
            <v>2E-3</v>
          </cell>
          <cell r="BW556">
            <v>3.0000000000000001E-3</v>
          </cell>
          <cell r="BX556">
            <v>3.0000000000000001E-3</v>
          </cell>
          <cell r="BY556">
            <v>0.01</v>
          </cell>
          <cell r="BZ556">
            <v>1.2E-2</v>
          </cell>
          <cell r="CA556">
            <v>1.4999999999999999E-2</v>
          </cell>
          <cell r="CB556">
            <v>0.10099999999999999</v>
          </cell>
          <cell r="CD556">
            <v>8.9999999999999993E-3</v>
          </cell>
          <cell r="CE556">
            <v>1E-3</v>
          </cell>
          <cell r="CF556">
            <v>1E-3</v>
          </cell>
          <cell r="EM556">
            <v>1.4730000000000001</v>
          </cell>
          <cell r="EN556">
            <v>1.3080000000000001</v>
          </cell>
          <cell r="EO556">
            <v>1.304</v>
          </cell>
          <cell r="EP556">
            <v>1.0409999999999999</v>
          </cell>
          <cell r="EQ556">
            <v>0.90700000000000003</v>
          </cell>
          <cell r="ER556">
            <v>0.50900000000000001</v>
          </cell>
          <cell r="ES556">
            <v>0.63200000000000001</v>
          </cell>
          <cell r="ET556">
            <v>0.81200000000000006</v>
          </cell>
          <cell r="EU556">
            <v>0.89500000000000002</v>
          </cell>
          <cell r="EV556">
            <v>1.0780000000000001</v>
          </cell>
          <cell r="EW556">
            <v>1.24</v>
          </cell>
          <cell r="EX556">
            <v>1.425</v>
          </cell>
          <cell r="EY556">
            <v>12.624000000000001</v>
          </cell>
        </row>
        <row r="557">
          <cell r="AC557" t="str">
            <v>котельной №10, для участка: от ж.д.пр.Олимпийский №10 до пр.Севрикова №8; Надземная; 1990год ввода; ГВС; подающий; 60/30°С</v>
          </cell>
          <cell r="BP557">
            <v>8.0000000000000002E-3</v>
          </cell>
          <cell r="BQ557">
            <v>7.0000000000000001E-3</v>
          </cell>
          <cell r="BR557">
            <v>7.0000000000000001E-3</v>
          </cell>
          <cell r="BS557">
            <v>5.0000000000000001E-3</v>
          </cell>
          <cell r="BT557">
            <v>2E-3</v>
          </cell>
          <cell r="BU557">
            <v>1E-3</v>
          </cell>
          <cell r="BV557">
            <v>1E-3</v>
          </cell>
          <cell r="BW557">
            <v>1E-3</v>
          </cell>
          <cell r="BX557">
            <v>2E-3</v>
          </cell>
          <cell r="BY557">
            <v>5.0000000000000001E-3</v>
          </cell>
          <cell r="BZ557">
            <v>7.0000000000000001E-3</v>
          </cell>
          <cell r="CA557">
            <v>8.0000000000000002E-3</v>
          </cell>
          <cell r="CB557">
            <v>5.3999999999999999E-2</v>
          </cell>
          <cell r="CD557">
            <v>5.0000000000000001E-3</v>
          </cell>
          <cell r="CE557">
            <v>1E-3</v>
          </cell>
          <cell r="CF557">
            <v>1E-3</v>
          </cell>
          <cell r="EM557">
            <v>1.1830000000000001</v>
          </cell>
          <cell r="EN557">
            <v>1.05</v>
          </cell>
          <cell r="EO557">
            <v>1.0469999999999999</v>
          </cell>
          <cell r="EP557">
            <v>0.83599999999999997</v>
          </cell>
          <cell r="EQ557">
            <v>0.72899999999999998</v>
          </cell>
          <cell r="ER557">
            <v>0.40899999999999997</v>
          </cell>
          <cell r="ES557">
            <v>0.50800000000000001</v>
          </cell>
          <cell r="ET557">
            <v>0.65200000000000002</v>
          </cell>
          <cell r="EU557">
            <v>0.71799999999999997</v>
          </cell>
          <cell r="EV557">
            <v>0.86599999999999999</v>
          </cell>
          <cell r="EW557">
            <v>0.996</v>
          </cell>
          <cell r="EX557">
            <v>1.145</v>
          </cell>
          <cell r="EY557">
            <v>10.138999999999999</v>
          </cell>
        </row>
        <row r="558">
          <cell r="AC558" t="str">
            <v>котельной №10, для участка: от ж.д.пр.Олимпийский №10 до пр.Севрикова №8; Надземная; 1990год ввода; ГВС; обратный; 60/30°С</v>
          </cell>
          <cell r="BP558">
            <v>8.0000000000000002E-3</v>
          </cell>
          <cell r="BQ558">
            <v>7.0000000000000001E-3</v>
          </cell>
          <cell r="BR558">
            <v>7.0000000000000001E-3</v>
          </cell>
          <cell r="BS558">
            <v>5.0000000000000001E-3</v>
          </cell>
          <cell r="BT558">
            <v>2E-3</v>
          </cell>
          <cell r="BU558">
            <v>1E-3</v>
          </cell>
          <cell r="BV558">
            <v>1E-3</v>
          </cell>
          <cell r="BW558">
            <v>1E-3</v>
          </cell>
          <cell r="BX558">
            <v>2E-3</v>
          </cell>
          <cell r="BY558">
            <v>5.0000000000000001E-3</v>
          </cell>
          <cell r="BZ558">
            <v>7.0000000000000001E-3</v>
          </cell>
          <cell r="CA558">
            <v>8.0000000000000002E-3</v>
          </cell>
          <cell r="CB558">
            <v>5.3999999999999999E-2</v>
          </cell>
          <cell r="CD558">
            <v>5.0000000000000001E-3</v>
          </cell>
          <cell r="CE558">
            <v>1E-3</v>
          </cell>
          <cell r="CF558">
            <v>1E-3</v>
          </cell>
          <cell r="EM558">
            <v>1.091</v>
          </cell>
          <cell r="EN558">
            <v>0.96899999999999997</v>
          </cell>
          <cell r="EO558">
            <v>0.96599999999999997</v>
          </cell>
          <cell r="EP558">
            <v>0.77100000000000002</v>
          </cell>
          <cell r="EQ558">
            <v>0.67200000000000004</v>
          </cell>
          <cell r="ER558">
            <v>0.377</v>
          </cell>
          <cell r="ES558">
            <v>0.46800000000000003</v>
          </cell>
          <cell r="ET558">
            <v>0.60199999999999998</v>
          </cell>
          <cell r="EU558">
            <v>0.66200000000000003</v>
          </cell>
          <cell r="EV558">
            <v>0.79800000000000004</v>
          </cell>
          <cell r="EW558">
            <v>0.91800000000000004</v>
          </cell>
          <cell r="EX558">
            <v>1.056</v>
          </cell>
          <cell r="EY558">
            <v>9.3499999999999979</v>
          </cell>
        </row>
        <row r="559">
          <cell r="AC559" t="str">
            <v>котельной №10, для участка: от котельной №10 дож.д.пер.Родниковый №24, 6,; Надземная; 1992год ввода; отопление; подающий; 95/70°С</v>
          </cell>
          <cell r="BP559">
            <v>0.10100000000000001</v>
          </cell>
          <cell r="BQ559">
            <v>8.8999999999999996E-2</v>
          </cell>
          <cell r="BR559">
            <v>8.5999999999999993E-2</v>
          </cell>
          <cell r="BS559">
            <v>6.3E-2</v>
          </cell>
          <cell r="BT559">
            <v>0.02</v>
          </cell>
          <cell r="BU559">
            <v>1.2E-2</v>
          </cell>
          <cell r="BV559">
            <v>1.4999999999999999E-2</v>
          </cell>
          <cell r="BW559">
            <v>1.7999999999999999E-2</v>
          </cell>
          <cell r="BX559">
            <v>0.02</v>
          </cell>
          <cell r="BY559">
            <v>6.5000000000000002E-2</v>
          </cell>
          <cell r="BZ559">
            <v>8.1000000000000003E-2</v>
          </cell>
          <cell r="CA559">
            <v>9.6000000000000002E-2</v>
          </cell>
          <cell r="CB559">
            <v>0.66600000000000004</v>
          </cell>
          <cell r="CD559">
            <v>5.7000000000000002E-2</v>
          </cell>
          <cell r="CE559">
            <v>8.9999999999999993E-3</v>
          </cell>
          <cell r="CF559">
            <v>8.9999999999999993E-3</v>
          </cell>
          <cell r="EM559">
            <v>1.9370000000000001</v>
          </cell>
          <cell r="EN559">
            <v>1.6850000000000001</v>
          </cell>
          <cell r="EO559">
            <v>1.5109999999999999</v>
          </cell>
          <cell r="EP559">
            <v>0.90200000000000002</v>
          </cell>
          <cell r="EQ559">
            <v>3.9E-2</v>
          </cell>
          <cell r="ER559">
            <v>0</v>
          </cell>
          <cell r="ES559">
            <v>0</v>
          </cell>
          <cell r="ET559">
            <v>0</v>
          </cell>
          <cell r="EU559">
            <v>0.04</v>
          </cell>
          <cell r="EV559">
            <v>0.93600000000000005</v>
          </cell>
          <cell r="EW559">
            <v>1.413</v>
          </cell>
          <cell r="EX559">
            <v>1.8080000000000001</v>
          </cell>
          <cell r="EY559">
            <v>10.270999999999999</v>
          </cell>
        </row>
        <row r="560">
          <cell r="AC560" t="str">
            <v>котельной №10, для участка: от котельной №10 дож.д.пер.Родниковый №24, 6,; Надземная; 1992год ввода; отопление; обратный; 95/70°С</v>
          </cell>
          <cell r="BP560">
            <v>0.10100000000000001</v>
          </cell>
          <cell r="BQ560">
            <v>8.8999999999999996E-2</v>
          </cell>
          <cell r="BR560">
            <v>8.5999999999999993E-2</v>
          </cell>
          <cell r="BS560">
            <v>6.3E-2</v>
          </cell>
          <cell r="BT560">
            <v>0.02</v>
          </cell>
          <cell r="BU560">
            <v>1.2E-2</v>
          </cell>
          <cell r="BV560">
            <v>1.4999999999999999E-2</v>
          </cell>
          <cell r="BW560">
            <v>1.7999999999999999E-2</v>
          </cell>
          <cell r="BX560">
            <v>0.02</v>
          </cell>
          <cell r="BY560">
            <v>6.5000000000000002E-2</v>
          </cell>
          <cell r="BZ560">
            <v>8.1000000000000003E-2</v>
          </cell>
          <cell r="CA560">
            <v>9.6000000000000002E-2</v>
          </cell>
          <cell r="CB560">
            <v>0.66600000000000004</v>
          </cell>
          <cell r="CD560">
            <v>5.7000000000000002E-2</v>
          </cell>
          <cell r="CE560">
            <v>8.9999999999999993E-3</v>
          </cell>
          <cell r="CF560">
            <v>8.9999999999999993E-3</v>
          </cell>
          <cell r="EM560">
            <v>1.631</v>
          </cell>
          <cell r="EN560">
            <v>1.419</v>
          </cell>
          <cell r="EO560">
            <v>1.2729999999999999</v>
          </cell>
          <cell r="EP560">
            <v>0.75900000000000001</v>
          </cell>
          <cell r="EQ560">
            <v>3.2000000000000001E-2</v>
          </cell>
          <cell r="ER560">
            <v>0</v>
          </cell>
          <cell r="ES560">
            <v>0</v>
          </cell>
          <cell r="ET560">
            <v>0</v>
          </cell>
          <cell r="EU560">
            <v>3.3000000000000002E-2</v>
          </cell>
          <cell r="EV560">
            <v>0.78800000000000003</v>
          </cell>
          <cell r="EW560">
            <v>1.19</v>
          </cell>
          <cell r="EX560">
            <v>1.522</v>
          </cell>
          <cell r="EY560">
            <v>8.6470000000000002</v>
          </cell>
        </row>
        <row r="561">
          <cell r="AC561" t="str">
            <v>котельной №10, для участка: от котельной №10 дож.д.пер.Родниковый №24, 6,; Надземная; 1992год ввода; отопление; подающий; 95/70°С</v>
          </cell>
          <cell r="BP561">
            <v>8.0000000000000002E-3</v>
          </cell>
          <cell r="BQ561">
            <v>7.0000000000000001E-3</v>
          </cell>
          <cell r="BR561">
            <v>7.0000000000000001E-3</v>
          </cell>
          <cell r="BS561">
            <v>5.0000000000000001E-3</v>
          </cell>
          <cell r="BT561">
            <v>2E-3</v>
          </cell>
          <cell r="BU561">
            <v>1E-3</v>
          </cell>
          <cell r="BV561">
            <v>1E-3</v>
          </cell>
          <cell r="BW561">
            <v>2E-3</v>
          </cell>
          <cell r="BX561">
            <v>2E-3</v>
          </cell>
          <cell r="BY561">
            <v>5.0000000000000001E-3</v>
          </cell>
          <cell r="BZ561">
            <v>7.0000000000000001E-3</v>
          </cell>
          <cell r="CA561">
            <v>8.0000000000000002E-3</v>
          </cell>
          <cell r="CB561">
            <v>5.5E-2</v>
          </cell>
          <cell r="CD561">
            <v>5.0000000000000001E-3</v>
          </cell>
          <cell r="CE561">
            <v>1E-3</v>
          </cell>
          <cell r="CF561">
            <v>1E-3</v>
          </cell>
          <cell r="EM561">
            <v>0.88400000000000001</v>
          </cell>
          <cell r="EN561">
            <v>0.76900000000000002</v>
          </cell>
          <cell r="EO561">
            <v>0.69</v>
          </cell>
          <cell r="EP561">
            <v>0.41099999999999998</v>
          </cell>
          <cell r="EQ561">
            <v>1.7999999999999999E-2</v>
          </cell>
          <cell r="ER561">
            <v>0</v>
          </cell>
          <cell r="ES561">
            <v>0</v>
          </cell>
          <cell r="ET561">
            <v>0</v>
          </cell>
          <cell r="EU561">
            <v>1.7999999999999999E-2</v>
          </cell>
          <cell r="EV561">
            <v>0.42699999999999999</v>
          </cell>
          <cell r="EW561">
            <v>0.64500000000000002</v>
          </cell>
          <cell r="EX561">
            <v>0.82499999999999996</v>
          </cell>
          <cell r="EY561">
            <v>4.6869999999999994</v>
          </cell>
        </row>
        <row r="562">
          <cell r="AC562" t="str">
            <v>котельной №10, для участка: от котельной №10 дож.д.пер.Родниковый №24, 6,; Надземная; 1992год ввода; отопление; обратный; 95/70°С</v>
          </cell>
          <cell r="BP562">
            <v>8.0000000000000002E-3</v>
          </cell>
          <cell r="BQ562">
            <v>7.0000000000000001E-3</v>
          </cell>
          <cell r="BR562">
            <v>7.0000000000000001E-3</v>
          </cell>
          <cell r="BS562">
            <v>5.0000000000000001E-3</v>
          </cell>
          <cell r="BT562">
            <v>2E-3</v>
          </cell>
          <cell r="BU562">
            <v>1E-3</v>
          </cell>
          <cell r="BV562">
            <v>1E-3</v>
          </cell>
          <cell r="BW562">
            <v>2E-3</v>
          </cell>
          <cell r="BX562">
            <v>2E-3</v>
          </cell>
          <cell r="BY562">
            <v>5.0000000000000001E-3</v>
          </cell>
          <cell r="BZ562">
            <v>7.0000000000000001E-3</v>
          </cell>
          <cell r="CA562">
            <v>8.0000000000000002E-3</v>
          </cell>
          <cell r="CB562">
            <v>5.5E-2</v>
          </cell>
          <cell r="CD562">
            <v>5.0000000000000001E-3</v>
          </cell>
          <cell r="CE562">
            <v>1E-3</v>
          </cell>
          <cell r="CF562">
            <v>1E-3</v>
          </cell>
          <cell r="EM562">
            <v>0.73899999999999999</v>
          </cell>
          <cell r="EN562">
            <v>0.64300000000000002</v>
          </cell>
          <cell r="EO562">
            <v>0.57699999999999996</v>
          </cell>
          <cell r="EP562">
            <v>0.34399999999999997</v>
          </cell>
          <cell r="EQ562">
            <v>1.4999999999999999E-2</v>
          </cell>
          <cell r="ER562">
            <v>0</v>
          </cell>
          <cell r="ES562">
            <v>0</v>
          </cell>
          <cell r="ET562">
            <v>0</v>
          </cell>
          <cell r="EU562">
            <v>1.4999999999999999E-2</v>
          </cell>
          <cell r="EV562">
            <v>0.35699999999999998</v>
          </cell>
          <cell r="EW562">
            <v>0.53900000000000003</v>
          </cell>
          <cell r="EX562">
            <v>0.69</v>
          </cell>
          <cell r="EY562">
            <v>3.9190000000000005</v>
          </cell>
        </row>
        <row r="563">
          <cell r="AC563" t="str">
            <v>котельной №10, для участка: от котельной №10 дож.д.пер.Родниковый №24, 6,; Надземная; 1992год ввода; ГВС; подающий; 60/30°С</v>
          </cell>
          <cell r="BP563">
            <v>1.0999999999999999E-2</v>
          </cell>
          <cell r="BQ563">
            <v>0.01</v>
          </cell>
          <cell r="BR563">
            <v>0.01</v>
          </cell>
          <cell r="BS563">
            <v>7.0000000000000001E-3</v>
          </cell>
          <cell r="BT563">
            <v>2E-3</v>
          </cell>
          <cell r="BU563">
            <v>1E-3</v>
          </cell>
          <cell r="BV563">
            <v>2E-3</v>
          </cell>
          <cell r="BW563">
            <v>2E-3</v>
          </cell>
          <cell r="BX563">
            <v>2E-3</v>
          </cell>
          <cell r="BY563">
            <v>7.0000000000000001E-3</v>
          </cell>
          <cell r="BZ563">
            <v>8.9999999999999993E-3</v>
          </cell>
          <cell r="CA563">
            <v>1.0999999999999999E-2</v>
          </cell>
          <cell r="CB563">
            <v>7.3999999999999996E-2</v>
          </cell>
          <cell r="CD563">
            <v>6.0000000000000001E-3</v>
          </cell>
          <cell r="CE563">
            <v>1E-3</v>
          </cell>
          <cell r="CF563">
            <v>1E-3</v>
          </cell>
          <cell r="EM563">
            <v>1.1639999999999999</v>
          </cell>
          <cell r="EN563">
            <v>1.034</v>
          </cell>
          <cell r="EO563">
            <v>1.0309999999999999</v>
          </cell>
          <cell r="EP563">
            <v>0.82299999999999995</v>
          </cell>
          <cell r="EQ563">
            <v>0.71699999999999997</v>
          </cell>
          <cell r="ER563">
            <v>0.40300000000000002</v>
          </cell>
          <cell r="ES563">
            <v>0.5</v>
          </cell>
          <cell r="ET563">
            <v>0.64200000000000002</v>
          </cell>
          <cell r="EU563">
            <v>0.70699999999999996</v>
          </cell>
          <cell r="EV563">
            <v>0.85199999999999998</v>
          </cell>
          <cell r="EW563">
            <v>0.98</v>
          </cell>
          <cell r="EX563">
            <v>1.127</v>
          </cell>
          <cell r="EY563">
            <v>9.98</v>
          </cell>
        </row>
        <row r="564">
          <cell r="AC564" t="str">
            <v>котельной №10, для участка: от котельной №10 дож.д.пер.Родниковый №24, 6,; Надземная; 1992год ввода; ГВС; обратный; 60/30°С</v>
          </cell>
          <cell r="BP564">
            <v>1.0999999999999999E-2</v>
          </cell>
          <cell r="BQ564">
            <v>0.01</v>
          </cell>
          <cell r="BR564">
            <v>0.01</v>
          </cell>
          <cell r="BS564">
            <v>7.0000000000000001E-3</v>
          </cell>
          <cell r="BT564">
            <v>2E-3</v>
          </cell>
          <cell r="BU564">
            <v>1E-3</v>
          </cell>
          <cell r="BV564">
            <v>2E-3</v>
          </cell>
          <cell r="BW564">
            <v>2E-3</v>
          </cell>
          <cell r="BX564">
            <v>2E-3</v>
          </cell>
          <cell r="BY564">
            <v>7.0000000000000001E-3</v>
          </cell>
          <cell r="BZ564">
            <v>8.9999999999999993E-3</v>
          </cell>
          <cell r="CA564">
            <v>1.0999999999999999E-2</v>
          </cell>
          <cell r="CB564">
            <v>7.3999999999999996E-2</v>
          </cell>
          <cell r="CD564">
            <v>6.0000000000000001E-3</v>
          </cell>
          <cell r="CE564">
            <v>1E-3</v>
          </cell>
          <cell r="CF564">
            <v>1E-3</v>
          </cell>
          <cell r="EM564">
            <v>1.0840000000000001</v>
          </cell>
          <cell r="EN564">
            <v>0.96299999999999997</v>
          </cell>
          <cell r="EO564">
            <v>0.95899999999999996</v>
          </cell>
          <cell r="EP564">
            <v>0.76600000000000001</v>
          </cell>
          <cell r="EQ564">
            <v>0.66800000000000004</v>
          </cell>
          <cell r="ER564">
            <v>0.375</v>
          </cell>
          <cell r="ES564">
            <v>0.46500000000000002</v>
          </cell>
          <cell r="ET564">
            <v>0.59799999999999998</v>
          </cell>
          <cell r="EU564">
            <v>0.65800000000000003</v>
          </cell>
          <cell r="EV564">
            <v>0.79300000000000004</v>
          </cell>
          <cell r="EW564">
            <v>0.91200000000000003</v>
          </cell>
          <cell r="EX564">
            <v>1.0489999999999999</v>
          </cell>
          <cell r="EY564">
            <v>9.2900000000000009</v>
          </cell>
        </row>
        <row r="565">
          <cell r="AC565" t="str">
            <v>котельной №10, для участка: от котельной №10 дож.д.пер.Родниковый №24, 6,; Надземная; 1992год ввода; ГВС; подающий; 60/30°С</v>
          </cell>
          <cell r="BP565">
            <v>2E-3</v>
          </cell>
          <cell r="BQ565">
            <v>2E-3</v>
          </cell>
          <cell r="BR565">
            <v>2E-3</v>
          </cell>
          <cell r="BS565">
            <v>1E-3</v>
          </cell>
          <cell r="BT565">
            <v>0</v>
          </cell>
          <cell r="BU565">
            <v>0</v>
          </cell>
          <cell r="BV565">
            <v>0</v>
          </cell>
          <cell r="BW565">
            <v>0</v>
          </cell>
          <cell r="BX565">
            <v>0</v>
          </cell>
          <cell r="BY565">
            <v>1E-3</v>
          </cell>
          <cell r="BZ565">
            <v>2E-3</v>
          </cell>
          <cell r="CA565">
            <v>2E-3</v>
          </cell>
          <cell r="CB565">
            <v>1.2E-2</v>
          </cell>
          <cell r="CD565">
            <v>1E-3</v>
          </cell>
          <cell r="CE565">
            <v>0</v>
          </cell>
          <cell r="CF565">
            <v>0</v>
          </cell>
          <cell r="EM565">
            <v>0.66600000000000004</v>
          </cell>
          <cell r="EN565">
            <v>0.59199999999999997</v>
          </cell>
          <cell r="EO565">
            <v>0.59</v>
          </cell>
          <cell r="EP565">
            <v>0.47099999999999997</v>
          </cell>
          <cell r="EQ565">
            <v>0.41</v>
          </cell>
          <cell r="ER565">
            <v>0.23</v>
          </cell>
          <cell r="ES565">
            <v>0.28599999999999998</v>
          </cell>
          <cell r="ET565">
            <v>0.36799999999999999</v>
          </cell>
          <cell r="EU565">
            <v>0.40500000000000003</v>
          </cell>
          <cell r="EV565">
            <v>0.48799999999999999</v>
          </cell>
          <cell r="EW565">
            <v>0.56100000000000005</v>
          </cell>
          <cell r="EX565">
            <v>0.64500000000000002</v>
          </cell>
          <cell r="EY565">
            <v>5.7119999999999997</v>
          </cell>
        </row>
        <row r="566">
          <cell r="AC566" t="str">
            <v>котельной №10, для участка: от котельной №10 дож.д.пер.Родниковый №24, 6,; Надземная; 1992год ввода; ГВС; обратный; 60/30°С</v>
          </cell>
          <cell r="BP566">
            <v>1E-3</v>
          </cell>
          <cell r="BQ566">
            <v>1E-3</v>
          </cell>
          <cell r="BR566">
            <v>1E-3</v>
          </cell>
          <cell r="BS566">
            <v>1E-3</v>
          </cell>
          <cell r="BT566">
            <v>0</v>
          </cell>
          <cell r="BU566">
            <v>0</v>
          </cell>
          <cell r="BV566">
            <v>0</v>
          </cell>
          <cell r="BW566">
            <v>0</v>
          </cell>
          <cell r="BX566">
            <v>0</v>
          </cell>
          <cell r="BY566">
            <v>1E-3</v>
          </cell>
          <cell r="BZ566">
            <v>1E-3</v>
          </cell>
          <cell r="CA566">
            <v>1E-3</v>
          </cell>
          <cell r="CB566">
            <v>7.0000000000000001E-3</v>
          </cell>
          <cell r="CD566">
            <v>1E-3</v>
          </cell>
          <cell r="CE566">
            <v>0</v>
          </cell>
          <cell r="CF566">
            <v>0</v>
          </cell>
          <cell r="EM566">
            <v>0.61</v>
          </cell>
          <cell r="EN566">
            <v>0.54200000000000004</v>
          </cell>
          <cell r="EO566">
            <v>0.54</v>
          </cell>
          <cell r="EP566">
            <v>0.432</v>
          </cell>
          <cell r="EQ566">
            <v>0.376</v>
          </cell>
          <cell r="ER566">
            <v>0.21099999999999999</v>
          </cell>
          <cell r="ES566">
            <v>0.26200000000000001</v>
          </cell>
          <cell r="ET566">
            <v>0.33700000000000002</v>
          </cell>
          <cell r="EU566">
            <v>0.371</v>
          </cell>
          <cell r="EV566">
            <v>0.44700000000000001</v>
          </cell>
          <cell r="EW566">
            <v>0.51400000000000001</v>
          </cell>
          <cell r="EX566">
            <v>0.59099999999999997</v>
          </cell>
          <cell r="EY566">
            <v>5.2330000000000005</v>
          </cell>
        </row>
        <row r="567">
          <cell r="AC567" t="str">
            <v>котельной №10, для участка: от ж.д.прСеврикова №8 до ж.д. пр.Севрикова №1,2; Надземная; 1982год ввода; отопление; подающий; 95/70°С</v>
          </cell>
          <cell r="BP567">
            <v>4.0000000000000001E-3</v>
          </cell>
          <cell r="BQ567">
            <v>4.0000000000000001E-3</v>
          </cell>
          <cell r="BR567">
            <v>4.0000000000000001E-3</v>
          </cell>
          <cell r="BS567">
            <v>3.0000000000000001E-3</v>
          </cell>
          <cell r="BT567">
            <v>1E-3</v>
          </cell>
          <cell r="BU567">
            <v>0</v>
          </cell>
          <cell r="BV567">
            <v>1E-3</v>
          </cell>
          <cell r="BW567">
            <v>1E-3</v>
          </cell>
          <cell r="BX567">
            <v>1E-3</v>
          </cell>
          <cell r="BY567">
            <v>3.0000000000000001E-3</v>
          </cell>
          <cell r="BZ567">
            <v>3.0000000000000001E-3</v>
          </cell>
          <cell r="CA567">
            <v>4.0000000000000001E-3</v>
          </cell>
          <cell r="CB567">
            <v>2.9000000000000001E-2</v>
          </cell>
          <cell r="CD567">
            <v>2E-3</v>
          </cell>
          <cell r="CE567">
            <v>0</v>
          </cell>
          <cell r="CF567">
            <v>0</v>
          </cell>
          <cell r="EM567">
            <v>0.72099999999999997</v>
          </cell>
          <cell r="EN567">
            <v>0.627</v>
          </cell>
          <cell r="EO567">
            <v>0.56200000000000006</v>
          </cell>
          <cell r="EP567">
            <v>0.33500000000000002</v>
          </cell>
          <cell r="EQ567">
            <v>1.4E-2</v>
          </cell>
          <cell r="ER567">
            <v>0</v>
          </cell>
          <cell r="ES567">
            <v>0</v>
          </cell>
          <cell r="ET567">
            <v>0</v>
          </cell>
          <cell r="EU567">
            <v>1.4999999999999999E-2</v>
          </cell>
          <cell r="EV567">
            <v>0.34799999999999998</v>
          </cell>
          <cell r="EW567">
            <v>0.52600000000000002</v>
          </cell>
          <cell r="EX567">
            <v>0.67300000000000004</v>
          </cell>
          <cell r="EY567">
            <v>3.8209999999999997</v>
          </cell>
        </row>
        <row r="568">
          <cell r="AC568" t="str">
            <v>котельной №10, для участка: от ж.д.прСеврикова №8 до ж.д. пр.Севрикова №1,2; Надземная; 1982год ввода; отопление; обратный; 95/70°С</v>
          </cell>
          <cell r="BP568">
            <v>4.0000000000000001E-3</v>
          </cell>
          <cell r="BQ568">
            <v>4.0000000000000001E-3</v>
          </cell>
          <cell r="BR568">
            <v>4.0000000000000001E-3</v>
          </cell>
          <cell r="BS568">
            <v>3.0000000000000001E-3</v>
          </cell>
          <cell r="BT568">
            <v>1E-3</v>
          </cell>
          <cell r="BU568">
            <v>0</v>
          </cell>
          <cell r="BV568">
            <v>1E-3</v>
          </cell>
          <cell r="BW568">
            <v>1E-3</v>
          </cell>
          <cell r="BX568">
            <v>1E-3</v>
          </cell>
          <cell r="BY568">
            <v>3.0000000000000001E-3</v>
          </cell>
          <cell r="BZ568">
            <v>3.0000000000000001E-3</v>
          </cell>
          <cell r="CA568">
            <v>4.0000000000000001E-3</v>
          </cell>
          <cell r="CB568">
            <v>2.9000000000000001E-2</v>
          </cell>
          <cell r="CD568">
            <v>2E-3</v>
          </cell>
          <cell r="CE568">
            <v>0</v>
          </cell>
          <cell r="CF568">
            <v>0</v>
          </cell>
          <cell r="EM568">
            <v>0.61499999999999999</v>
          </cell>
          <cell r="EN568">
            <v>0.53500000000000003</v>
          </cell>
          <cell r="EO568">
            <v>0.48</v>
          </cell>
          <cell r="EP568">
            <v>0.28599999999999998</v>
          </cell>
          <cell r="EQ568">
            <v>1.2E-2</v>
          </cell>
          <cell r="ER568">
            <v>0</v>
          </cell>
          <cell r="ES568">
            <v>0</v>
          </cell>
          <cell r="ET568">
            <v>0</v>
          </cell>
          <cell r="EU568">
            <v>1.2999999999999999E-2</v>
          </cell>
          <cell r="EV568">
            <v>0.29699999999999999</v>
          </cell>
          <cell r="EW568">
            <v>0.44900000000000001</v>
          </cell>
          <cell r="EX568">
            <v>0.57399999999999995</v>
          </cell>
          <cell r="EY568">
            <v>3.2609999999999997</v>
          </cell>
        </row>
        <row r="569">
          <cell r="AC569" t="str">
            <v>котельной №10, для участка: от ж.д.прСеврикова №8 до ж.д. пр.Севрикова №1,2; Бесканальная; 1982год ввода; отопление; подающий; 95/70°С</v>
          </cell>
          <cell r="BP569">
            <v>1.4999999999999999E-2</v>
          </cell>
          <cell r="BQ569">
            <v>1.2999999999999999E-2</v>
          </cell>
          <cell r="BR569">
            <v>1.2E-2</v>
          </cell>
          <cell r="BS569">
            <v>8.9999999999999993E-3</v>
          </cell>
          <cell r="BT569">
            <v>3.0000000000000001E-3</v>
          </cell>
          <cell r="BU569">
            <v>2E-3</v>
          </cell>
          <cell r="BV569">
            <v>2E-3</v>
          </cell>
          <cell r="BW569">
            <v>3.0000000000000001E-3</v>
          </cell>
          <cell r="BX569">
            <v>3.0000000000000001E-3</v>
          </cell>
          <cell r="BY569">
            <v>8.9999999999999993E-3</v>
          </cell>
          <cell r="BZ569">
            <v>1.2E-2</v>
          </cell>
          <cell r="CA569">
            <v>1.4E-2</v>
          </cell>
          <cell r="CB569">
            <v>9.7000000000000003E-2</v>
          </cell>
          <cell r="CD569">
            <v>8.0000000000000002E-3</v>
          </cell>
          <cell r="CE569">
            <v>1E-3</v>
          </cell>
          <cell r="CF569">
            <v>1E-3</v>
          </cell>
          <cell r="EM569">
            <v>1.788</v>
          </cell>
          <cell r="EN569">
            <v>1.603</v>
          </cell>
          <cell r="EO569">
            <v>1.577</v>
          </cell>
          <cell r="EP569">
            <v>1.177</v>
          </cell>
          <cell r="EQ569">
            <v>6.4000000000000001E-2</v>
          </cell>
          <cell r="ER569">
            <v>0</v>
          </cell>
          <cell r="ES569">
            <v>0</v>
          </cell>
          <cell r="ET569">
            <v>0</v>
          </cell>
          <cell r="EU569">
            <v>4.7E-2</v>
          </cell>
          <cell r="EV569">
            <v>0.97899999999999998</v>
          </cell>
          <cell r="EW569">
            <v>1.35</v>
          </cell>
          <cell r="EX569">
            <v>1.6739999999999999</v>
          </cell>
          <cell r="EY569">
            <v>10.258999999999999</v>
          </cell>
        </row>
        <row r="570">
          <cell r="AC570" t="str">
            <v>котельной №10, для участка: от ж.д.прСеврикова №8 до ж.д. пр.Севрикова №1,2; Бесканальная; 1982год ввода; отопление; обратный; 95/70°С</v>
          </cell>
          <cell r="BP570">
            <v>1.4999999999999999E-2</v>
          </cell>
          <cell r="BQ570">
            <v>1.2999999999999999E-2</v>
          </cell>
          <cell r="BR570">
            <v>1.2E-2</v>
          </cell>
          <cell r="BS570">
            <v>8.9999999999999993E-3</v>
          </cell>
          <cell r="BT570">
            <v>3.0000000000000001E-3</v>
          </cell>
          <cell r="BU570">
            <v>2E-3</v>
          </cell>
          <cell r="BV570">
            <v>2E-3</v>
          </cell>
          <cell r="BW570">
            <v>3.0000000000000001E-3</v>
          </cell>
          <cell r="BX570">
            <v>3.0000000000000001E-3</v>
          </cell>
          <cell r="BY570">
            <v>8.9999999999999993E-3</v>
          </cell>
          <cell r="BZ570">
            <v>1.2E-2</v>
          </cell>
          <cell r="CA570">
            <v>1.4E-2</v>
          </cell>
          <cell r="CB570">
            <v>9.7000000000000003E-2</v>
          </cell>
          <cell r="CD570">
            <v>8.0000000000000002E-3</v>
          </cell>
          <cell r="CE570">
            <v>1E-3</v>
          </cell>
          <cell r="CF570">
            <v>1E-3</v>
          </cell>
          <cell r="EM570">
            <v>1.788</v>
          </cell>
          <cell r="EN570">
            <v>1.603</v>
          </cell>
          <cell r="EO570">
            <v>1.577</v>
          </cell>
          <cell r="EP570">
            <v>1.177</v>
          </cell>
          <cell r="EQ570">
            <v>6.4000000000000001E-2</v>
          </cell>
          <cell r="ER570">
            <v>0</v>
          </cell>
          <cell r="ES570">
            <v>0</v>
          </cell>
          <cell r="ET570">
            <v>0</v>
          </cell>
          <cell r="EU570">
            <v>4.7E-2</v>
          </cell>
          <cell r="EV570">
            <v>0.97899999999999998</v>
          </cell>
          <cell r="EW570">
            <v>1.35</v>
          </cell>
          <cell r="EX570">
            <v>1.6739999999999999</v>
          </cell>
          <cell r="EY570">
            <v>10.258999999999999</v>
          </cell>
        </row>
        <row r="571">
          <cell r="AC571" t="str">
            <v>котельной №10, для участка: от ж.д.прСеврикова №8 до ж.д. пр.Севрикова №1,2; Бесканальная; 1982год ввода; отопление; подающий; 95/70°С</v>
          </cell>
          <cell r="BP571">
            <v>3.2000000000000001E-2</v>
          </cell>
          <cell r="BQ571">
            <v>2.8000000000000001E-2</v>
          </cell>
          <cell r="BR571">
            <v>2.7E-2</v>
          </cell>
          <cell r="BS571">
            <v>0.02</v>
          </cell>
          <cell r="BT571">
            <v>6.0000000000000001E-3</v>
          </cell>
          <cell r="BU571">
            <v>4.0000000000000001E-3</v>
          </cell>
          <cell r="BV571">
            <v>5.0000000000000001E-3</v>
          </cell>
          <cell r="BW571">
            <v>6.0000000000000001E-3</v>
          </cell>
          <cell r="BX571">
            <v>6.0000000000000001E-3</v>
          </cell>
          <cell r="BY571">
            <v>2.1000000000000001E-2</v>
          </cell>
          <cell r="BZ571">
            <v>2.5999999999999999E-2</v>
          </cell>
          <cell r="CA571">
            <v>0.03</v>
          </cell>
          <cell r="CB571">
            <v>0.21099999999999999</v>
          </cell>
          <cell r="CD571">
            <v>1.7999999999999999E-2</v>
          </cell>
          <cell r="CE571">
            <v>3.0000000000000001E-3</v>
          </cell>
          <cell r="CF571">
            <v>3.0000000000000001E-3</v>
          </cell>
          <cell r="EM571">
            <v>1.895</v>
          </cell>
          <cell r="EN571">
            <v>1.6990000000000001</v>
          </cell>
          <cell r="EO571">
            <v>1.671</v>
          </cell>
          <cell r="EP571">
            <v>1.2470000000000001</v>
          </cell>
          <cell r="EQ571">
            <v>6.8000000000000005E-2</v>
          </cell>
          <cell r="ER571">
            <v>0</v>
          </cell>
          <cell r="ES571">
            <v>0</v>
          </cell>
          <cell r="ET571">
            <v>0</v>
          </cell>
          <cell r="EU571">
            <v>0.05</v>
          </cell>
          <cell r="EV571">
            <v>1.0369999999999999</v>
          </cell>
          <cell r="EW571">
            <v>1.431</v>
          </cell>
          <cell r="EX571">
            <v>1.7729999999999999</v>
          </cell>
          <cell r="EY571">
            <v>10.870999999999999</v>
          </cell>
        </row>
        <row r="572">
          <cell r="AC572" t="str">
            <v>котельной №10, для участка: от ж.д.прСеврикова №8 до ж.д. пр.Севрикова №1,2; Бесканальная; 1982год ввода; отопление; обратный; 95/70°С</v>
          </cell>
          <cell r="BP572">
            <v>3.2000000000000001E-2</v>
          </cell>
          <cell r="BQ572">
            <v>2.8000000000000001E-2</v>
          </cell>
          <cell r="BR572">
            <v>2.7E-2</v>
          </cell>
          <cell r="BS572">
            <v>0.02</v>
          </cell>
          <cell r="BT572">
            <v>6.0000000000000001E-3</v>
          </cell>
          <cell r="BU572">
            <v>4.0000000000000001E-3</v>
          </cell>
          <cell r="BV572">
            <v>5.0000000000000001E-3</v>
          </cell>
          <cell r="BW572">
            <v>6.0000000000000001E-3</v>
          </cell>
          <cell r="BX572">
            <v>6.0000000000000001E-3</v>
          </cell>
          <cell r="BY572">
            <v>2.1000000000000001E-2</v>
          </cell>
          <cell r="BZ572">
            <v>2.5999999999999999E-2</v>
          </cell>
          <cell r="CA572">
            <v>0.03</v>
          </cell>
          <cell r="CB572">
            <v>0.21099999999999999</v>
          </cell>
          <cell r="CD572">
            <v>1.7999999999999999E-2</v>
          </cell>
          <cell r="CE572">
            <v>3.0000000000000001E-3</v>
          </cell>
          <cell r="CF572">
            <v>3.0000000000000001E-3</v>
          </cell>
          <cell r="EM572">
            <v>1.895</v>
          </cell>
          <cell r="EN572">
            <v>1.6990000000000001</v>
          </cell>
          <cell r="EO572">
            <v>1.671</v>
          </cell>
          <cell r="EP572">
            <v>1.2470000000000001</v>
          </cell>
          <cell r="EQ572">
            <v>6.8000000000000005E-2</v>
          </cell>
          <cell r="ER572">
            <v>0</v>
          </cell>
          <cell r="ES572">
            <v>0</v>
          </cell>
          <cell r="ET572">
            <v>0</v>
          </cell>
          <cell r="EU572">
            <v>0.05</v>
          </cell>
          <cell r="EV572">
            <v>1.0369999999999999</v>
          </cell>
          <cell r="EW572">
            <v>1.431</v>
          </cell>
          <cell r="EX572">
            <v>1.7729999999999999</v>
          </cell>
          <cell r="EY572">
            <v>10.870999999999999</v>
          </cell>
        </row>
        <row r="573">
          <cell r="AC573" t="str">
            <v>котельной №10, для участка: от ж.д.прСеврикова №8 до ж.д. пр.Севрикова №1,2; Надземная; 1982год ввода; ГВС; подающий; 60/30°С</v>
          </cell>
          <cell r="BP573">
            <v>2E-3</v>
          </cell>
          <cell r="BQ573">
            <v>2E-3</v>
          </cell>
          <cell r="BR573">
            <v>1E-3</v>
          </cell>
          <cell r="BS573">
            <v>1E-3</v>
          </cell>
          <cell r="BT573">
            <v>0</v>
          </cell>
          <cell r="BU573">
            <v>0</v>
          </cell>
          <cell r="BV573">
            <v>0</v>
          </cell>
          <cell r="BW573">
            <v>0</v>
          </cell>
          <cell r="BX573">
            <v>0</v>
          </cell>
          <cell r="BY573">
            <v>1E-3</v>
          </cell>
          <cell r="BZ573">
            <v>1E-3</v>
          </cell>
          <cell r="CA573">
            <v>2E-3</v>
          </cell>
          <cell r="CB573">
            <v>0.01</v>
          </cell>
          <cell r="CD573">
            <v>1E-3</v>
          </cell>
          <cell r="CE573">
            <v>0</v>
          </cell>
          <cell r="CF573">
            <v>0</v>
          </cell>
          <cell r="EM573">
            <v>0.51200000000000001</v>
          </cell>
          <cell r="EN573">
            <v>0.45400000000000001</v>
          </cell>
          <cell r="EO573">
            <v>0.45300000000000001</v>
          </cell>
          <cell r="EP573">
            <v>0.36199999999999999</v>
          </cell>
          <cell r="EQ573">
            <v>0.315</v>
          </cell>
          <cell r="ER573">
            <v>0.17699999999999999</v>
          </cell>
          <cell r="ES573">
            <v>0.22</v>
          </cell>
          <cell r="ET573">
            <v>0.28199999999999997</v>
          </cell>
          <cell r="EU573">
            <v>0.311</v>
          </cell>
          <cell r="EV573">
            <v>0.374</v>
          </cell>
          <cell r="EW573">
            <v>0.43099999999999999</v>
          </cell>
          <cell r="EX573">
            <v>0.495</v>
          </cell>
          <cell r="EY573">
            <v>4.3860000000000001</v>
          </cell>
        </row>
        <row r="574">
          <cell r="AC574" t="str">
            <v>котельной №10, для участка: от ж.д.прСеврикова №8 до ж.д. пр.Севрикова №1,2; Надземная; 1982год ввода; ГВС; обратный; 60/30°С</v>
          </cell>
          <cell r="BP574">
            <v>1E-3</v>
          </cell>
          <cell r="BQ574">
            <v>1E-3</v>
          </cell>
          <cell r="BR574">
            <v>1E-3</v>
          </cell>
          <cell r="BS574">
            <v>1E-3</v>
          </cell>
          <cell r="BT574">
            <v>0</v>
          </cell>
          <cell r="BU574">
            <v>0</v>
          </cell>
          <cell r="BV574">
            <v>0</v>
          </cell>
          <cell r="BW574">
            <v>0</v>
          </cell>
          <cell r="BX574">
            <v>0</v>
          </cell>
          <cell r="BY574">
            <v>1E-3</v>
          </cell>
          <cell r="BZ574">
            <v>1E-3</v>
          </cell>
          <cell r="CA574">
            <v>1E-3</v>
          </cell>
          <cell r="CB574">
            <v>7.0000000000000001E-3</v>
          </cell>
          <cell r="CD574">
            <v>1E-3</v>
          </cell>
          <cell r="CE574">
            <v>0</v>
          </cell>
          <cell r="CF574">
            <v>0</v>
          </cell>
          <cell r="EM574">
            <v>0.432</v>
          </cell>
          <cell r="EN574">
            <v>0.38400000000000001</v>
          </cell>
          <cell r="EO574">
            <v>0.38300000000000001</v>
          </cell>
          <cell r="EP574">
            <v>0.30599999999999999</v>
          </cell>
          <cell r="EQ574">
            <v>0.26600000000000001</v>
          </cell>
          <cell r="ER574">
            <v>0.14899999999999999</v>
          </cell>
          <cell r="ES574">
            <v>0.185</v>
          </cell>
          <cell r="ET574">
            <v>0.23799999999999999</v>
          </cell>
          <cell r="EU574">
            <v>0.26200000000000001</v>
          </cell>
          <cell r="EV574">
            <v>0.316</v>
          </cell>
          <cell r="EW574">
            <v>0.36399999999999999</v>
          </cell>
          <cell r="EX574">
            <v>0.41799999999999998</v>
          </cell>
          <cell r="EY574">
            <v>3.7029999999999998</v>
          </cell>
        </row>
        <row r="575">
          <cell r="AC575" t="str">
            <v>котельной №10, для участка: от ж.д.прСеврикова №8 до ж.д. пр.Севрикова №1,2; Бесканальная; 1982год ввода; ГВС; подающий; 60/30°С</v>
          </cell>
          <cell r="BP575">
            <v>1E-3</v>
          </cell>
          <cell r="BQ575">
            <v>1E-3</v>
          </cell>
          <cell r="BR575">
            <v>1E-3</v>
          </cell>
          <cell r="BS575">
            <v>0</v>
          </cell>
          <cell r="BT575">
            <v>0</v>
          </cell>
          <cell r="BU575">
            <v>0</v>
          </cell>
          <cell r="BV575">
            <v>0</v>
          </cell>
          <cell r="BW575">
            <v>0</v>
          </cell>
          <cell r="BX575">
            <v>0</v>
          </cell>
          <cell r="BY575">
            <v>0</v>
          </cell>
          <cell r="BZ575">
            <v>0</v>
          </cell>
          <cell r="CA575">
            <v>1E-3</v>
          </cell>
          <cell r="CB575">
            <v>4.0000000000000001E-3</v>
          </cell>
          <cell r="CD575">
            <v>0</v>
          </cell>
          <cell r="CE575">
            <v>0</v>
          </cell>
          <cell r="CF575">
            <v>0</v>
          </cell>
          <cell r="EM575">
            <v>0.156</v>
          </cell>
          <cell r="EN575">
            <v>0.14299999999999999</v>
          </cell>
          <cell r="EO575">
            <v>0.16</v>
          </cell>
          <cell r="EP575">
            <v>0.155</v>
          </cell>
          <cell r="EQ575">
            <v>0.155</v>
          </cell>
          <cell r="ER575">
            <v>9.2999999999999999E-2</v>
          </cell>
          <cell r="ES575">
            <v>0.112</v>
          </cell>
          <cell r="ET575">
            <v>0.128</v>
          </cell>
          <cell r="EU575">
            <v>0.125</v>
          </cell>
          <cell r="EV575">
            <v>0.13700000000000001</v>
          </cell>
          <cell r="EW575">
            <v>0.14099999999999999</v>
          </cell>
          <cell r="EX575">
            <v>0.152</v>
          </cell>
          <cell r="EY575">
            <v>1.6569999999999998</v>
          </cell>
        </row>
        <row r="576">
          <cell r="AC576" t="str">
            <v>котельной №10, для участка: от ж.д.прСеврикова №8 до ж.д. пр.Севрикова №1,2; Бесканальная; 1982год ввода; ГВС; обратный; 60/30°С</v>
          </cell>
          <cell r="BP576">
            <v>0</v>
          </cell>
          <cell r="BQ576">
            <v>0</v>
          </cell>
          <cell r="BR576">
            <v>0</v>
          </cell>
          <cell r="BS576">
            <v>0</v>
          </cell>
          <cell r="BT576">
            <v>0</v>
          </cell>
          <cell r="BU576">
            <v>0</v>
          </cell>
          <cell r="BV576">
            <v>0</v>
          </cell>
          <cell r="BW576">
            <v>0</v>
          </cell>
          <cell r="BX576">
            <v>0</v>
          </cell>
          <cell r="BY576">
            <v>0</v>
          </cell>
          <cell r="BZ576">
            <v>0</v>
          </cell>
          <cell r="CA576">
            <v>0</v>
          </cell>
          <cell r="CB576">
            <v>0</v>
          </cell>
          <cell r="CD576">
            <v>0</v>
          </cell>
          <cell r="CE576">
            <v>0</v>
          </cell>
          <cell r="CF576">
            <v>0</v>
          </cell>
          <cell r="EM576">
            <v>0.14499999999999999</v>
          </cell>
          <cell r="EN576">
            <v>0.13400000000000001</v>
          </cell>
          <cell r="EO576">
            <v>0.14899999999999999</v>
          </cell>
          <cell r="EP576">
            <v>0.14499999999999999</v>
          </cell>
          <cell r="EQ576">
            <v>0.14399999999999999</v>
          </cell>
          <cell r="ER576">
            <v>8.6999999999999994E-2</v>
          </cell>
          <cell r="ES576">
            <v>0.104</v>
          </cell>
          <cell r="ET576">
            <v>0.11899999999999999</v>
          </cell>
          <cell r="EU576">
            <v>0.11700000000000001</v>
          </cell>
          <cell r="EV576">
            <v>0.128</v>
          </cell>
          <cell r="EW576">
            <v>0.13100000000000001</v>
          </cell>
          <cell r="EX576">
            <v>0.14199999999999999</v>
          </cell>
          <cell r="EY576">
            <v>1.5450000000000002</v>
          </cell>
        </row>
        <row r="577">
          <cell r="AC577" t="str">
            <v>котельной №10, для участка: от врезки на пр.Севрикова№8 до ж.д.пер.Родниковый№11; Надземная; 1993год ввода; отопление; подающий; 95/70°С</v>
          </cell>
          <cell r="BP577">
            <v>2.1000000000000001E-2</v>
          </cell>
          <cell r="BQ577">
            <v>1.9E-2</v>
          </cell>
          <cell r="BR577">
            <v>1.7999999999999999E-2</v>
          </cell>
          <cell r="BS577">
            <v>1.2999999999999999E-2</v>
          </cell>
          <cell r="BT577">
            <v>4.0000000000000001E-3</v>
          </cell>
          <cell r="BU577">
            <v>2E-3</v>
          </cell>
          <cell r="BV577">
            <v>3.0000000000000001E-3</v>
          </cell>
          <cell r="BW577">
            <v>4.0000000000000001E-3</v>
          </cell>
          <cell r="BX577">
            <v>4.0000000000000001E-3</v>
          </cell>
          <cell r="BY577">
            <v>1.4E-2</v>
          </cell>
          <cell r="BZ577">
            <v>1.7000000000000001E-2</v>
          </cell>
          <cell r="CA577">
            <v>0.02</v>
          </cell>
          <cell r="CB577">
            <v>0.13900000000000001</v>
          </cell>
          <cell r="CD577">
            <v>1.2E-2</v>
          </cell>
          <cell r="CE577">
            <v>2E-3</v>
          </cell>
          <cell r="CF577">
            <v>2E-3</v>
          </cell>
          <cell r="EM577">
            <v>0.76700000000000002</v>
          </cell>
          <cell r="EN577">
            <v>0.66800000000000004</v>
          </cell>
          <cell r="EO577">
            <v>0.59899999999999998</v>
          </cell>
          <cell r="EP577">
            <v>0.35699999999999998</v>
          </cell>
          <cell r="EQ577">
            <v>1.4999999999999999E-2</v>
          </cell>
          <cell r="ER577">
            <v>0</v>
          </cell>
          <cell r="ES577">
            <v>0</v>
          </cell>
          <cell r="ET577">
            <v>0</v>
          </cell>
          <cell r="EU577">
            <v>1.6E-2</v>
          </cell>
          <cell r="EV577">
            <v>0.371</v>
          </cell>
          <cell r="EW577">
            <v>0.56000000000000005</v>
          </cell>
          <cell r="EX577">
            <v>0.71599999999999997</v>
          </cell>
          <cell r="EY577">
            <v>4.069</v>
          </cell>
        </row>
        <row r="578">
          <cell r="AC578" t="str">
            <v>котельной №10, для участка: от врезки на пр.Севрикова№8 до ж.д.пер.Родниковый№11; Надземная; 1993год ввода; отопление; обратный; 95/70°С</v>
          </cell>
          <cell r="BP578">
            <v>2.1000000000000001E-2</v>
          </cell>
          <cell r="BQ578">
            <v>1.9E-2</v>
          </cell>
          <cell r="BR578">
            <v>1.7999999999999999E-2</v>
          </cell>
          <cell r="BS578">
            <v>1.2999999999999999E-2</v>
          </cell>
          <cell r="BT578">
            <v>4.0000000000000001E-3</v>
          </cell>
          <cell r="BU578">
            <v>2E-3</v>
          </cell>
          <cell r="BV578">
            <v>3.0000000000000001E-3</v>
          </cell>
          <cell r="BW578">
            <v>4.0000000000000001E-3</v>
          </cell>
          <cell r="BX578">
            <v>4.0000000000000001E-3</v>
          </cell>
          <cell r="BY578">
            <v>1.4E-2</v>
          </cell>
          <cell r="BZ578">
            <v>1.7000000000000001E-2</v>
          </cell>
          <cell r="CA578">
            <v>0.02</v>
          </cell>
          <cell r="CB578">
            <v>0.13900000000000001</v>
          </cell>
          <cell r="CD578">
            <v>1.2E-2</v>
          </cell>
          <cell r="CE578">
            <v>2E-3</v>
          </cell>
          <cell r="CF578">
            <v>2E-3</v>
          </cell>
          <cell r="EM578">
            <v>0.64700000000000002</v>
          </cell>
          <cell r="EN578">
            <v>0.56299999999999994</v>
          </cell>
          <cell r="EO578">
            <v>0.505</v>
          </cell>
          <cell r="EP578">
            <v>0.30099999999999999</v>
          </cell>
          <cell r="EQ578">
            <v>1.2999999999999999E-2</v>
          </cell>
          <cell r="ER578">
            <v>0</v>
          </cell>
          <cell r="ES578">
            <v>0</v>
          </cell>
          <cell r="ET578">
            <v>0</v>
          </cell>
          <cell r="EU578">
            <v>1.2999999999999999E-2</v>
          </cell>
          <cell r="EV578">
            <v>0.313</v>
          </cell>
          <cell r="EW578">
            <v>0.47199999999999998</v>
          </cell>
          <cell r="EX578">
            <v>0.60399999999999998</v>
          </cell>
          <cell r="EY578">
            <v>3.431</v>
          </cell>
        </row>
        <row r="579">
          <cell r="AC579" t="str">
            <v>котельной №10, для участка: от врезки на пр.Севрикова№8 до ж.д.пер.Родниковый№11; Надземная; 1993год ввода; отопление; подающий; 95/70°С</v>
          </cell>
          <cell r="BP579">
            <v>2.9000000000000001E-2</v>
          </cell>
          <cell r="BQ579">
            <v>2.5999999999999999E-2</v>
          </cell>
          <cell r="BR579">
            <v>2.5000000000000001E-2</v>
          </cell>
          <cell r="BS579">
            <v>1.7999999999999999E-2</v>
          </cell>
          <cell r="BT579">
            <v>6.0000000000000001E-3</v>
          </cell>
          <cell r="BU579">
            <v>3.0000000000000001E-3</v>
          </cell>
          <cell r="BV579">
            <v>4.0000000000000001E-3</v>
          </cell>
          <cell r="BW579">
            <v>5.0000000000000001E-3</v>
          </cell>
          <cell r="BX579">
            <v>6.0000000000000001E-3</v>
          </cell>
          <cell r="BY579">
            <v>1.9E-2</v>
          </cell>
          <cell r="BZ579">
            <v>2.3E-2</v>
          </cell>
          <cell r="CA579">
            <v>2.8000000000000001E-2</v>
          </cell>
          <cell r="CB579">
            <v>0.192</v>
          </cell>
          <cell r="CD579">
            <v>1.6E-2</v>
          </cell>
          <cell r="CE579">
            <v>3.0000000000000001E-3</v>
          </cell>
          <cell r="CF579">
            <v>3.0000000000000001E-3</v>
          </cell>
          <cell r="EM579">
            <v>1.4450000000000001</v>
          </cell>
          <cell r="EN579">
            <v>1.2569999999999999</v>
          </cell>
          <cell r="EO579">
            <v>1.1279999999999999</v>
          </cell>
          <cell r="EP579">
            <v>0.67300000000000004</v>
          </cell>
          <cell r="EQ579">
            <v>2.9000000000000001E-2</v>
          </cell>
          <cell r="ER579">
            <v>0</v>
          </cell>
          <cell r="ES579">
            <v>0</v>
          </cell>
          <cell r="ET579">
            <v>0</v>
          </cell>
          <cell r="EU579">
            <v>0.03</v>
          </cell>
          <cell r="EV579">
            <v>0.69799999999999995</v>
          </cell>
          <cell r="EW579">
            <v>1.054</v>
          </cell>
          <cell r="EX579">
            <v>1.349</v>
          </cell>
          <cell r="EY579">
            <v>7.6630000000000003</v>
          </cell>
        </row>
        <row r="580">
          <cell r="AC580" t="str">
            <v>котельной №10, для участка: от врезки на пр.Севрикова№8 до ж.д.пер.Родниковый№11; Надземная; 1993год ввода; отопление; обратный; 95/70°С</v>
          </cell>
          <cell r="BP580">
            <v>2.9000000000000001E-2</v>
          </cell>
          <cell r="BQ580">
            <v>2.5999999999999999E-2</v>
          </cell>
          <cell r="BR580">
            <v>2.5000000000000001E-2</v>
          </cell>
          <cell r="BS580">
            <v>1.7999999999999999E-2</v>
          </cell>
          <cell r="BT580">
            <v>6.0000000000000001E-3</v>
          </cell>
          <cell r="BU580">
            <v>3.0000000000000001E-3</v>
          </cell>
          <cell r="BV580">
            <v>4.0000000000000001E-3</v>
          </cell>
          <cell r="BW580">
            <v>5.0000000000000001E-3</v>
          </cell>
          <cell r="BX580">
            <v>6.0000000000000001E-3</v>
          </cell>
          <cell r="BY580">
            <v>1.9E-2</v>
          </cell>
          <cell r="BZ580">
            <v>2.3E-2</v>
          </cell>
          <cell r="CA580">
            <v>2.8000000000000001E-2</v>
          </cell>
          <cell r="CB580">
            <v>0.192</v>
          </cell>
          <cell r="CD580">
            <v>1.6E-2</v>
          </cell>
          <cell r="CE580">
            <v>3.0000000000000001E-3</v>
          </cell>
          <cell r="CF580">
            <v>3.0000000000000001E-3</v>
          </cell>
          <cell r="EM580">
            <v>1.1870000000000001</v>
          </cell>
          <cell r="EN580">
            <v>1.0329999999999999</v>
          </cell>
          <cell r="EO580">
            <v>0.92600000000000005</v>
          </cell>
          <cell r="EP580">
            <v>0.55300000000000005</v>
          </cell>
          <cell r="EQ580">
            <v>2.4E-2</v>
          </cell>
          <cell r="ER580">
            <v>0</v>
          </cell>
          <cell r="ES580">
            <v>0</v>
          </cell>
          <cell r="ET580">
            <v>0</v>
          </cell>
          <cell r="EU580">
            <v>2.4E-2</v>
          </cell>
          <cell r="EV580">
            <v>0.57399999999999995</v>
          </cell>
          <cell r="EW580">
            <v>0.86599999999999999</v>
          </cell>
          <cell r="EX580">
            <v>1.1080000000000001</v>
          </cell>
          <cell r="EY580">
            <v>6.2949999999999999</v>
          </cell>
        </row>
        <row r="581">
          <cell r="AC581" t="str">
            <v>котельной №10, для участка: от врезки на пр.Севрикова№8 до ж.д.пер.Родниковый№11; Надземная; 1993год ввода; отопление; подающий; 95/70°С</v>
          </cell>
          <cell r="BP581">
            <v>0.01</v>
          </cell>
          <cell r="BQ581">
            <v>8.0000000000000002E-3</v>
          </cell>
          <cell r="BR581">
            <v>8.0000000000000002E-3</v>
          </cell>
          <cell r="BS581">
            <v>6.0000000000000001E-3</v>
          </cell>
          <cell r="BT581">
            <v>2E-3</v>
          </cell>
          <cell r="BU581">
            <v>1E-3</v>
          </cell>
          <cell r="BV581">
            <v>1E-3</v>
          </cell>
          <cell r="BW581">
            <v>2E-3</v>
          </cell>
          <cell r="BX581">
            <v>2E-3</v>
          </cell>
          <cell r="BY581">
            <v>6.0000000000000001E-3</v>
          </cell>
          <cell r="BZ581">
            <v>8.0000000000000002E-3</v>
          </cell>
          <cell r="CA581">
            <v>8.9999999999999993E-3</v>
          </cell>
          <cell r="CB581">
            <v>6.3E-2</v>
          </cell>
          <cell r="CD581">
            <v>5.0000000000000001E-3</v>
          </cell>
          <cell r="CE581">
            <v>1E-3</v>
          </cell>
          <cell r="CF581">
            <v>1E-3</v>
          </cell>
          <cell r="EM581">
            <v>0.999</v>
          </cell>
          <cell r="EN581">
            <v>0.86899999999999999</v>
          </cell>
          <cell r="EO581">
            <v>0.78</v>
          </cell>
          <cell r="EP581">
            <v>0.46500000000000002</v>
          </cell>
          <cell r="EQ581">
            <v>0.02</v>
          </cell>
          <cell r="ER581">
            <v>0</v>
          </cell>
          <cell r="ES581">
            <v>0</v>
          </cell>
          <cell r="ET581">
            <v>0</v>
          </cell>
          <cell r="EU581">
            <v>2.1000000000000001E-2</v>
          </cell>
          <cell r="EV581">
            <v>0.48299999999999998</v>
          </cell>
          <cell r="EW581">
            <v>0.72899999999999998</v>
          </cell>
          <cell r="EX581">
            <v>0.93300000000000005</v>
          </cell>
          <cell r="EY581">
            <v>5.2989999999999995</v>
          </cell>
        </row>
        <row r="582">
          <cell r="AC582" t="str">
            <v>котельной №10, для участка: от врезки на пр.Севрикова№8 до ж.д.пер.Родниковый№11; Надземная; 1993год ввода; отопление; обратный; 95/70°С</v>
          </cell>
          <cell r="BP582">
            <v>0.01</v>
          </cell>
          <cell r="BQ582">
            <v>8.0000000000000002E-3</v>
          </cell>
          <cell r="BR582">
            <v>8.0000000000000002E-3</v>
          </cell>
          <cell r="BS582">
            <v>6.0000000000000001E-3</v>
          </cell>
          <cell r="BT582">
            <v>2E-3</v>
          </cell>
          <cell r="BU582">
            <v>1E-3</v>
          </cell>
          <cell r="BV582">
            <v>1E-3</v>
          </cell>
          <cell r="BW582">
            <v>2E-3</v>
          </cell>
          <cell r="BX582">
            <v>2E-3</v>
          </cell>
          <cell r="BY582">
            <v>6.0000000000000001E-3</v>
          </cell>
          <cell r="BZ582">
            <v>8.0000000000000002E-3</v>
          </cell>
          <cell r="CA582">
            <v>8.9999999999999993E-3</v>
          </cell>
          <cell r="CB582">
            <v>6.3E-2</v>
          </cell>
          <cell r="CD582">
            <v>5.0000000000000001E-3</v>
          </cell>
          <cell r="CE582">
            <v>1E-3</v>
          </cell>
          <cell r="CF582">
            <v>1E-3</v>
          </cell>
          <cell r="EM582">
            <v>0.83599999999999997</v>
          </cell>
          <cell r="EN582">
            <v>0.72699999999999998</v>
          </cell>
          <cell r="EO582">
            <v>0.65200000000000002</v>
          </cell>
          <cell r="EP582">
            <v>0.38900000000000001</v>
          </cell>
          <cell r="EQ582">
            <v>1.7000000000000001E-2</v>
          </cell>
          <cell r="ER582">
            <v>0</v>
          </cell>
          <cell r="ES582">
            <v>0</v>
          </cell>
          <cell r="ET582">
            <v>0</v>
          </cell>
          <cell r="EU582">
            <v>1.7000000000000001E-2</v>
          </cell>
          <cell r="EV582">
            <v>0.40400000000000003</v>
          </cell>
          <cell r="EW582">
            <v>0.61</v>
          </cell>
          <cell r="EX582">
            <v>0.78</v>
          </cell>
          <cell r="EY582">
            <v>4.4319999999999995</v>
          </cell>
        </row>
        <row r="583">
          <cell r="AC583" t="str">
            <v>котельной №10, для участка: от врезки на пр.Севрикова№8 до ж.д.пер.Родниковый№11; Надземная; 1993год ввода; отопление; подающий; 95/70°С</v>
          </cell>
          <cell r="BP583">
            <v>2E-3</v>
          </cell>
          <cell r="BQ583">
            <v>1E-3</v>
          </cell>
          <cell r="BR583">
            <v>1E-3</v>
          </cell>
          <cell r="BS583">
            <v>1E-3</v>
          </cell>
          <cell r="BT583">
            <v>0</v>
          </cell>
          <cell r="BU583">
            <v>0</v>
          </cell>
          <cell r="BV583">
            <v>0</v>
          </cell>
          <cell r="BW583">
            <v>0</v>
          </cell>
          <cell r="BX583">
            <v>0</v>
          </cell>
          <cell r="BY583">
            <v>1E-3</v>
          </cell>
          <cell r="BZ583">
            <v>1E-3</v>
          </cell>
          <cell r="CA583">
            <v>1E-3</v>
          </cell>
          <cell r="CB583">
            <v>8.0000000000000002E-3</v>
          </cell>
          <cell r="CD583">
            <v>1E-3</v>
          </cell>
          <cell r="CE583">
            <v>0</v>
          </cell>
          <cell r="CF583">
            <v>0</v>
          </cell>
          <cell r="EM583">
            <v>0.314</v>
          </cell>
          <cell r="EN583">
            <v>0.27300000000000002</v>
          </cell>
          <cell r="EO583">
            <v>0.245</v>
          </cell>
          <cell r="EP583">
            <v>0.14599999999999999</v>
          </cell>
          <cell r="EQ583">
            <v>6.0000000000000001E-3</v>
          </cell>
          <cell r="ER583">
            <v>0</v>
          </cell>
          <cell r="ES583">
            <v>0</v>
          </cell>
          <cell r="ET583">
            <v>0</v>
          </cell>
          <cell r="EU583">
            <v>6.0000000000000001E-3</v>
          </cell>
          <cell r="EV583">
            <v>0.152</v>
          </cell>
          <cell r="EW583">
            <v>0.22900000000000001</v>
          </cell>
          <cell r="EX583">
            <v>0.29299999999999998</v>
          </cell>
          <cell r="EY583">
            <v>1.6639999999999999</v>
          </cell>
        </row>
        <row r="584">
          <cell r="AC584" t="str">
            <v>котельной №10, для участка: от врезки на пр.Севрикова№8 до ж.д.пер.Родниковый№11; Надземная; 1993год ввода; отопление; обратный; 95/70°С</v>
          </cell>
          <cell r="BP584">
            <v>2E-3</v>
          </cell>
          <cell r="BQ584">
            <v>1E-3</v>
          </cell>
          <cell r="BR584">
            <v>1E-3</v>
          </cell>
          <cell r="BS584">
            <v>1E-3</v>
          </cell>
          <cell r="BT584">
            <v>0</v>
          </cell>
          <cell r="BU584">
            <v>0</v>
          </cell>
          <cell r="BV584">
            <v>0</v>
          </cell>
          <cell r="BW584">
            <v>0</v>
          </cell>
          <cell r="BX584">
            <v>0</v>
          </cell>
          <cell r="BY584">
            <v>1E-3</v>
          </cell>
          <cell r="BZ584">
            <v>1E-3</v>
          </cell>
          <cell r="CA584">
            <v>1E-3</v>
          </cell>
          <cell r="CB584">
            <v>8.0000000000000002E-3</v>
          </cell>
          <cell r="CD584">
            <v>1E-3</v>
          </cell>
          <cell r="CE584">
            <v>0</v>
          </cell>
          <cell r="CF584">
            <v>0</v>
          </cell>
          <cell r="EM584">
            <v>0.254</v>
          </cell>
          <cell r="EN584">
            <v>0.221</v>
          </cell>
          <cell r="EO584">
            <v>0.19800000000000001</v>
          </cell>
          <cell r="EP584">
            <v>0.11799999999999999</v>
          </cell>
          <cell r="EQ584">
            <v>5.0000000000000001E-3</v>
          </cell>
          <cell r="ER584">
            <v>0</v>
          </cell>
          <cell r="ES584">
            <v>0</v>
          </cell>
          <cell r="ET584">
            <v>0</v>
          </cell>
          <cell r="EU584">
            <v>5.0000000000000001E-3</v>
          </cell>
          <cell r="EV584">
            <v>0.123</v>
          </cell>
          <cell r="EW584">
            <v>0.185</v>
          </cell>
          <cell r="EX584">
            <v>0.23699999999999999</v>
          </cell>
          <cell r="EY584">
            <v>1.3460000000000001</v>
          </cell>
        </row>
        <row r="585">
          <cell r="AC585" t="str">
            <v>котельной №10, для участка: от врезки на пр.Севрикова№8 до ж.д.пер.Родниковый№11; Надземная; 1993год ввода; ГВС; подающий; 60/30°С</v>
          </cell>
          <cell r="BP585">
            <v>1.7000000000000001E-2</v>
          </cell>
          <cell r="BQ585">
            <v>1.4999999999999999E-2</v>
          </cell>
          <cell r="BR585">
            <v>1.4E-2</v>
          </cell>
          <cell r="BS585">
            <v>0.01</v>
          </cell>
          <cell r="BT585">
            <v>3.0000000000000001E-3</v>
          </cell>
          <cell r="BU585">
            <v>2E-3</v>
          </cell>
          <cell r="BV585">
            <v>3.0000000000000001E-3</v>
          </cell>
          <cell r="BW585">
            <v>3.0000000000000001E-3</v>
          </cell>
          <cell r="BX585">
            <v>3.0000000000000001E-3</v>
          </cell>
          <cell r="BY585">
            <v>1.0999999999999999E-2</v>
          </cell>
          <cell r="BZ585">
            <v>1.2999999999999999E-2</v>
          </cell>
          <cell r="CA585">
            <v>1.6E-2</v>
          </cell>
          <cell r="CB585">
            <v>0.11</v>
          </cell>
          <cell r="CD585">
            <v>8.9999999999999993E-3</v>
          </cell>
          <cell r="CE585">
            <v>1E-3</v>
          </cell>
          <cell r="CF585">
            <v>1E-3</v>
          </cell>
          <cell r="EM585">
            <v>1.7250000000000001</v>
          </cell>
          <cell r="EN585">
            <v>1.532</v>
          </cell>
          <cell r="EO585">
            <v>1.5269999999999999</v>
          </cell>
          <cell r="EP585">
            <v>1.22</v>
          </cell>
          <cell r="EQ585">
            <v>1.0620000000000001</v>
          </cell>
          <cell r="ER585">
            <v>0.59699999999999998</v>
          </cell>
          <cell r="ES585">
            <v>0.74</v>
          </cell>
          <cell r="ET585">
            <v>0.95099999999999996</v>
          </cell>
          <cell r="EU585">
            <v>1.0469999999999999</v>
          </cell>
          <cell r="EV585">
            <v>1.262</v>
          </cell>
          <cell r="EW585">
            <v>1.452</v>
          </cell>
          <cell r="EX585">
            <v>1.669</v>
          </cell>
          <cell r="EY585">
            <v>14.784000000000002</v>
          </cell>
        </row>
        <row r="586">
          <cell r="AC586" t="str">
            <v>котельной №10, для участка: от врезки на пр.Севрикова№8 до ж.д.пер.Родниковый№11; Надземная; 1993год ввода; ГВС; обратный; 60/30°С</v>
          </cell>
          <cell r="BP586">
            <v>1.7000000000000001E-2</v>
          </cell>
          <cell r="BQ586">
            <v>1.4999999999999999E-2</v>
          </cell>
          <cell r="BR586">
            <v>1.4E-2</v>
          </cell>
          <cell r="BS586">
            <v>0.01</v>
          </cell>
          <cell r="BT586">
            <v>3.0000000000000001E-3</v>
          </cell>
          <cell r="BU586">
            <v>2E-3</v>
          </cell>
          <cell r="BV586">
            <v>3.0000000000000001E-3</v>
          </cell>
          <cell r="BW586">
            <v>3.0000000000000001E-3</v>
          </cell>
          <cell r="BX586">
            <v>3.0000000000000001E-3</v>
          </cell>
          <cell r="BY586">
            <v>1.0999999999999999E-2</v>
          </cell>
          <cell r="BZ586">
            <v>1.2999999999999999E-2</v>
          </cell>
          <cell r="CA586">
            <v>1.6E-2</v>
          </cell>
          <cell r="CB586">
            <v>0.11</v>
          </cell>
          <cell r="CD586">
            <v>8.9999999999999993E-3</v>
          </cell>
          <cell r="CE586">
            <v>1E-3</v>
          </cell>
          <cell r="CF586">
            <v>1E-3</v>
          </cell>
          <cell r="EM586">
            <v>1.6060000000000001</v>
          </cell>
          <cell r="EN586">
            <v>1.4259999999999999</v>
          </cell>
          <cell r="EO586">
            <v>1.4219999999999999</v>
          </cell>
          <cell r="EP586">
            <v>1.1359999999999999</v>
          </cell>
          <cell r="EQ586">
            <v>0.98899999999999999</v>
          </cell>
          <cell r="ER586">
            <v>0.55600000000000005</v>
          </cell>
          <cell r="ES586">
            <v>0.68899999999999995</v>
          </cell>
          <cell r="ET586">
            <v>0.88600000000000001</v>
          </cell>
          <cell r="EU586">
            <v>0.97499999999999998</v>
          </cell>
          <cell r="EV586">
            <v>1.1759999999999999</v>
          </cell>
          <cell r="EW586">
            <v>1.3520000000000001</v>
          </cell>
          <cell r="EX586">
            <v>1.554</v>
          </cell>
          <cell r="EY586">
            <v>13.766999999999999</v>
          </cell>
        </row>
        <row r="587">
          <cell r="AC587" t="str">
            <v>котельной №10, для участка: от врезки на пр.Севрикова№8 до ж.д.пер.Родниковый№11; Надземная; 1993год ввода; ГВС; подающий; 60/30°С</v>
          </cell>
          <cell r="BP587">
            <v>4.0000000000000001E-3</v>
          </cell>
          <cell r="BQ587">
            <v>3.0000000000000001E-3</v>
          </cell>
          <cell r="BR587">
            <v>3.0000000000000001E-3</v>
          </cell>
          <cell r="BS587">
            <v>2E-3</v>
          </cell>
          <cell r="BT587">
            <v>1E-3</v>
          </cell>
          <cell r="BU587">
            <v>0</v>
          </cell>
          <cell r="BV587">
            <v>1E-3</v>
          </cell>
          <cell r="BW587">
            <v>1E-3</v>
          </cell>
          <cell r="BX587">
            <v>1E-3</v>
          </cell>
          <cell r="BY587">
            <v>3.0000000000000001E-3</v>
          </cell>
          <cell r="BZ587">
            <v>3.0000000000000001E-3</v>
          </cell>
          <cell r="CA587">
            <v>4.0000000000000001E-3</v>
          </cell>
          <cell r="CB587">
            <v>2.6000000000000002E-2</v>
          </cell>
          <cell r="CD587">
            <v>2E-3</v>
          </cell>
          <cell r="CE587">
            <v>0</v>
          </cell>
          <cell r="CF587">
            <v>0</v>
          </cell>
          <cell r="EM587">
            <v>0.81100000000000005</v>
          </cell>
          <cell r="EN587">
            <v>0.72099999999999997</v>
          </cell>
          <cell r="EO587">
            <v>0.71799999999999997</v>
          </cell>
          <cell r="EP587">
            <v>0.57399999999999995</v>
          </cell>
          <cell r="EQ587">
            <v>0.5</v>
          </cell>
          <cell r="ER587">
            <v>0.28100000000000003</v>
          </cell>
          <cell r="ES587">
            <v>0.34799999999999998</v>
          </cell>
          <cell r="ET587">
            <v>0.44800000000000001</v>
          </cell>
          <cell r="EU587">
            <v>0.49299999999999999</v>
          </cell>
          <cell r="EV587">
            <v>0.59399999999999997</v>
          </cell>
          <cell r="EW587">
            <v>0.68300000000000005</v>
          </cell>
          <cell r="EX587">
            <v>0.78500000000000003</v>
          </cell>
          <cell r="EY587">
            <v>6.9560000000000004</v>
          </cell>
        </row>
        <row r="588">
          <cell r="AC588" t="str">
            <v>котельной №10, для участка: от врезки на пр.Севрикова№8 до ж.д.пер.Родниковый№11; Надземная; 1993год ввода; ГВС; обратный; 60/30°С</v>
          </cell>
          <cell r="BP588">
            <v>4.0000000000000001E-3</v>
          </cell>
          <cell r="BQ588">
            <v>3.0000000000000001E-3</v>
          </cell>
          <cell r="BR588">
            <v>3.0000000000000001E-3</v>
          </cell>
          <cell r="BS588">
            <v>2E-3</v>
          </cell>
          <cell r="BT588">
            <v>1E-3</v>
          </cell>
          <cell r="BU588">
            <v>0</v>
          </cell>
          <cell r="BV588">
            <v>1E-3</v>
          </cell>
          <cell r="BW588">
            <v>1E-3</v>
          </cell>
          <cell r="BX588">
            <v>1E-3</v>
          </cell>
          <cell r="BY588">
            <v>3.0000000000000001E-3</v>
          </cell>
          <cell r="BZ588">
            <v>3.0000000000000001E-3</v>
          </cell>
          <cell r="CA588">
            <v>4.0000000000000001E-3</v>
          </cell>
          <cell r="CB588">
            <v>2.6000000000000002E-2</v>
          </cell>
          <cell r="CD588">
            <v>2E-3</v>
          </cell>
          <cell r="CE588">
            <v>0</v>
          </cell>
          <cell r="CF588">
            <v>0</v>
          </cell>
          <cell r="EM588">
            <v>0.746</v>
          </cell>
          <cell r="EN588">
            <v>0.66200000000000003</v>
          </cell>
          <cell r="EO588">
            <v>0.66</v>
          </cell>
          <cell r="EP588">
            <v>0.52700000000000002</v>
          </cell>
          <cell r="EQ588">
            <v>0.45900000000000002</v>
          </cell>
          <cell r="ER588">
            <v>0.25800000000000001</v>
          </cell>
          <cell r="ES588">
            <v>0.32</v>
          </cell>
          <cell r="ET588">
            <v>0.41099999999999998</v>
          </cell>
          <cell r="EU588">
            <v>0.45300000000000001</v>
          </cell>
          <cell r="EV588">
            <v>0.54600000000000004</v>
          </cell>
          <cell r="EW588">
            <v>0.628</v>
          </cell>
          <cell r="EX588">
            <v>0.72199999999999998</v>
          </cell>
          <cell r="EY588">
            <v>6.3920000000000012</v>
          </cell>
        </row>
        <row r="589">
          <cell r="AC589" t="str">
            <v>котельной №10, для участка: от врезки на пр.Севрикова№8 до ж.д.пер.Родниковый№11; Надземная; 1993год ввода; ГВС; подающий; 60/30°С</v>
          </cell>
          <cell r="BP589">
            <v>1E-3</v>
          </cell>
          <cell r="BQ589">
            <v>1E-3</v>
          </cell>
          <cell r="BR589">
            <v>1E-3</v>
          </cell>
          <cell r="BS589">
            <v>1E-3</v>
          </cell>
          <cell r="BT589">
            <v>0</v>
          </cell>
          <cell r="BU589">
            <v>0</v>
          </cell>
          <cell r="BV589">
            <v>0</v>
          </cell>
          <cell r="BW589">
            <v>0</v>
          </cell>
          <cell r="BX589">
            <v>0</v>
          </cell>
          <cell r="BY589">
            <v>1E-3</v>
          </cell>
          <cell r="BZ589">
            <v>1E-3</v>
          </cell>
          <cell r="CA589">
            <v>1E-3</v>
          </cell>
          <cell r="CB589">
            <v>7.0000000000000001E-3</v>
          </cell>
          <cell r="CD589">
            <v>1E-3</v>
          </cell>
          <cell r="CE589">
            <v>0</v>
          </cell>
          <cell r="CF589">
            <v>0</v>
          </cell>
          <cell r="EM589">
            <v>0.28899999999999998</v>
          </cell>
          <cell r="EN589">
            <v>0.25700000000000001</v>
          </cell>
          <cell r="EO589">
            <v>0.25600000000000001</v>
          </cell>
          <cell r="EP589">
            <v>0.20399999999999999</v>
          </cell>
          <cell r="EQ589">
            <v>0.17799999999999999</v>
          </cell>
          <cell r="ER589">
            <v>0.1</v>
          </cell>
          <cell r="ES589">
            <v>0.124</v>
          </cell>
          <cell r="ET589">
            <v>0.159</v>
          </cell>
          <cell r="EU589">
            <v>0.17599999999999999</v>
          </cell>
          <cell r="EV589">
            <v>0.21199999999999999</v>
          </cell>
          <cell r="EW589">
            <v>0.24299999999999999</v>
          </cell>
          <cell r="EX589">
            <v>0.28000000000000003</v>
          </cell>
          <cell r="EY589">
            <v>2.4779999999999998</v>
          </cell>
        </row>
        <row r="590">
          <cell r="AC590" t="str">
            <v>котельной №10, для участка: от врезки на пр.Севрикова№8 до ж.д.пер.Родниковый№11; Надземная; 1993год ввода; ГВС; обратный; 60/30°С</v>
          </cell>
          <cell r="BP590">
            <v>1E-3</v>
          </cell>
          <cell r="BQ590">
            <v>1E-3</v>
          </cell>
          <cell r="BR590">
            <v>1E-3</v>
          </cell>
          <cell r="BS590">
            <v>0</v>
          </cell>
          <cell r="BT590">
            <v>0</v>
          </cell>
          <cell r="BU590">
            <v>0</v>
          </cell>
          <cell r="BV590">
            <v>0</v>
          </cell>
          <cell r="BW590">
            <v>0</v>
          </cell>
          <cell r="BX590">
            <v>0</v>
          </cell>
          <cell r="BY590">
            <v>0</v>
          </cell>
          <cell r="BZ590">
            <v>0</v>
          </cell>
          <cell r="CA590">
            <v>1E-3</v>
          </cell>
          <cell r="CB590">
            <v>4.0000000000000001E-3</v>
          </cell>
          <cell r="CD590">
            <v>0</v>
          </cell>
          <cell r="CE590">
            <v>0</v>
          </cell>
          <cell r="CF590">
            <v>0</v>
          </cell>
          <cell r="EM590">
            <v>0.26500000000000001</v>
          </cell>
          <cell r="EN590">
            <v>0.23499999999999999</v>
          </cell>
          <cell r="EO590">
            <v>0.23400000000000001</v>
          </cell>
          <cell r="EP590">
            <v>0.187</v>
          </cell>
          <cell r="EQ590">
            <v>0.16300000000000001</v>
          </cell>
          <cell r="ER590">
            <v>9.1999999999999998E-2</v>
          </cell>
          <cell r="ES590">
            <v>0.114</v>
          </cell>
          <cell r="ET590">
            <v>0.14599999999999999</v>
          </cell>
          <cell r="EU590">
            <v>0.161</v>
          </cell>
          <cell r="EV590">
            <v>0.19400000000000001</v>
          </cell>
          <cell r="EW590">
            <v>0.223</v>
          </cell>
          <cell r="EX590">
            <v>0.25600000000000001</v>
          </cell>
          <cell r="EY590">
            <v>2.2700000000000005</v>
          </cell>
        </row>
        <row r="591">
          <cell r="AC591" t="str">
            <v>котельной №10, для участка: к ж.д.пер.Родниковый №1,3,5; Надземная; 1993год ввода; отопление; подающий; 95/70°С</v>
          </cell>
          <cell r="BP591">
            <v>1.7999999999999999E-2</v>
          </cell>
          <cell r="BQ591">
            <v>1.6E-2</v>
          </cell>
          <cell r="BR591">
            <v>1.4999999999999999E-2</v>
          </cell>
          <cell r="BS591">
            <v>1.0999999999999999E-2</v>
          </cell>
          <cell r="BT591">
            <v>4.0000000000000001E-3</v>
          </cell>
          <cell r="BU591">
            <v>2E-3</v>
          </cell>
          <cell r="BV591">
            <v>3.0000000000000001E-3</v>
          </cell>
          <cell r="BW591">
            <v>3.0000000000000001E-3</v>
          </cell>
          <cell r="BX591">
            <v>4.0000000000000001E-3</v>
          </cell>
          <cell r="BY591">
            <v>1.2E-2</v>
          </cell>
          <cell r="BZ591">
            <v>1.4E-2</v>
          </cell>
          <cell r="CA591">
            <v>1.7000000000000001E-2</v>
          </cell>
          <cell r="CB591">
            <v>0.11900000000000001</v>
          </cell>
          <cell r="CD591">
            <v>0.01</v>
          </cell>
          <cell r="CE591">
            <v>2E-3</v>
          </cell>
          <cell r="CF591">
            <v>2E-3</v>
          </cell>
          <cell r="EM591">
            <v>1.865</v>
          </cell>
          <cell r="EN591">
            <v>1.623</v>
          </cell>
          <cell r="EO591">
            <v>1.456</v>
          </cell>
          <cell r="EP591">
            <v>0.86799999999999999</v>
          </cell>
          <cell r="EQ591">
            <v>3.6999999999999998E-2</v>
          </cell>
          <cell r="ER591">
            <v>0</v>
          </cell>
          <cell r="ES591">
            <v>0</v>
          </cell>
          <cell r="ET591">
            <v>0</v>
          </cell>
          <cell r="EU591">
            <v>3.7999999999999999E-2</v>
          </cell>
          <cell r="EV591">
            <v>0.90200000000000002</v>
          </cell>
          <cell r="EW591">
            <v>1.361</v>
          </cell>
          <cell r="EX591">
            <v>1.7410000000000001</v>
          </cell>
          <cell r="EY591">
            <v>9.891</v>
          </cell>
        </row>
        <row r="592">
          <cell r="AC592" t="str">
            <v>котельной №10, для участка: к ж.д.пер.Родниковый №1,3,5; Надземная; 1993год ввода; отопление; обратный; 95/70°С</v>
          </cell>
          <cell r="BP592">
            <v>1.7999999999999999E-2</v>
          </cell>
          <cell r="BQ592">
            <v>1.6E-2</v>
          </cell>
          <cell r="BR592">
            <v>1.4999999999999999E-2</v>
          </cell>
          <cell r="BS592">
            <v>1.0999999999999999E-2</v>
          </cell>
          <cell r="BT592">
            <v>4.0000000000000001E-3</v>
          </cell>
          <cell r="BU592">
            <v>2E-3</v>
          </cell>
          <cell r="BV592">
            <v>3.0000000000000001E-3</v>
          </cell>
          <cell r="BW592">
            <v>3.0000000000000001E-3</v>
          </cell>
          <cell r="BX592">
            <v>4.0000000000000001E-3</v>
          </cell>
          <cell r="BY592">
            <v>1.2E-2</v>
          </cell>
          <cell r="BZ592">
            <v>1.4E-2</v>
          </cell>
          <cell r="CA592">
            <v>1.7000000000000001E-2</v>
          </cell>
          <cell r="CB592">
            <v>0.11900000000000001</v>
          </cell>
          <cell r="CD592">
            <v>0.01</v>
          </cell>
          <cell r="CE592">
            <v>2E-3</v>
          </cell>
          <cell r="CF592">
            <v>2E-3</v>
          </cell>
          <cell r="EM592">
            <v>1.5589999999999999</v>
          </cell>
          <cell r="EN592">
            <v>1.357</v>
          </cell>
          <cell r="EO592">
            <v>1.2170000000000001</v>
          </cell>
          <cell r="EP592">
            <v>0.72599999999999998</v>
          </cell>
          <cell r="EQ592">
            <v>3.1E-2</v>
          </cell>
          <cell r="ER592">
            <v>0</v>
          </cell>
          <cell r="ES592">
            <v>0</v>
          </cell>
          <cell r="ET592">
            <v>0</v>
          </cell>
          <cell r="EU592">
            <v>3.2000000000000001E-2</v>
          </cell>
          <cell r="EV592">
            <v>0.754</v>
          </cell>
          <cell r="EW592">
            <v>1.137</v>
          </cell>
          <cell r="EX592">
            <v>1.4550000000000001</v>
          </cell>
          <cell r="EY592">
            <v>8.2680000000000007</v>
          </cell>
        </row>
        <row r="593">
          <cell r="AC593" t="str">
            <v>котельной №10, для участка: к ж.д.пер.Родниковый №1,3,5; Надземная; 1993год ввода; отопление; подающий; 95/70°С</v>
          </cell>
          <cell r="BP593">
            <v>1E-3</v>
          </cell>
          <cell r="BQ593">
            <v>1E-3</v>
          </cell>
          <cell r="BR593">
            <v>1E-3</v>
          </cell>
          <cell r="BS593">
            <v>1E-3</v>
          </cell>
          <cell r="BT593">
            <v>0</v>
          </cell>
          <cell r="BU593">
            <v>0</v>
          </cell>
          <cell r="BV593">
            <v>0</v>
          </cell>
          <cell r="BW593">
            <v>0</v>
          </cell>
          <cell r="BX593">
            <v>0</v>
          </cell>
          <cell r="BY593">
            <v>1E-3</v>
          </cell>
          <cell r="BZ593">
            <v>1E-3</v>
          </cell>
          <cell r="CA593">
            <v>1E-3</v>
          </cell>
          <cell r="CB593">
            <v>7.0000000000000001E-3</v>
          </cell>
          <cell r="CD593">
            <v>1E-3</v>
          </cell>
          <cell r="CE593">
            <v>0</v>
          </cell>
          <cell r="CF593">
            <v>0</v>
          </cell>
          <cell r="EM593">
            <v>0.23799999999999999</v>
          </cell>
          <cell r="EN593">
            <v>0.20699999999999999</v>
          </cell>
          <cell r="EO593">
            <v>0.185</v>
          </cell>
          <cell r="EP593">
            <v>0.111</v>
          </cell>
          <cell r="EQ593">
            <v>5.0000000000000001E-3</v>
          </cell>
          <cell r="ER593">
            <v>0</v>
          </cell>
          <cell r="ES593">
            <v>0</v>
          </cell>
          <cell r="ET593">
            <v>0</v>
          </cell>
          <cell r="EU593">
            <v>5.0000000000000001E-3</v>
          </cell>
          <cell r="EV593">
            <v>0.115</v>
          </cell>
          <cell r="EW593">
            <v>0.17299999999999999</v>
          </cell>
          <cell r="EX593">
            <v>0.222</v>
          </cell>
          <cell r="EY593">
            <v>1.2609999999999999</v>
          </cell>
        </row>
        <row r="594">
          <cell r="AC594" t="str">
            <v>котельной №10, для участка: к ж.д.пер.Родниковый №1,3,5; Надземная; 1993год ввода; отопление; обратный; 95/70°С</v>
          </cell>
          <cell r="BP594">
            <v>1E-3</v>
          </cell>
          <cell r="BQ594">
            <v>1E-3</v>
          </cell>
          <cell r="BR594">
            <v>1E-3</v>
          </cell>
          <cell r="BS594">
            <v>1E-3</v>
          </cell>
          <cell r="BT594">
            <v>0</v>
          </cell>
          <cell r="BU594">
            <v>0</v>
          </cell>
          <cell r="BV594">
            <v>0</v>
          </cell>
          <cell r="BW594">
            <v>0</v>
          </cell>
          <cell r="BX594">
            <v>0</v>
          </cell>
          <cell r="BY594">
            <v>1E-3</v>
          </cell>
          <cell r="BZ594">
            <v>1E-3</v>
          </cell>
          <cell r="CA594">
            <v>1E-3</v>
          </cell>
          <cell r="CB594">
            <v>7.0000000000000001E-3</v>
          </cell>
          <cell r="CD594">
            <v>1E-3</v>
          </cell>
          <cell r="CE594">
            <v>0</v>
          </cell>
          <cell r="CF594">
            <v>0</v>
          </cell>
          <cell r="EM594">
            <v>0.193</v>
          </cell>
          <cell r="EN594">
            <v>0.16800000000000001</v>
          </cell>
          <cell r="EO594">
            <v>0.15</v>
          </cell>
          <cell r="EP594">
            <v>0.09</v>
          </cell>
          <cell r="EQ594">
            <v>4.0000000000000001E-3</v>
          </cell>
          <cell r="ER594">
            <v>0</v>
          </cell>
          <cell r="ES594">
            <v>0</v>
          </cell>
          <cell r="ET594">
            <v>0</v>
          </cell>
          <cell r="EU594">
            <v>4.0000000000000001E-3</v>
          </cell>
          <cell r="EV594">
            <v>9.2999999999999999E-2</v>
          </cell>
          <cell r="EW594">
            <v>0.14000000000000001</v>
          </cell>
          <cell r="EX594">
            <v>0.18</v>
          </cell>
          <cell r="EY594">
            <v>1.022</v>
          </cell>
        </row>
        <row r="595">
          <cell r="AC595" t="str">
            <v>котельной №10, для участка: к ж.д.пер.Родниковый №1,3,5; Надземная; 1993год ввода; ГВС; подающий; 60/30°С</v>
          </cell>
          <cell r="BP595">
            <v>7.0000000000000001E-3</v>
          </cell>
          <cell r="BQ595">
            <v>6.0000000000000001E-3</v>
          </cell>
          <cell r="BR595">
            <v>6.0000000000000001E-3</v>
          </cell>
          <cell r="BS595">
            <v>5.0000000000000001E-3</v>
          </cell>
          <cell r="BT595">
            <v>1E-3</v>
          </cell>
          <cell r="BU595">
            <v>1E-3</v>
          </cell>
          <cell r="BV595">
            <v>1E-3</v>
          </cell>
          <cell r="BW595">
            <v>1E-3</v>
          </cell>
          <cell r="BX595">
            <v>1E-3</v>
          </cell>
          <cell r="BY595">
            <v>5.0000000000000001E-3</v>
          </cell>
          <cell r="BZ595">
            <v>6.0000000000000001E-3</v>
          </cell>
          <cell r="CA595">
            <v>7.0000000000000001E-3</v>
          </cell>
          <cell r="CB595">
            <v>4.7000000000000007E-2</v>
          </cell>
          <cell r="CD595">
            <v>4.0000000000000001E-3</v>
          </cell>
          <cell r="CE595">
            <v>1E-3</v>
          </cell>
          <cell r="CF595">
            <v>1E-3</v>
          </cell>
          <cell r="EM595">
            <v>1.514</v>
          </cell>
          <cell r="EN595">
            <v>1.345</v>
          </cell>
          <cell r="EO595">
            <v>1.34</v>
          </cell>
          <cell r="EP595">
            <v>1.071</v>
          </cell>
          <cell r="EQ595">
            <v>0.93300000000000005</v>
          </cell>
          <cell r="ER595">
            <v>0.52400000000000002</v>
          </cell>
          <cell r="ES595">
            <v>0.65</v>
          </cell>
          <cell r="ET595">
            <v>0.83499999999999996</v>
          </cell>
          <cell r="EU595">
            <v>0.92</v>
          </cell>
          <cell r="EV595">
            <v>1.1080000000000001</v>
          </cell>
          <cell r="EW595">
            <v>1.274</v>
          </cell>
          <cell r="EX595">
            <v>1.4650000000000001</v>
          </cell>
          <cell r="EY595">
            <v>12.978999999999999</v>
          </cell>
        </row>
        <row r="596">
          <cell r="AC596" t="str">
            <v>котельной №10, для участка: к ж.д.пер.Родниковый №1,3,5; Надземная; 1993год ввода; ГВС; обратный; 60/30°С</v>
          </cell>
          <cell r="BP596">
            <v>7.0000000000000001E-3</v>
          </cell>
          <cell r="BQ596">
            <v>6.0000000000000001E-3</v>
          </cell>
          <cell r="BR596">
            <v>6.0000000000000001E-3</v>
          </cell>
          <cell r="BS596">
            <v>5.0000000000000001E-3</v>
          </cell>
          <cell r="BT596">
            <v>1E-3</v>
          </cell>
          <cell r="BU596">
            <v>1E-3</v>
          </cell>
          <cell r="BV596">
            <v>1E-3</v>
          </cell>
          <cell r="BW596">
            <v>1E-3</v>
          </cell>
          <cell r="BX596">
            <v>1E-3</v>
          </cell>
          <cell r="BY596">
            <v>5.0000000000000001E-3</v>
          </cell>
          <cell r="BZ596">
            <v>6.0000000000000001E-3</v>
          </cell>
          <cell r="CA596">
            <v>7.0000000000000001E-3</v>
          </cell>
          <cell r="CB596">
            <v>4.7000000000000007E-2</v>
          </cell>
          <cell r="CD596">
            <v>4.0000000000000001E-3</v>
          </cell>
          <cell r="CE596">
            <v>1E-3</v>
          </cell>
          <cell r="CF596">
            <v>1E-3</v>
          </cell>
          <cell r="EM596">
            <v>1.3919999999999999</v>
          </cell>
          <cell r="EN596">
            <v>1.236</v>
          </cell>
          <cell r="EO596">
            <v>1.232</v>
          </cell>
          <cell r="EP596">
            <v>0.98399999999999999</v>
          </cell>
          <cell r="EQ596">
            <v>0.85699999999999998</v>
          </cell>
          <cell r="ER596">
            <v>0.48099999999999998</v>
          </cell>
          <cell r="ES596">
            <v>0.59699999999999998</v>
          </cell>
          <cell r="ET596">
            <v>0.76700000000000002</v>
          </cell>
          <cell r="EU596">
            <v>0.84499999999999997</v>
          </cell>
          <cell r="EV596">
            <v>1.0189999999999999</v>
          </cell>
          <cell r="EW596">
            <v>1.171</v>
          </cell>
          <cell r="EX596">
            <v>1.347</v>
          </cell>
          <cell r="EY596">
            <v>11.927999999999999</v>
          </cell>
        </row>
        <row r="597">
          <cell r="AC597" t="str">
            <v>котельной №10, для участка: к ж.д.пер.Родниковый №1,3,5; Надземная; 1993год ввода; ГВС; подающий; 60/30°С</v>
          </cell>
          <cell r="BP597">
            <v>0</v>
          </cell>
          <cell r="BQ597">
            <v>0</v>
          </cell>
          <cell r="BR597">
            <v>0</v>
          </cell>
          <cell r="BS597">
            <v>0</v>
          </cell>
          <cell r="BT597">
            <v>0</v>
          </cell>
          <cell r="BU597">
            <v>0</v>
          </cell>
          <cell r="BV597">
            <v>0</v>
          </cell>
          <cell r="BW597">
            <v>0</v>
          </cell>
          <cell r="BX597">
            <v>0</v>
          </cell>
          <cell r="BY597">
            <v>0</v>
          </cell>
          <cell r="BZ597">
            <v>0</v>
          </cell>
          <cell r="CA597">
            <v>0</v>
          </cell>
          <cell r="CB597">
            <v>0</v>
          </cell>
          <cell r="CD597">
            <v>0</v>
          </cell>
          <cell r="CE597">
            <v>0</v>
          </cell>
          <cell r="CF597">
            <v>0</v>
          </cell>
          <cell r="EM597">
            <v>0.219</v>
          </cell>
          <cell r="EN597">
            <v>0.19400000000000001</v>
          </cell>
          <cell r="EO597">
            <v>0.193</v>
          </cell>
          <cell r="EP597">
            <v>0.155</v>
          </cell>
          <cell r="EQ597">
            <v>0.13500000000000001</v>
          </cell>
          <cell r="ER597">
            <v>7.5999999999999998E-2</v>
          </cell>
          <cell r="ES597">
            <v>9.4E-2</v>
          </cell>
          <cell r="ET597">
            <v>0.121</v>
          </cell>
          <cell r="EU597">
            <v>0.13300000000000001</v>
          </cell>
          <cell r="EV597">
            <v>0.16</v>
          </cell>
          <cell r="EW597">
            <v>0.184</v>
          </cell>
          <cell r="EX597">
            <v>0.21099999999999999</v>
          </cell>
          <cell r="EY597">
            <v>1.875</v>
          </cell>
        </row>
        <row r="598">
          <cell r="AC598" t="str">
            <v>котельной №10, для участка: к ж.д.пер.Родниковый №1,3,5; Надземная; 1993год ввода; ГВС; обратный; 60/30°С</v>
          </cell>
          <cell r="BP598">
            <v>0</v>
          </cell>
          <cell r="BQ598">
            <v>0</v>
          </cell>
          <cell r="BR598">
            <v>0</v>
          </cell>
          <cell r="BS598">
            <v>0</v>
          </cell>
          <cell r="BT598">
            <v>0</v>
          </cell>
          <cell r="BU598">
            <v>0</v>
          </cell>
          <cell r="BV598">
            <v>0</v>
          </cell>
          <cell r="BW598">
            <v>0</v>
          </cell>
          <cell r="BX598">
            <v>0</v>
          </cell>
          <cell r="BY598">
            <v>0</v>
          </cell>
          <cell r="BZ598">
            <v>0</v>
          </cell>
          <cell r="CA598">
            <v>0</v>
          </cell>
          <cell r="CB598">
            <v>0</v>
          </cell>
          <cell r="CD598">
            <v>0</v>
          </cell>
          <cell r="CE598">
            <v>0</v>
          </cell>
          <cell r="CF598">
            <v>0</v>
          </cell>
          <cell r="EM598">
            <v>0.20100000000000001</v>
          </cell>
          <cell r="EN598">
            <v>0.17799999999999999</v>
          </cell>
          <cell r="EO598">
            <v>0.17799999999999999</v>
          </cell>
          <cell r="EP598">
            <v>0.14199999999999999</v>
          </cell>
          <cell r="EQ598">
            <v>0.124</v>
          </cell>
          <cell r="ER598">
            <v>6.9000000000000006E-2</v>
          </cell>
          <cell r="ES598">
            <v>8.5999999999999993E-2</v>
          </cell>
          <cell r="ET598">
            <v>0.111</v>
          </cell>
          <cell r="EU598">
            <v>0.122</v>
          </cell>
          <cell r="EV598">
            <v>0.14699999999999999</v>
          </cell>
          <cell r="EW598">
            <v>0.16900000000000001</v>
          </cell>
          <cell r="EX598">
            <v>0.19400000000000001</v>
          </cell>
          <cell r="EY598">
            <v>1.7209999999999999</v>
          </cell>
        </row>
        <row r="599">
          <cell r="AC599" t="str">
            <v>котельной №10, для участка: к ж.д.пер.Родниковый №9,7,13; Надземная; 2006год ввода; отопление; подающий; 95/70°С</v>
          </cell>
          <cell r="BP599">
            <v>0.01</v>
          </cell>
          <cell r="BQ599">
            <v>8.9999999999999993E-3</v>
          </cell>
          <cell r="BR599">
            <v>8.0000000000000002E-3</v>
          </cell>
          <cell r="BS599">
            <v>6.0000000000000001E-3</v>
          </cell>
          <cell r="BT599">
            <v>2E-3</v>
          </cell>
          <cell r="BU599">
            <v>1E-3</v>
          </cell>
          <cell r="BV599">
            <v>1E-3</v>
          </cell>
          <cell r="BW599">
            <v>2E-3</v>
          </cell>
          <cell r="BX599">
            <v>2E-3</v>
          </cell>
          <cell r="BY599">
            <v>6.0000000000000001E-3</v>
          </cell>
          <cell r="BZ599">
            <v>8.0000000000000002E-3</v>
          </cell>
          <cell r="CA599">
            <v>8.9999999999999993E-3</v>
          </cell>
          <cell r="CB599">
            <v>6.4000000000000001E-2</v>
          </cell>
          <cell r="CD599">
            <v>6.0000000000000001E-3</v>
          </cell>
          <cell r="CE599">
            <v>1E-3</v>
          </cell>
          <cell r="CF599">
            <v>1E-3</v>
          </cell>
          <cell r="EM599">
            <v>1.974</v>
          </cell>
          <cell r="EN599">
            <v>1.7170000000000001</v>
          </cell>
          <cell r="EO599">
            <v>1.54</v>
          </cell>
          <cell r="EP599">
            <v>0.91900000000000004</v>
          </cell>
          <cell r="EQ599">
            <v>3.9E-2</v>
          </cell>
          <cell r="ER599">
            <v>0</v>
          </cell>
          <cell r="ES599">
            <v>0</v>
          </cell>
          <cell r="ET599">
            <v>0</v>
          </cell>
          <cell r="EU599">
            <v>4.1000000000000002E-2</v>
          </cell>
          <cell r="EV599">
            <v>0.95399999999999996</v>
          </cell>
          <cell r="EW599">
            <v>1.44</v>
          </cell>
          <cell r="EX599">
            <v>1.8420000000000001</v>
          </cell>
          <cell r="EY599">
            <v>10.466000000000001</v>
          </cell>
        </row>
        <row r="600">
          <cell r="AC600" t="str">
            <v>котельной №10, для участка: к ж.д.пер.Родниковый №9,7,13; Надземная; 2006год ввода; отопление; обратный; 95/70°С</v>
          </cell>
          <cell r="BP600">
            <v>0.01</v>
          </cell>
          <cell r="BQ600">
            <v>8.9999999999999993E-3</v>
          </cell>
          <cell r="BR600">
            <v>8.0000000000000002E-3</v>
          </cell>
          <cell r="BS600">
            <v>6.0000000000000001E-3</v>
          </cell>
          <cell r="BT600">
            <v>2E-3</v>
          </cell>
          <cell r="BU600">
            <v>1E-3</v>
          </cell>
          <cell r="BV600">
            <v>1E-3</v>
          </cell>
          <cell r="BW600">
            <v>2E-3</v>
          </cell>
          <cell r="BX600">
            <v>2E-3</v>
          </cell>
          <cell r="BY600">
            <v>6.0000000000000001E-3</v>
          </cell>
          <cell r="BZ600">
            <v>8.0000000000000002E-3</v>
          </cell>
          <cell r="CA600">
            <v>8.9999999999999993E-3</v>
          </cell>
          <cell r="CB600">
            <v>6.4000000000000001E-2</v>
          </cell>
          <cell r="CD600">
            <v>6.0000000000000001E-3</v>
          </cell>
          <cell r="CE600">
            <v>1E-3</v>
          </cell>
          <cell r="CF600">
            <v>1E-3</v>
          </cell>
          <cell r="EM600">
            <v>1.6659999999999999</v>
          </cell>
          <cell r="EN600">
            <v>1.45</v>
          </cell>
          <cell r="EO600">
            <v>1.3</v>
          </cell>
          <cell r="EP600">
            <v>0.77600000000000002</v>
          </cell>
          <cell r="EQ600">
            <v>3.3000000000000002E-2</v>
          </cell>
          <cell r="ER600">
            <v>0</v>
          </cell>
          <cell r="ES600">
            <v>0</v>
          </cell>
          <cell r="ET600">
            <v>0</v>
          </cell>
          <cell r="EU600">
            <v>3.4000000000000002E-2</v>
          </cell>
          <cell r="EV600">
            <v>0.80500000000000005</v>
          </cell>
          <cell r="EW600">
            <v>1.2150000000000001</v>
          </cell>
          <cell r="EX600">
            <v>1.5549999999999999</v>
          </cell>
          <cell r="EY600">
            <v>8.8339999999999996</v>
          </cell>
        </row>
        <row r="601">
          <cell r="AC601" t="str">
            <v>котельной №10, для участка: к ж.д.пер.Родниковый №9,7,13; Надземная; 2006год ввода; ГВС; подающий; 60/30°С</v>
          </cell>
          <cell r="BP601">
            <v>2E-3</v>
          </cell>
          <cell r="BQ601">
            <v>1E-3</v>
          </cell>
          <cell r="BR601">
            <v>1E-3</v>
          </cell>
          <cell r="BS601">
            <v>1E-3</v>
          </cell>
          <cell r="BT601">
            <v>0</v>
          </cell>
          <cell r="BU601">
            <v>0</v>
          </cell>
          <cell r="BV601">
            <v>0</v>
          </cell>
          <cell r="BW601">
            <v>0</v>
          </cell>
          <cell r="BX601">
            <v>0</v>
          </cell>
          <cell r="BY601">
            <v>1E-3</v>
          </cell>
          <cell r="BZ601">
            <v>1E-3</v>
          </cell>
          <cell r="CA601">
            <v>2E-3</v>
          </cell>
          <cell r="CB601">
            <v>9.0000000000000011E-3</v>
          </cell>
          <cell r="CD601">
            <v>1E-3</v>
          </cell>
          <cell r="CE601">
            <v>0</v>
          </cell>
          <cell r="CF601">
            <v>0</v>
          </cell>
          <cell r="EM601">
            <v>0.68700000000000006</v>
          </cell>
          <cell r="EN601">
            <v>0.61</v>
          </cell>
          <cell r="EO601">
            <v>0.60799999999999998</v>
          </cell>
          <cell r="EP601">
            <v>0.48599999999999999</v>
          </cell>
          <cell r="EQ601">
            <v>0.42299999999999999</v>
          </cell>
          <cell r="ER601">
            <v>0.23799999999999999</v>
          </cell>
          <cell r="ES601">
            <v>0.29499999999999998</v>
          </cell>
          <cell r="ET601">
            <v>0.379</v>
          </cell>
          <cell r="EU601">
            <v>0.41699999999999998</v>
          </cell>
          <cell r="EV601">
            <v>0.503</v>
          </cell>
          <cell r="EW601">
            <v>0.57799999999999996</v>
          </cell>
          <cell r="EX601">
            <v>0.66500000000000004</v>
          </cell>
          <cell r="EY601">
            <v>5.8890000000000002</v>
          </cell>
        </row>
        <row r="602">
          <cell r="AC602" t="str">
            <v>котельной №10, для участка: к ж.д.пер.Родниковый №9,7,13; Надземная; 2006год ввода; ГВС; обратный; 60/30°С</v>
          </cell>
          <cell r="BP602">
            <v>2E-3</v>
          </cell>
          <cell r="BQ602">
            <v>1E-3</v>
          </cell>
          <cell r="BR602">
            <v>1E-3</v>
          </cell>
          <cell r="BS602">
            <v>1E-3</v>
          </cell>
          <cell r="BT602">
            <v>0</v>
          </cell>
          <cell r="BU602">
            <v>0</v>
          </cell>
          <cell r="BV602">
            <v>0</v>
          </cell>
          <cell r="BW602">
            <v>0</v>
          </cell>
          <cell r="BX602">
            <v>0</v>
          </cell>
          <cell r="BY602">
            <v>1E-3</v>
          </cell>
          <cell r="BZ602">
            <v>1E-3</v>
          </cell>
          <cell r="CA602">
            <v>2E-3</v>
          </cell>
          <cell r="CB602">
            <v>9.0000000000000011E-3</v>
          </cell>
          <cell r="CD602">
            <v>1E-3</v>
          </cell>
          <cell r="CE602">
            <v>0</v>
          </cell>
          <cell r="CF602">
            <v>0</v>
          </cell>
          <cell r="EM602">
            <v>0.63800000000000001</v>
          </cell>
          <cell r="EN602">
            <v>0.56699999999999995</v>
          </cell>
          <cell r="EO602">
            <v>0.56499999999999995</v>
          </cell>
          <cell r="EP602">
            <v>0.45100000000000001</v>
          </cell>
          <cell r="EQ602">
            <v>0.39300000000000002</v>
          </cell>
          <cell r="ER602">
            <v>0.221</v>
          </cell>
          <cell r="ES602">
            <v>0.27400000000000002</v>
          </cell>
          <cell r="ET602">
            <v>0.35199999999999998</v>
          </cell>
          <cell r="EU602">
            <v>0.38700000000000001</v>
          </cell>
          <cell r="EV602">
            <v>0.46700000000000003</v>
          </cell>
          <cell r="EW602">
            <v>0.53700000000000003</v>
          </cell>
          <cell r="EX602">
            <v>0.61699999999999999</v>
          </cell>
          <cell r="EY602">
            <v>5.4689999999999994</v>
          </cell>
        </row>
        <row r="603">
          <cell r="AC603" t="str">
            <v>котельной №10, для участка: к ж.д.пер.Родниковый №9,7,13; Надземная; 2006год ввода; ГВС; подающий; 60/30°С</v>
          </cell>
          <cell r="BP603">
            <v>4.0000000000000001E-3</v>
          </cell>
          <cell r="BQ603">
            <v>3.0000000000000001E-3</v>
          </cell>
          <cell r="BR603">
            <v>3.0000000000000001E-3</v>
          </cell>
          <cell r="BS603">
            <v>2E-3</v>
          </cell>
          <cell r="BT603">
            <v>1E-3</v>
          </cell>
          <cell r="BU603">
            <v>0</v>
          </cell>
          <cell r="BV603">
            <v>1E-3</v>
          </cell>
          <cell r="BW603">
            <v>1E-3</v>
          </cell>
          <cell r="BX603">
            <v>1E-3</v>
          </cell>
          <cell r="BY603">
            <v>2E-3</v>
          </cell>
          <cell r="BZ603">
            <v>3.0000000000000001E-3</v>
          </cell>
          <cell r="CA603">
            <v>3.0000000000000001E-3</v>
          </cell>
          <cell r="CB603">
            <v>2.4E-2</v>
          </cell>
          <cell r="CD603">
            <v>2E-3</v>
          </cell>
          <cell r="CE603">
            <v>0</v>
          </cell>
          <cell r="CF603">
            <v>0</v>
          </cell>
          <cell r="EM603">
            <v>0.92100000000000004</v>
          </cell>
          <cell r="EN603">
            <v>0.81799999999999995</v>
          </cell>
          <cell r="EO603">
            <v>0.81599999999999995</v>
          </cell>
          <cell r="EP603">
            <v>0.65100000000000002</v>
          </cell>
          <cell r="EQ603">
            <v>0.56699999999999995</v>
          </cell>
          <cell r="ER603">
            <v>0.31900000000000001</v>
          </cell>
          <cell r="ES603">
            <v>0.39500000000000002</v>
          </cell>
          <cell r="ET603">
            <v>0.50800000000000001</v>
          </cell>
          <cell r="EU603">
            <v>0.55900000000000005</v>
          </cell>
          <cell r="EV603">
            <v>0.67400000000000004</v>
          </cell>
          <cell r="EW603">
            <v>0.77500000000000002</v>
          </cell>
          <cell r="EX603">
            <v>0.89100000000000001</v>
          </cell>
          <cell r="EY603">
            <v>7.894000000000001</v>
          </cell>
        </row>
        <row r="604">
          <cell r="AC604" t="str">
            <v>котельной №10, для участка: к ж.д.пер.Родниковый №9,7,13; Надземная; 2006год ввода; ГВС; обратный; 60/30°С</v>
          </cell>
          <cell r="BP604">
            <v>2E-3</v>
          </cell>
          <cell r="BQ604">
            <v>2E-3</v>
          </cell>
          <cell r="BR604">
            <v>2E-3</v>
          </cell>
          <cell r="BS604">
            <v>1E-3</v>
          </cell>
          <cell r="BT604">
            <v>0</v>
          </cell>
          <cell r="BU604">
            <v>0</v>
          </cell>
          <cell r="BV604">
            <v>0</v>
          </cell>
          <cell r="BW604">
            <v>0</v>
          </cell>
          <cell r="BX604">
            <v>0</v>
          </cell>
          <cell r="BY604">
            <v>1E-3</v>
          </cell>
          <cell r="BZ604">
            <v>2E-3</v>
          </cell>
          <cell r="CA604">
            <v>2E-3</v>
          </cell>
          <cell r="CB604">
            <v>1.2E-2</v>
          </cell>
          <cell r="CD604">
            <v>1E-3</v>
          </cell>
          <cell r="CE604">
            <v>0</v>
          </cell>
          <cell r="CF604">
            <v>0</v>
          </cell>
          <cell r="EM604">
            <v>0.85499999999999998</v>
          </cell>
          <cell r="EN604">
            <v>0.76</v>
          </cell>
          <cell r="EO604">
            <v>0.75700000000000001</v>
          </cell>
          <cell r="EP604">
            <v>0.60499999999999998</v>
          </cell>
          <cell r="EQ604">
            <v>0.52700000000000002</v>
          </cell>
          <cell r="ER604">
            <v>0.29599999999999999</v>
          </cell>
          <cell r="ES604">
            <v>0.36699999999999999</v>
          </cell>
          <cell r="ET604">
            <v>0.47199999999999998</v>
          </cell>
          <cell r="EU604">
            <v>0.52</v>
          </cell>
          <cell r="EV604">
            <v>0.626</v>
          </cell>
          <cell r="EW604">
            <v>0.72</v>
          </cell>
          <cell r="EX604">
            <v>0.82799999999999996</v>
          </cell>
          <cell r="EY604">
            <v>7.3329999999999993</v>
          </cell>
        </row>
        <row r="605">
          <cell r="AC605" t="str">
            <v>котельной №10, для участка: от котельной №10 до ж.д.пр.Олимпийский №1,5; Надземная; 2011год ввода; отопление; подающий; 95/70°С</v>
          </cell>
          <cell r="BP605">
            <v>8.0000000000000002E-3</v>
          </cell>
          <cell r="BQ605">
            <v>7.0000000000000001E-3</v>
          </cell>
          <cell r="BR605">
            <v>7.0000000000000001E-3</v>
          </cell>
          <cell r="BS605">
            <v>5.0000000000000001E-3</v>
          </cell>
          <cell r="BT605">
            <v>2E-3</v>
          </cell>
          <cell r="BU605">
            <v>1E-3</v>
          </cell>
          <cell r="BV605">
            <v>1E-3</v>
          </cell>
          <cell r="BW605">
            <v>1E-3</v>
          </cell>
          <cell r="BX605">
            <v>2E-3</v>
          </cell>
          <cell r="BY605">
            <v>5.0000000000000001E-3</v>
          </cell>
          <cell r="BZ605">
            <v>7.0000000000000001E-3</v>
          </cell>
          <cell r="CA605">
            <v>8.0000000000000002E-3</v>
          </cell>
          <cell r="CB605">
            <v>5.3999999999999999E-2</v>
          </cell>
          <cell r="CD605">
            <v>5.0000000000000001E-3</v>
          </cell>
          <cell r="CE605">
            <v>1E-3</v>
          </cell>
          <cell r="CF605">
            <v>1E-3</v>
          </cell>
          <cell r="EM605">
            <v>0.83399999999999996</v>
          </cell>
          <cell r="EN605">
            <v>0.72599999999999998</v>
          </cell>
          <cell r="EO605">
            <v>0.65100000000000002</v>
          </cell>
          <cell r="EP605">
            <v>0.38800000000000001</v>
          </cell>
          <cell r="EQ605">
            <v>1.7000000000000001E-2</v>
          </cell>
          <cell r="ER605">
            <v>0</v>
          </cell>
          <cell r="ES605">
            <v>0</v>
          </cell>
          <cell r="ET605">
            <v>0</v>
          </cell>
          <cell r="EU605">
            <v>1.7000000000000001E-2</v>
          </cell>
          <cell r="EV605">
            <v>0.40300000000000002</v>
          </cell>
          <cell r="EW605">
            <v>0.60799999999999998</v>
          </cell>
          <cell r="EX605">
            <v>0.77800000000000002</v>
          </cell>
          <cell r="EY605">
            <v>4.4220000000000006</v>
          </cell>
        </row>
        <row r="606">
          <cell r="AC606" t="str">
            <v>котельной №10, для участка: от котельной №10 до ж.д.пр.Олимпийский №1,5; Надземная; 2011год ввода; отопление; обратный; 95/70°С</v>
          </cell>
          <cell r="BP606">
            <v>8.0000000000000002E-3</v>
          </cell>
          <cell r="BQ606">
            <v>7.0000000000000001E-3</v>
          </cell>
          <cell r="BR606">
            <v>7.0000000000000001E-3</v>
          </cell>
          <cell r="BS606">
            <v>5.0000000000000001E-3</v>
          </cell>
          <cell r="BT606">
            <v>2E-3</v>
          </cell>
          <cell r="BU606">
            <v>1E-3</v>
          </cell>
          <cell r="BV606">
            <v>1E-3</v>
          </cell>
          <cell r="BW606">
            <v>1E-3</v>
          </cell>
          <cell r="BX606">
            <v>2E-3</v>
          </cell>
          <cell r="BY606">
            <v>5.0000000000000001E-3</v>
          </cell>
          <cell r="BZ606">
            <v>7.0000000000000001E-3</v>
          </cell>
          <cell r="CA606">
            <v>8.0000000000000002E-3</v>
          </cell>
          <cell r="CB606">
            <v>5.3999999999999999E-2</v>
          </cell>
          <cell r="CD606">
            <v>5.0000000000000001E-3</v>
          </cell>
          <cell r="CE606">
            <v>1E-3</v>
          </cell>
          <cell r="CF606">
            <v>1E-3</v>
          </cell>
          <cell r="EM606">
            <v>0.71499999999999997</v>
          </cell>
          <cell r="EN606">
            <v>0.622</v>
          </cell>
          <cell r="EO606">
            <v>0.55800000000000005</v>
          </cell>
          <cell r="EP606">
            <v>0.33300000000000002</v>
          </cell>
          <cell r="EQ606">
            <v>1.4E-2</v>
          </cell>
          <cell r="ER606">
            <v>0</v>
          </cell>
          <cell r="ES606">
            <v>0</v>
          </cell>
          <cell r="ET606">
            <v>0</v>
          </cell>
          <cell r="EU606">
            <v>1.4999999999999999E-2</v>
          </cell>
          <cell r="EV606">
            <v>0.34499999999999997</v>
          </cell>
          <cell r="EW606">
            <v>0.52100000000000002</v>
          </cell>
          <cell r="EX606">
            <v>0.66700000000000004</v>
          </cell>
          <cell r="EY606">
            <v>3.79</v>
          </cell>
        </row>
        <row r="607">
          <cell r="AC607" t="str">
            <v>котельной №10, для участка: от котельной №10 до ж.д.пр.Олимпийский №1,5; Надземная; 2011год ввода; ГВС; подающий; 60/30°С</v>
          </cell>
          <cell r="BP607">
            <v>2E-3</v>
          </cell>
          <cell r="BQ607">
            <v>1E-3</v>
          </cell>
          <cell r="BR607">
            <v>1E-3</v>
          </cell>
          <cell r="BS607">
            <v>1E-3</v>
          </cell>
          <cell r="BT607">
            <v>0</v>
          </cell>
          <cell r="BU607">
            <v>0</v>
          </cell>
          <cell r="BV607">
            <v>0</v>
          </cell>
          <cell r="BW607">
            <v>0</v>
          </cell>
          <cell r="BX607">
            <v>0</v>
          </cell>
          <cell r="BY607">
            <v>1E-3</v>
          </cell>
          <cell r="BZ607">
            <v>1E-3</v>
          </cell>
          <cell r="CA607">
            <v>1E-3</v>
          </cell>
          <cell r="CB607">
            <v>8.0000000000000002E-3</v>
          </cell>
          <cell r="CD607">
            <v>1E-3</v>
          </cell>
          <cell r="CE607">
            <v>0</v>
          </cell>
          <cell r="CF607">
            <v>0</v>
          </cell>
          <cell r="EM607">
            <v>0.55700000000000005</v>
          </cell>
          <cell r="EN607">
            <v>0.49399999999999999</v>
          </cell>
          <cell r="EO607">
            <v>0.49299999999999999</v>
          </cell>
          <cell r="EP607">
            <v>0.39400000000000002</v>
          </cell>
          <cell r="EQ607">
            <v>0.34300000000000003</v>
          </cell>
          <cell r="ER607">
            <v>0.193</v>
          </cell>
          <cell r="ES607">
            <v>0.23899999999999999</v>
          </cell>
          <cell r="ET607">
            <v>0.307</v>
          </cell>
          <cell r="EU607">
            <v>0.33800000000000002</v>
          </cell>
          <cell r="EV607">
            <v>0.40699999999999997</v>
          </cell>
          <cell r="EW607">
            <v>0.46899999999999997</v>
          </cell>
          <cell r="EX607">
            <v>0.53900000000000003</v>
          </cell>
          <cell r="EY607">
            <v>4.7729999999999997</v>
          </cell>
        </row>
        <row r="608">
          <cell r="AC608" t="str">
            <v>котельной №10, для участка: от котельной №10 до ж.д.пр.Олимпийский №1,5; Надземная; 2011год ввода; ГВС; обратный; 60/30°С</v>
          </cell>
          <cell r="BP608">
            <v>1E-3</v>
          </cell>
          <cell r="BQ608">
            <v>1E-3</v>
          </cell>
          <cell r="BR608">
            <v>1E-3</v>
          </cell>
          <cell r="BS608">
            <v>1E-3</v>
          </cell>
          <cell r="BT608">
            <v>0</v>
          </cell>
          <cell r="BU608">
            <v>0</v>
          </cell>
          <cell r="BV608">
            <v>0</v>
          </cell>
          <cell r="BW608">
            <v>0</v>
          </cell>
          <cell r="BX608">
            <v>0</v>
          </cell>
          <cell r="BY608">
            <v>1E-3</v>
          </cell>
          <cell r="BZ608">
            <v>1E-3</v>
          </cell>
          <cell r="CA608">
            <v>1E-3</v>
          </cell>
          <cell r="CB608">
            <v>7.0000000000000001E-3</v>
          </cell>
          <cell r="CD608">
            <v>1E-3</v>
          </cell>
          <cell r="CE608">
            <v>0</v>
          </cell>
          <cell r="CF608">
            <v>0</v>
          </cell>
          <cell r="EM608">
            <v>0.51600000000000001</v>
          </cell>
          <cell r="EN608">
            <v>0.45900000000000002</v>
          </cell>
          <cell r="EO608">
            <v>0.45700000000000002</v>
          </cell>
          <cell r="EP608">
            <v>0.36499999999999999</v>
          </cell>
          <cell r="EQ608">
            <v>0.318</v>
          </cell>
          <cell r="ER608">
            <v>0.17899999999999999</v>
          </cell>
          <cell r="ES608">
            <v>0.222</v>
          </cell>
          <cell r="ET608">
            <v>0.28499999999999998</v>
          </cell>
          <cell r="EU608">
            <v>0.314</v>
          </cell>
          <cell r="EV608">
            <v>0.378</v>
          </cell>
          <cell r="EW608">
            <v>0.435</v>
          </cell>
          <cell r="EX608">
            <v>0.5</v>
          </cell>
          <cell r="EY608">
            <v>4.4280000000000008</v>
          </cell>
        </row>
        <row r="609">
          <cell r="AC609" t="str">
            <v>котельной №10, для участка: к ж.д.пер.Парковый №84а; Надземная; 2000год ввода; отопление; подающий; 95/70°С</v>
          </cell>
          <cell r="BP609">
            <v>0.01</v>
          </cell>
          <cell r="BQ609">
            <v>8.9999999999999993E-3</v>
          </cell>
          <cell r="BR609">
            <v>8.9999999999999993E-3</v>
          </cell>
          <cell r="BS609">
            <v>6.0000000000000001E-3</v>
          </cell>
          <cell r="BT609">
            <v>2E-3</v>
          </cell>
          <cell r="BU609">
            <v>1E-3</v>
          </cell>
          <cell r="BV609">
            <v>2E-3</v>
          </cell>
          <cell r="BW609">
            <v>2E-3</v>
          </cell>
          <cell r="BX609">
            <v>2E-3</v>
          </cell>
          <cell r="BY609">
            <v>7.0000000000000001E-3</v>
          </cell>
          <cell r="BZ609">
            <v>8.0000000000000002E-3</v>
          </cell>
          <cell r="CA609">
            <v>0.01</v>
          </cell>
          <cell r="CB609">
            <v>6.8000000000000005E-2</v>
          </cell>
          <cell r="CD609">
            <v>6.0000000000000001E-3</v>
          </cell>
          <cell r="CE609">
            <v>1E-3</v>
          </cell>
          <cell r="CF609">
            <v>1E-3</v>
          </cell>
          <cell r="EM609">
            <v>1.462</v>
          </cell>
          <cell r="EN609">
            <v>1.2729999999999999</v>
          </cell>
          <cell r="EO609">
            <v>1.141</v>
          </cell>
          <cell r="EP609">
            <v>0.68100000000000005</v>
          </cell>
          <cell r="EQ609">
            <v>2.9000000000000001E-2</v>
          </cell>
          <cell r="ER609">
            <v>0</v>
          </cell>
          <cell r="ES609">
            <v>0</v>
          </cell>
          <cell r="ET609">
            <v>0</v>
          </cell>
          <cell r="EU609">
            <v>0.03</v>
          </cell>
          <cell r="EV609">
            <v>0.70699999999999996</v>
          </cell>
          <cell r="EW609">
            <v>1.0669999999999999</v>
          </cell>
          <cell r="EX609">
            <v>1.365</v>
          </cell>
          <cell r="EY609">
            <v>7.7550000000000008</v>
          </cell>
        </row>
        <row r="610">
          <cell r="AC610" t="str">
            <v>котельной №10, для участка: к ж.д.пер.Парковый №84а; Надземная; 2000год ввода; отопление; обратный; 95/70°С</v>
          </cell>
          <cell r="BP610">
            <v>0.01</v>
          </cell>
          <cell r="BQ610">
            <v>8.9999999999999993E-3</v>
          </cell>
          <cell r="BR610">
            <v>8.9999999999999993E-3</v>
          </cell>
          <cell r="BS610">
            <v>6.0000000000000001E-3</v>
          </cell>
          <cell r="BT610">
            <v>2E-3</v>
          </cell>
          <cell r="BU610">
            <v>1E-3</v>
          </cell>
          <cell r="BV610">
            <v>2E-3</v>
          </cell>
          <cell r="BW610">
            <v>2E-3</v>
          </cell>
          <cell r="BX610">
            <v>2E-3</v>
          </cell>
          <cell r="BY610">
            <v>7.0000000000000001E-3</v>
          </cell>
          <cell r="BZ610">
            <v>8.0000000000000002E-3</v>
          </cell>
          <cell r="CA610">
            <v>0.01</v>
          </cell>
          <cell r="CB610">
            <v>6.8000000000000005E-2</v>
          </cell>
          <cell r="CD610">
            <v>6.0000000000000001E-3</v>
          </cell>
          <cell r="CE610">
            <v>1E-3</v>
          </cell>
          <cell r="CF610">
            <v>1E-3</v>
          </cell>
          <cell r="EM610">
            <v>1.2090000000000001</v>
          </cell>
          <cell r="EN610">
            <v>1.052</v>
          </cell>
          <cell r="EO610">
            <v>0.94399999999999995</v>
          </cell>
          <cell r="EP610">
            <v>0.56299999999999994</v>
          </cell>
          <cell r="EQ610">
            <v>2.4E-2</v>
          </cell>
          <cell r="ER610">
            <v>0</v>
          </cell>
          <cell r="ES610">
            <v>0</v>
          </cell>
          <cell r="ET610">
            <v>0</v>
          </cell>
          <cell r="EU610">
            <v>2.5000000000000001E-2</v>
          </cell>
          <cell r="EV610">
            <v>0.58499999999999996</v>
          </cell>
          <cell r="EW610">
            <v>0.88200000000000001</v>
          </cell>
          <cell r="EX610">
            <v>1.129</v>
          </cell>
          <cell r="EY610">
            <v>6.4129999999999985</v>
          </cell>
        </row>
        <row r="611">
          <cell r="AC611" t="str">
            <v>котельной №10, для участка: к ж.д.пер.Родниковый №7а; Надземная; 2001год ввода; отопление; подающий; 95/70°С</v>
          </cell>
          <cell r="BP611">
            <v>3.0000000000000001E-3</v>
          </cell>
          <cell r="BQ611">
            <v>2E-3</v>
          </cell>
          <cell r="BR611">
            <v>2E-3</v>
          </cell>
          <cell r="BS611">
            <v>2E-3</v>
          </cell>
          <cell r="BT611">
            <v>1E-3</v>
          </cell>
          <cell r="BU611">
            <v>0</v>
          </cell>
          <cell r="BV611">
            <v>0</v>
          </cell>
          <cell r="BW611">
            <v>1E-3</v>
          </cell>
          <cell r="BX611">
            <v>1E-3</v>
          </cell>
          <cell r="BY611">
            <v>2E-3</v>
          </cell>
          <cell r="BZ611">
            <v>2E-3</v>
          </cell>
          <cell r="CA611">
            <v>3.0000000000000001E-3</v>
          </cell>
          <cell r="CB611">
            <v>1.9000000000000003E-2</v>
          </cell>
          <cell r="CD611">
            <v>2E-3</v>
          </cell>
          <cell r="CE611">
            <v>0</v>
          </cell>
          <cell r="CF611">
            <v>0</v>
          </cell>
          <cell r="EM611">
            <v>0.57099999999999995</v>
          </cell>
          <cell r="EN611">
            <v>0.497</v>
          </cell>
          <cell r="EO611">
            <v>0.44500000000000001</v>
          </cell>
          <cell r="EP611">
            <v>0.26600000000000001</v>
          </cell>
          <cell r="EQ611">
            <v>1.0999999999999999E-2</v>
          </cell>
          <cell r="ER611">
            <v>0</v>
          </cell>
          <cell r="ES611">
            <v>0</v>
          </cell>
          <cell r="ET611">
            <v>0</v>
          </cell>
          <cell r="EU611">
            <v>1.2E-2</v>
          </cell>
          <cell r="EV611">
            <v>0.27600000000000002</v>
          </cell>
          <cell r="EW611">
            <v>0.41599999999999998</v>
          </cell>
          <cell r="EX611">
            <v>0.53300000000000003</v>
          </cell>
          <cell r="EY611">
            <v>3.0270000000000001</v>
          </cell>
        </row>
        <row r="612">
          <cell r="AC612" t="str">
            <v>котельной №10, для участка: к ж.д.пер.Родниковый №7а; Надземная; 2001год ввода; отопление; обратный; 95/70°С</v>
          </cell>
          <cell r="BP612">
            <v>3.0000000000000001E-3</v>
          </cell>
          <cell r="BQ612">
            <v>2E-3</v>
          </cell>
          <cell r="BR612">
            <v>2E-3</v>
          </cell>
          <cell r="BS612">
            <v>2E-3</v>
          </cell>
          <cell r="BT612">
            <v>1E-3</v>
          </cell>
          <cell r="BU612">
            <v>0</v>
          </cell>
          <cell r="BV612">
            <v>0</v>
          </cell>
          <cell r="BW612">
            <v>1E-3</v>
          </cell>
          <cell r="BX612">
            <v>1E-3</v>
          </cell>
          <cell r="BY612">
            <v>2E-3</v>
          </cell>
          <cell r="BZ612">
            <v>2E-3</v>
          </cell>
          <cell r="CA612">
            <v>3.0000000000000001E-3</v>
          </cell>
          <cell r="CB612">
            <v>1.9000000000000003E-2</v>
          </cell>
          <cell r="CD612">
            <v>2E-3</v>
          </cell>
          <cell r="CE612">
            <v>0</v>
          </cell>
          <cell r="CF612">
            <v>0</v>
          </cell>
          <cell r="EM612">
            <v>0.47899999999999998</v>
          </cell>
          <cell r="EN612">
            <v>0.41699999999999998</v>
          </cell>
          <cell r="EO612">
            <v>0.374</v>
          </cell>
          <cell r="EP612">
            <v>0.223</v>
          </cell>
          <cell r="EQ612">
            <v>0.01</v>
          </cell>
          <cell r="ER612">
            <v>0</v>
          </cell>
          <cell r="ES612">
            <v>0</v>
          </cell>
          <cell r="ET612">
            <v>0</v>
          </cell>
          <cell r="EU612">
            <v>0.01</v>
          </cell>
          <cell r="EV612">
            <v>0.23200000000000001</v>
          </cell>
          <cell r="EW612">
            <v>0.34899999999999998</v>
          </cell>
          <cell r="EX612">
            <v>0.44700000000000001</v>
          </cell>
          <cell r="EY612">
            <v>2.5410000000000004</v>
          </cell>
        </row>
        <row r="613">
          <cell r="AC613" t="str">
            <v>котельной №10, для участка: от ж.д.пр.Олимпийский №4 до ж.д.пр.Севрикова №16; Надземная; 1999год ввода; отопление; подающий; 95/70°С</v>
          </cell>
          <cell r="BP613">
            <v>2E-3</v>
          </cell>
          <cell r="BQ613">
            <v>2E-3</v>
          </cell>
          <cell r="BR613">
            <v>2E-3</v>
          </cell>
          <cell r="BS613">
            <v>1E-3</v>
          </cell>
          <cell r="BT613">
            <v>0</v>
          </cell>
          <cell r="BU613">
            <v>0</v>
          </cell>
          <cell r="BV613">
            <v>0</v>
          </cell>
          <cell r="BW613">
            <v>0</v>
          </cell>
          <cell r="BX613">
            <v>0</v>
          </cell>
          <cell r="BY613">
            <v>1E-3</v>
          </cell>
          <cell r="BZ613">
            <v>1E-3</v>
          </cell>
          <cell r="CA613">
            <v>2E-3</v>
          </cell>
          <cell r="CB613">
            <v>1.1000000000000001E-2</v>
          </cell>
          <cell r="CD613">
            <v>1E-3</v>
          </cell>
          <cell r="CE613">
            <v>0</v>
          </cell>
          <cell r="CF613">
            <v>0</v>
          </cell>
          <cell r="EM613">
            <v>0.55500000000000005</v>
          </cell>
          <cell r="EN613">
            <v>0.48299999999999998</v>
          </cell>
          <cell r="EO613">
            <v>0.433</v>
          </cell>
          <cell r="EP613">
            <v>0.25900000000000001</v>
          </cell>
          <cell r="EQ613">
            <v>1.0999999999999999E-2</v>
          </cell>
          <cell r="ER613">
            <v>0</v>
          </cell>
          <cell r="ES613">
            <v>0</v>
          </cell>
          <cell r="ET613">
            <v>0</v>
          </cell>
          <cell r="EU613">
            <v>1.0999999999999999E-2</v>
          </cell>
          <cell r="EV613">
            <v>0.26800000000000002</v>
          </cell>
          <cell r="EW613">
            <v>0.40500000000000003</v>
          </cell>
          <cell r="EX613">
            <v>0.51800000000000002</v>
          </cell>
          <cell r="EY613">
            <v>2.9429999999999996</v>
          </cell>
        </row>
        <row r="614">
          <cell r="AC614" t="str">
            <v>котельной №10, для участка: от ж.д.пр.Олимпийский №4 до ж.д.пр.Севрикова №16; Надземная; 1999год ввода; отопление; обратный; 95/70°С</v>
          </cell>
          <cell r="BP614">
            <v>2E-3</v>
          </cell>
          <cell r="BQ614">
            <v>2E-3</v>
          </cell>
          <cell r="BR614">
            <v>2E-3</v>
          </cell>
          <cell r="BS614">
            <v>1E-3</v>
          </cell>
          <cell r="BT614">
            <v>0</v>
          </cell>
          <cell r="BU614">
            <v>0</v>
          </cell>
          <cell r="BV614">
            <v>0</v>
          </cell>
          <cell r="BW614">
            <v>0</v>
          </cell>
          <cell r="BX614">
            <v>0</v>
          </cell>
          <cell r="BY614">
            <v>1E-3</v>
          </cell>
          <cell r="BZ614">
            <v>1E-3</v>
          </cell>
          <cell r="CA614">
            <v>2E-3</v>
          </cell>
          <cell r="CB614">
            <v>1.1000000000000001E-2</v>
          </cell>
          <cell r="CD614">
            <v>1E-3</v>
          </cell>
          <cell r="CE614">
            <v>0</v>
          </cell>
          <cell r="CF614">
            <v>0</v>
          </cell>
          <cell r="EM614">
            <v>0.47199999999999998</v>
          </cell>
          <cell r="EN614">
            <v>0.41099999999999998</v>
          </cell>
          <cell r="EO614">
            <v>0.36899999999999999</v>
          </cell>
          <cell r="EP614">
            <v>0.22</v>
          </cell>
          <cell r="EQ614">
            <v>8.9999999999999993E-3</v>
          </cell>
          <cell r="ER614">
            <v>0</v>
          </cell>
          <cell r="ES614">
            <v>0</v>
          </cell>
          <cell r="ET614">
            <v>0</v>
          </cell>
          <cell r="EU614">
            <v>0.01</v>
          </cell>
          <cell r="EV614">
            <v>0.22800000000000001</v>
          </cell>
          <cell r="EW614">
            <v>0.34399999999999997</v>
          </cell>
          <cell r="EX614">
            <v>0.441</v>
          </cell>
          <cell r="EY614">
            <v>2.5039999999999996</v>
          </cell>
        </row>
        <row r="615">
          <cell r="AC615" t="str">
            <v>котельной №10, для участка: от ж.д.пр.Олимпийский №4 до ж.д.пр.Севрикова №16; Надземная; 1999год ввода; отопление; подающий; 95/70°С</v>
          </cell>
          <cell r="BP615">
            <v>4.0000000000000001E-3</v>
          </cell>
          <cell r="BQ615">
            <v>4.0000000000000001E-3</v>
          </cell>
          <cell r="BR615">
            <v>3.0000000000000001E-3</v>
          </cell>
          <cell r="BS615">
            <v>3.0000000000000001E-3</v>
          </cell>
          <cell r="BT615">
            <v>1E-3</v>
          </cell>
          <cell r="BU615">
            <v>0</v>
          </cell>
          <cell r="BV615">
            <v>1E-3</v>
          </cell>
          <cell r="BW615">
            <v>1E-3</v>
          </cell>
          <cell r="BX615">
            <v>1E-3</v>
          </cell>
          <cell r="BY615">
            <v>3.0000000000000001E-3</v>
          </cell>
          <cell r="BZ615">
            <v>3.0000000000000001E-3</v>
          </cell>
          <cell r="CA615">
            <v>4.0000000000000001E-3</v>
          </cell>
          <cell r="CB615">
            <v>2.8000000000000001E-2</v>
          </cell>
          <cell r="CD615">
            <v>2E-3</v>
          </cell>
          <cell r="CE615">
            <v>0</v>
          </cell>
          <cell r="CF615">
            <v>0</v>
          </cell>
          <cell r="EM615">
            <v>0.57099999999999995</v>
          </cell>
          <cell r="EN615">
            <v>0.497</v>
          </cell>
          <cell r="EO615">
            <v>0.44500000000000001</v>
          </cell>
          <cell r="EP615">
            <v>0.26600000000000001</v>
          </cell>
          <cell r="EQ615">
            <v>1.0999999999999999E-2</v>
          </cell>
          <cell r="ER615">
            <v>0</v>
          </cell>
          <cell r="ES615">
            <v>0</v>
          </cell>
          <cell r="ET615">
            <v>0</v>
          </cell>
          <cell r="EU615">
            <v>1.2E-2</v>
          </cell>
          <cell r="EV615">
            <v>0.27600000000000002</v>
          </cell>
          <cell r="EW615">
            <v>0.41599999999999998</v>
          </cell>
          <cell r="EX615">
            <v>0.53300000000000003</v>
          </cell>
          <cell r="EY615">
            <v>3.0270000000000001</v>
          </cell>
        </row>
        <row r="616">
          <cell r="AC616" t="str">
            <v>котельной №10, для участка: от ж.д.пр.Олимпийский №4 до ж.д.пр.Севрикова №16; Надземная; 1999год ввода; отопление; обратный; 95/70°С</v>
          </cell>
          <cell r="BP616">
            <v>4.0000000000000001E-3</v>
          </cell>
          <cell r="BQ616">
            <v>4.0000000000000001E-3</v>
          </cell>
          <cell r="BR616">
            <v>3.0000000000000001E-3</v>
          </cell>
          <cell r="BS616">
            <v>3.0000000000000001E-3</v>
          </cell>
          <cell r="BT616">
            <v>1E-3</v>
          </cell>
          <cell r="BU616">
            <v>0</v>
          </cell>
          <cell r="BV616">
            <v>1E-3</v>
          </cell>
          <cell r="BW616">
            <v>1E-3</v>
          </cell>
          <cell r="BX616">
            <v>1E-3</v>
          </cell>
          <cell r="BY616">
            <v>3.0000000000000001E-3</v>
          </cell>
          <cell r="BZ616">
            <v>3.0000000000000001E-3</v>
          </cell>
          <cell r="CA616">
            <v>4.0000000000000001E-3</v>
          </cell>
          <cell r="CB616">
            <v>2.8000000000000001E-2</v>
          </cell>
          <cell r="CD616">
            <v>2E-3</v>
          </cell>
          <cell r="CE616">
            <v>0</v>
          </cell>
          <cell r="CF616">
            <v>0</v>
          </cell>
          <cell r="EM616">
            <v>0.47199999999999998</v>
          </cell>
          <cell r="EN616">
            <v>0.41099999999999998</v>
          </cell>
          <cell r="EO616">
            <v>0.36899999999999999</v>
          </cell>
          <cell r="EP616">
            <v>0.22</v>
          </cell>
          <cell r="EQ616">
            <v>8.9999999999999993E-3</v>
          </cell>
          <cell r="ER616">
            <v>0</v>
          </cell>
          <cell r="ES616">
            <v>0</v>
          </cell>
          <cell r="ET616">
            <v>0</v>
          </cell>
          <cell r="EU616">
            <v>0.01</v>
          </cell>
          <cell r="EV616">
            <v>0.22800000000000001</v>
          </cell>
          <cell r="EW616">
            <v>0.34399999999999997</v>
          </cell>
          <cell r="EX616">
            <v>0.441</v>
          </cell>
          <cell r="EY616">
            <v>2.5039999999999996</v>
          </cell>
        </row>
        <row r="617">
          <cell r="AC617" t="str">
            <v>котельной №10, для участка: от ж.д.пр.Олимпийский №4 до ж.д.пр.Севрикова №16; Надземная; 1999год ввода; отопление; подающий; 95/70°С</v>
          </cell>
          <cell r="BP617">
            <v>1.7000000000000001E-2</v>
          </cell>
          <cell r="BQ617">
            <v>1.4999999999999999E-2</v>
          </cell>
          <cell r="BR617">
            <v>1.4E-2</v>
          </cell>
          <cell r="BS617">
            <v>0.01</v>
          </cell>
          <cell r="BT617">
            <v>3.0000000000000001E-3</v>
          </cell>
          <cell r="BU617">
            <v>2E-3</v>
          </cell>
          <cell r="BV617">
            <v>3.0000000000000001E-3</v>
          </cell>
          <cell r="BW617">
            <v>3.0000000000000001E-3</v>
          </cell>
          <cell r="BX617">
            <v>3.0000000000000001E-3</v>
          </cell>
          <cell r="BY617">
            <v>1.0999999999999999E-2</v>
          </cell>
          <cell r="BZ617">
            <v>1.4E-2</v>
          </cell>
          <cell r="CA617">
            <v>1.6E-2</v>
          </cell>
          <cell r="CB617">
            <v>0.111</v>
          </cell>
          <cell r="CD617">
            <v>8.9999999999999993E-3</v>
          </cell>
          <cell r="CE617">
            <v>1E-3</v>
          </cell>
          <cell r="CF617">
            <v>1E-3</v>
          </cell>
          <cell r="EM617">
            <v>1.6679999999999999</v>
          </cell>
          <cell r="EN617">
            <v>1.4510000000000001</v>
          </cell>
          <cell r="EO617">
            <v>1.302</v>
          </cell>
          <cell r="EP617">
            <v>0.77700000000000002</v>
          </cell>
          <cell r="EQ617">
            <v>3.3000000000000002E-2</v>
          </cell>
          <cell r="ER617">
            <v>0</v>
          </cell>
          <cell r="ES617">
            <v>0</v>
          </cell>
          <cell r="ET617">
            <v>0</v>
          </cell>
          <cell r="EU617">
            <v>3.4000000000000002E-2</v>
          </cell>
          <cell r="EV617">
            <v>0.80600000000000005</v>
          </cell>
          <cell r="EW617">
            <v>1.2170000000000001</v>
          </cell>
          <cell r="EX617">
            <v>1.5569999999999999</v>
          </cell>
          <cell r="EY617">
            <v>8.8450000000000006</v>
          </cell>
        </row>
        <row r="618">
          <cell r="AC618" t="str">
            <v>котельной №10, для участка: от ж.д.пр.Олимпийский №4 до ж.д.пр.Севрикова №16; Надземная; 1999год ввода; отопление; обратный; 95/70°С</v>
          </cell>
          <cell r="BP618">
            <v>1.7000000000000001E-2</v>
          </cell>
          <cell r="BQ618">
            <v>1.4999999999999999E-2</v>
          </cell>
          <cell r="BR618">
            <v>1.4E-2</v>
          </cell>
          <cell r="BS618">
            <v>0.01</v>
          </cell>
          <cell r="BT618">
            <v>3.0000000000000001E-3</v>
          </cell>
          <cell r="BU618">
            <v>2E-3</v>
          </cell>
          <cell r="BV618">
            <v>3.0000000000000001E-3</v>
          </cell>
          <cell r="BW618">
            <v>3.0000000000000001E-3</v>
          </cell>
          <cell r="BX618">
            <v>3.0000000000000001E-3</v>
          </cell>
          <cell r="BY618">
            <v>1.0999999999999999E-2</v>
          </cell>
          <cell r="BZ618">
            <v>1.4E-2</v>
          </cell>
          <cell r="CA618">
            <v>1.6E-2</v>
          </cell>
          <cell r="CB618">
            <v>0.111</v>
          </cell>
          <cell r="CD618">
            <v>8.9999999999999993E-3</v>
          </cell>
          <cell r="CE618">
            <v>1E-3</v>
          </cell>
          <cell r="CF618">
            <v>1E-3</v>
          </cell>
          <cell r="EM618">
            <v>1.429</v>
          </cell>
          <cell r="EN618">
            <v>1.244</v>
          </cell>
          <cell r="EO618">
            <v>1.115</v>
          </cell>
          <cell r="EP618">
            <v>0.66500000000000004</v>
          </cell>
          <cell r="EQ618">
            <v>2.8000000000000001E-2</v>
          </cell>
          <cell r="ER618">
            <v>0</v>
          </cell>
          <cell r="ES618">
            <v>0</v>
          </cell>
          <cell r="ET618">
            <v>0</v>
          </cell>
          <cell r="EU618">
            <v>2.9000000000000001E-2</v>
          </cell>
          <cell r="EV618">
            <v>0.69099999999999995</v>
          </cell>
          <cell r="EW618">
            <v>1.0429999999999999</v>
          </cell>
          <cell r="EX618">
            <v>1.3340000000000001</v>
          </cell>
          <cell r="EY618">
            <v>7.5779999999999994</v>
          </cell>
        </row>
        <row r="619">
          <cell r="AC619" t="str">
            <v>котельной №10, для участка: от ж.д.пр.Олимпийский №4 до ж.д.пр.Севрикова №16; Надземная; 1999год ввода; отопление; подающий; 95/70°С</v>
          </cell>
          <cell r="BP619">
            <v>6.4000000000000001E-2</v>
          </cell>
          <cell r="BQ619">
            <v>5.7000000000000002E-2</v>
          </cell>
          <cell r="BR619">
            <v>5.5E-2</v>
          </cell>
          <cell r="BS619">
            <v>0.04</v>
          </cell>
          <cell r="BT619">
            <v>1.2999999999999999E-2</v>
          </cell>
          <cell r="BU619">
            <v>7.0000000000000001E-3</v>
          </cell>
          <cell r="BV619">
            <v>0.01</v>
          </cell>
          <cell r="BW619">
            <v>1.0999999999999999E-2</v>
          </cell>
          <cell r="BX619">
            <v>1.2999999999999999E-2</v>
          </cell>
          <cell r="BY619">
            <v>4.2000000000000003E-2</v>
          </cell>
          <cell r="BZ619">
            <v>5.1999999999999998E-2</v>
          </cell>
          <cell r="CA619">
            <v>6.0999999999999999E-2</v>
          </cell>
          <cell r="CB619">
            <v>0.42499999999999999</v>
          </cell>
          <cell r="CD619">
            <v>3.5999999999999997E-2</v>
          </cell>
          <cell r="CE619">
            <v>6.0000000000000001E-3</v>
          </cell>
          <cell r="CF619">
            <v>6.0000000000000001E-3</v>
          </cell>
          <cell r="EM619">
            <v>3.6360000000000001</v>
          </cell>
          <cell r="EN619">
            <v>3.1640000000000001</v>
          </cell>
          <cell r="EO619">
            <v>2.8380000000000001</v>
          </cell>
          <cell r="EP619">
            <v>1.6930000000000001</v>
          </cell>
          <cell r="EQ619">
            <v>7.1999999999999995E-2</v>
          </cell>
          <cell r="ER619">
            <v>0</v>
          </cell>
          <cell r="ES619">
            <v>0</v>
          </cell>
          <cell r="ET619">
            <v>0</v>
          </cell>
          <cell r="EU619">
            <v>7.4999999999999997E-2</v>
          </cell>
          <cell r="EV619">
            <v>1.758</v>
          </cell>
          <cell r="EW619">
            <v>2.653</v>
          </cell>
          <cell r="EX619">
            <v>3.3940000000000001</v>
          </cell>
          <cell r="EY619">
            <v>19.283000000000001</v>
          </cell>
        </row>
        <row r="620">
          <cell r="AC620" t="str">
            <v>котельной №10, для участка: от ж.д.пр.Олимпийский №4 до ж.д.пр.Севрикова №16; Надземная; 1999год ввода; отопление; обратный; 95/70°С</v>
          </cell>
          <cell r="BP620">
            <v>6.4000000000000001E-2</v>
          </cell>
          <cell r="BQ620">
            <v>5.7000000000000002E-2</v>
          </cell>
          <cell r="BR620">
            <v>5.5E-2</v>
          </cell>
          <cell r="BS620">
            <v>0.04</v>
          </cell>
          <cell r="BT620">
            <v>1.2999999999999999E-2</v>
          </cell>
          <cell r="BU620">
            <v>7.0000000000000001E-3</v>
          </cell>
          <cell r="BV620">
            <v>0.01</v>
          </cell>
          <cell r="BW620">
            <v>1.0999999999999999E-2</v>
          </cell>
          <cell r="BX620">
            <v>1.2999999999999999E-2</v>
          </cell>
          <cell r="BY620">
            <v>4.2000000000000003E-2</v>
          </cell>
          <cell r="BZ620">
            <v>5.1999999999999998E-2</v>
          </cell>
          <cell r="CA620">
            <v>6.0999999999999999E-2</v>
          </cell>
          <cell r="CB620">
            <v>0.42499999999999999</v>
          </cell>
          <cell r="CD620">
            <v>3.5999999999999997E-2</v>
          </cell>
          <cell r="CE620">
            <v>6.0000000000000001E-3</v>
          </cell>
          <cell r="CF620">
            <v>6.0000000000000001E-3</v>
          </cell>
          <cell r="EM620">
            <v>3.077</v>
          </cell>
          <cell r="EN620">
            <v>2.6779999999999999</v>
          </cell>
          <cell r="EO620">
            <v>2.4020000000000001</v>
          </cell>
          <cell r="EP620">
            <v>1.4330000000000001</v>
          </cell>
          <cell r="EQ620">
            <v>6.0999999999999999E-2</v>
          </cell>
          <cell r="ER620">
            <v>0</v>
          </cell>
          <cell r="ES620">
            <v>0</v>
          </cell>
          <cell r="ET620">
            <v>0</v>
          </cell>
          <cell r="EU620">
            <v>6.3E-2</v>
          </cell>
          <cell r="EV620">
            <v>1.4870000000000001</v>
          </cell>
          <cell r="EW620">
            <v>2.2450000000000001</v>
          </cell>
          <cell r="EX620">
            <v>2.8730000000000002</v>
          </cell>
          <cell r="EY620">
            <v>16.319000000000003</v>
          </cell>
        </row>
        <row r="621">
          <cell r="AC621" t="str">
            <v>котельной №10, для участка: от ж.д.пр.Олимпийский №4 до ж.д.пр.Севрикова №16; Надземная; 1999год ввода; ГВС; подающий; 60/30°С</v>
          </cell>
          <cell r="BP621">
            <v>0.02</v>
          </cell>
          <cell r="BQ621">
            <v>1.7999999999999999E-2</v>
          </cell>
          <cell r="BR621">
            <v>1.7000000000000001E-2</v>
          </cell>
          <cell r="BS621">
            <v>1.2999999999999999E-2</v>
          </cell>
          <cell r="BT621">
            <v>4.0000000000000001E-3</v>
          </cell>
          <cell r="BU621">
            <v>2E-3</v>
          </cell>
          <cell r="BV621">
            <v>3.0000000000000001E-3</v>
          </cell>
          <cell r="BW621">
            <v>4.0000000000000001E-3</v>
          </cell>
          <cell r="BX621">
            <v>4.0000000000000001E-3</v>
          </cell>
          <cell r="BY621">
            <v>1.2999999999999999E-2</v>
          </cell>
          <cell r="BZ621">
            <v>1.6E-2</v>
          </cell>
          <cell r="CA621">
            <v>1.9E-2</v>
          </cell>
          <cell r="CB621">
            <v>0.13300000000000001</v>
          </cell>
          <cell r="CD621">
            <v>1.0999999999999999E-2</v>
          </cell>
          <cell r="CE621">
            <v>2E-3</v>
          </cell>
          <cell r="CF621">
            <v>2E-3</v>
          </cell>
          <cell r="EM621">
            <v>3.532</v>
          </cell>
          <cell r="EN621">
            <v>3.137</v>
          </cell>
          <cell r="EO621">
            <v>3.1269999999999998</v>
          </cell>
          <cell r="EP621">
            <v>2.4969999999999999</v>
          </cell>
          <cell r="EQ621">
            <v>2.1760000000000002</v>
          </cell>
          <cell r="ER621">
            <v>1.2210000000000001</v>
          </cell>
          <cell r="ES621">
            <v>1.5149999999999999</v>
          </cell>
          <cell r="ET621">
            <v>1.948</v>
          </cell>
          <cell r="EU621">
            <v>2.145</v>
          </cell>
          <cell r="EV621">
            <v>2.585</v>
          </cell>
          <cell r="EW621">
            <v>2.9729999999999999</v>
          </cell>
          <cell r="EX621">
            <v>3.4180000000000001</v>
          </cell>
          <cell r="EY621">
            <v>30.273999999999997</v>
          </cell>
        </row>
        <row r="622">
          <cell r="AC622" t="str">
            <v>котельной №10, для участка: от ж.д.пр.Олимпийский №4 до ж.д.пр.Севрикова №16; Надземная; 1999год ввода; ГВС; обратный; 60/30°С</v>
          </cell>
          <cell r="BP622">
            <v>1.2E-2</v>
          </cell>
          <cell r="BQ622">
            <v>1.0999999999999999E-2</v>
          </cell>
          <cell r="BR622">
            <v>1.0999999999999999E-2</v>
          </cell>
          <cell r="BS622">
            <v>8.0000000000000002E-3</v>
          </cell>
          <cell r="BT622">
            <v>2E-3</v>
          </cell>
          <cell r="BU622">
            <v>1E-3</v>
          </cell>
          <cell r="BV622">
            <v>2E-3</v>
          </cell>
          <cell r="BW622">
            <v>2E-3</v>
          </cell>
          <cell r="BX622">
            <v>2E-3</v>
          </cell>
          <cell r="BY622">
            <v>8.0000000000000002E-3</v>
          </cell>
          <cell r="BZ622">
            <v>0.01</v>
          </cell>
          <cell r="CA622">
            <v>1.2E-2</v>
          </cell>
          <cell r="CB622">
            <v>8.1000000000000003E-2</v>
          </cell>
          <cell r="CD622">
            <v>7.0000000000000001E-3</v>
          </cell>
          <cell r="CE622">
            <v>1E-3</v>
          </cell>
          <cell r="CF622">
            <v>1E-3</v>
          </cell>
          <cell r="EM622">
            <v>3.0489999999999999</v>
          </cell>
          <cell r="EN622">
            <v>2.7069999999999999</v>
          </cell>
          <cell r="EO622">
            <v>2.6989999999999998</v>
          </cell>
          <cell r="EP622">
            <v>2.1560000000000001</v>
          </cell>
          <cell r="EQ622">
            <v>1.8779999999999999</v>
          </cell>
          <cell r="ER622">
            <v>1.054</v>
          </cell>
          <cell r="ES622">
            <v>1.3080000000000001</v>
          </cell>
          <cell r="ET622">
            <v>1.681</v>
          </cell>
          <cell r="EU622">
            <v>1.8520000000000001</v>
          </cell>
          <cell r="EV622">
            <v>2.2309999999999999</v>
          </cell>
          <cell r="EW622">
            <v>2.5659999999999998</v>
          </cell>
          <cell r="EX622">
            <v>2.95</v>
          </cell>
          <cell r="EY622">
            <v>26.131</v>
          </cell>
        </row>
        <row r="623">
          <cell r="AC623" t="str">
            <v>котельной №10, для участка: от ж.д.пр.Олимпийский №4 до ж.д.пр.Севрикова №16; Надземная; 1999год ввода; ГВС; подающий; 60/30°С</v>
          </cell>
          <cell r="BP623">
            <v>4.0000000000000001E-3</v>
          </cell>
          <cell r="BQ623">
            <v>3.0000000000000001E-3</v>
          </cell>
          <cell r="BR623">
            <v>3.0000000000000001E-3</v>
          </cell>
          <cell r="BS623">
            <v>2E-3</v>
          </cell>
          <cell r="BT623">
            <v>1E-3</v>
          </cell>
          <cell r="BU623">
            <v>0</v>
          </cell>
          <cell r="BV623">
            <v>1E-3</v>
          </cell>
          <cell r="BW623">
            <v>1E-3</v>
          </cell>
          <cell r="BX623">
            <v>1E-3</v>
          </cell>
          <cell r="BY623">
            <v>2E-3</v>
          </cell>
          <cell r="BZ623">
            <v>3.0000000000000001E-3</v>
          </cell>
          <cell r="CA623">
            <v>4.0000000000000001E-3</v>
          </cell>
          <cell r="CB623">
            <v>2.5000000000000001E-2</v>
          </cell>
          <cell r="CD623">
            <v>2E-3</v>
          </cell>
          <cell r="CE623">
            <v>0</v>
          </cell>
          <cell r="CF623">
            <v>0</v>
          </cell>
          <cell r="EM623">
            <v>1.0069999999999999</v>
          </cell>
          <cell r="EN623">
            <v>0.89500000000000002</v>
          </cell>
          <cell r="EO623">
            <v>0.89200000000000002</v>
          </cell>
          <cell r="EP623">
            <v>0.71199999999999997</v>
          </cell>
          <cell r="EQ623">
            <v>0.621</v>
          </cell>
          <cell r="ER623">
            <v>0.34799999999999998</v>
          </cell>
          <cell r="ES623">
            <v>0.432</v>
          </cell>
          <cell r="ET623">
            <v>0.55600000000000005</v>
          </cell>
          <cell r="EU623">
            <v>0.61199999999999999</v>
          </cell>
          <cell r="EV623">
            <v>0.73699999999999999</v>
          </cell>
          <cell r="EW623">
            <v>0.84799999999999998</v>
          </cell>
          <cell r="EX623">
            <v>0.97499999999999998</v>
          </cell>
          <cell r="EY623">
            <v>8.6350000000000016</v>
          </cell>
        </row>
        <row r="624">
          <cell r="AC624" t="str">
            <v>котельной №10, для участка: от ж.д.пр.Олимпийский №4 до ж.д.пр.Севрикова №16; Надземная; 1999год ввода; ГВС; обратный; 60/30°С</v>
          </cell>
          <cell r="BP624">
            <v>2E-3</v>
          </cell>
          <cell r="BQ624">
            <v>2E-3</v>
          </cell>
          <cell r="BR624">
            <v>2E-3</v>
          </cell>
          <cell r="BS624">
            <v>2E-3</v>
          </cell>
          <cell r="BT624">
            <v>0</v>
          </cell>
          <cell r="BU624">
            <v>0</v>
          </cell>
          <cell r="BV624">
            <v>0</v>
          </cell>
          <cell r="BW624">
            <v>0</v>
          </cell>
          <cell r="BX624">
            <v>0</v>
          </cell>
          <cell r="BY624">
            <v>2E-3</v>
          </cell>
          <cell r="BZ624">
            <v>2E-3</v>
          </cell>
          <cell r="CA624">
            <v>2E-3</v>
          </cell>
          <cell r="CB624">
            <v>1.4E-2</v>
          </cell>
          <cell r="CD624">
            <v>1E-3</v>
          </cell>
          <cell r="CE624">
            <v>0</v>
          </cell>
          <cell r="CF624">
            <v>0</v>
          </cell>
          <cell r="EM624">
            <v>0.93500000000000005</v>
          </cell>
          <cell r="EN624">
            <v>0.83</v>
          </cell>
          <cell r="EO624">
            <v>0.82799999999999996</v>
          </cell>
          <cell r="EP624">
            <v>0.66100000000000003</v>
          </cell>
          <cell r="EQ624">
            <v>0.57599999999999996</v>
          </cell>
          <cell r="ER624">
            <v>0.32300000000000001</v>
          </cell>
          <cell r="ES624">
            <v>0.40100000000000002</v>
          </cell>
          <cell r="ET624">
            <v>0.51600000000000001</v>
          </cell>
          <cell r="EU624">
            <v>0.56799999999999995</v>
          </cell>
          <cell r="EV624">
            <v>0.68400000000000005</v>
          </cell>
          <cell r="EW624">
            <v>0.78700000000000003</v>
          </cell>
          <cell r="EX624">
            <v>0.90500000000000003</v>
          </cell>
          <cell r="EY624">
            <v>8.0139999999999993</v>
          </cell>
        </row>
        <row r="625">
          <cell r="AC625" t="str">
            <v>котельной №10, для участка: от ж.д.пр.Олимпийский №4 до ж.д.пр.Севрикова №16; Надземная; 1999год ввода; ГВС; подающий; 60/30°С</v>
          </cell>
          <cell r="BP625">
            <v>0</v>
          </cell>
          <cell r="BQ625">
            <v>0</v>
          </cell>
          <cell r="BR625">
            <v>0</v>
          </cell>
          <cell r="BS625">
            <v>0</v>
          </cell>
          <cell r="BT625">
            <v>0</v>
          </cell>
          <cell r="BU625">
            <v>0</v>
          </cell>
          <cell r="BV625">
            <v>0</v>
          </cell>
          <cell r="BW625">
            <v>0</v>
          </cell>
          <cell r="BX625">
            <v>0</v>
          </cell>
          <cell r="BY625">
            <v>0</v>
          </cell>
          <cell r="BZ625">
            <v>0</v>
          </cell>
          <cell r="CA625">
            <v>0</v>
          </cell>
          <cell r="CB625">
            <v>0</v>
          </cell>
          <cell r="CD625">
            <v>0</v>
          </cell>
          <cell r="CE625">
            <v>0</v>
          </cell>
          <cell r="CF625">
            <v>0</v>
          </cell>
          <cell r="EM625">
            <v>0.105</v>
          </cell>
          <cell r="EN625">
            <v>9.2999999999999999E-2</v>
          </cell>
          <cell r="EO625">
            <v>9.2999999999999999E-2</v>
          </cell>
          <cell r="EP625">
            <v>7.3999999999999996E-2</v>
          </cell>
          <cell r="EQ625">
            <v>6.5000000000000002E-2</v>
          </cell>
          <cell r="ER625">
            <v>3.5999999999999997E-2</v>
          </cell>
          <cell r="ES625">
            <v>4.4999999999999998E-2</v>
          </cell>
          <cell r="ET625">
            <v>5.8000000000000003E-2</v>
          </cell>
          <cell r="EU625">
            <v>6.4000000000000001E-2</v>
          </cell>
          <cell r="EV625">
            <v>7.6999999999999999E-2</v>
          </cell>
          <cell r="EW625">
            <v>8.7999999999999995E-2</v>
          </cell>
          <cell r="EX625">
            <v>0.10100000000000001</v>
          </cell>
          <cell r="EY625">
            <v>0.89899999999999991</v>
          </cell>
        </row>
        <row r="626">
          <cell r="AC626" t="str">
            <v>котельной №10, для участка: от ж.д.пр.Олимпийский №4 до ж.д.пр.Севрикова №16; Надземная; 1999год ввода; ГВС; обратный; 60/30°С</v>
          </cell>
          <cell r="BP626">
            <v>0</v>
          </cell>
          <cell r="BQ626">
            <v>0</v>
          </cell>
          <cell r="BR626">
            <v>0</v>
          </cell>
          <cell r="BS626">
            <v>0</v>
          </cell>
          <cell r="BT626">
            <v>0</v>
          </cell>
          <cell r="BU626">
            <v>0</v>
          </cell>
          <cell r="BV626">
            <v>0</v>
          </cell>
          <cell r="BW626">
            <v>0</v>
          </cell>
          <cell r="BX626">
            <v>0</v>
          </cell>
          <cell r="BY626">
            <v>0</v>
          </cell>
          <cell r="BZ626">
            <v>0</v>
          </cell>
          <cell r="CA626">
            <v>0</v>
          </cell>
          <cell r="CB626">
            <v>0</v>
          </cell>
          <cell r="CD626">
            <v>0</v>
          </cell>
          <cell r="CE626">
            <v>0</v>
          </cell>
          <cell r="CF626">
            <v>0</v>
          </cell>
          <cell r="EM626">
            <v>9.7000000000000003E-2</v>
          </cell>
          <cell r="EN626">
            <v>8.5999999999999993E-2</v>
          </cell>
          <cell r="EO626">
            <v>8.5999999999999993E-2</v>
          </cell>
          <cell r="EP626">
            <v>6.9000000000000006E-2</v>
          </cell>
          <cell r="EQ626">
            <v>0.06</v>
          </cell>
          <cell r="ER626">
            <v>3.4000000000000002E-2</v>
          </cell>
          <cell r="ES626">
            <v>4.2000000000000003E-2</v>
          </cell>
          <cell r="ET626">
            <v>5.3999999999999999E-2</v>
          </cell>
          <cell r="EU626">
            <v>5.8999999999999997E-2</v>
          </cell>
          <cell r="EV626">
            <v>7.0999999999999994E-2</v>
          </cell>
          <cell r="EW626">
            <v>8.2000000000000003E-2</v>
          </cell>
          <cell r="EX626">
            <v>9.4E-2</v>
          </cell>
          <cell r="EY626">
            <v>0.83399999999999985</v>
          </cell>
        </row>
        <row r="627">
          <cell r="AC627" t="str">
            <v>котельной №11, для участка: от врезки у котельной№11 до здания ул.Советская №7а; Надземная; 2006год ввода; отопление; подающий; 95/70°С</v>
          </cell>
          <cell r="BP627">
            <v>3.1E-2</v>
          </cell>
          <cell r="BQ627">
            <v>2.7E-2</v>
          </cell>
          <cell r="BR627">
            <v>2.5999999999999999E-2</v>
          </cell>
          <cell r="BS627">
            <v>1.9E-2</v>
          </cell>
          <cell r="BT627">
            <v>6.0000000000000001E-3</v>
          </cell>
          <cell r="BU627">
            <v>4.0000000000000001E-3</v>
          </cell>
          <cell r="BV627">
            <v>5.0000000000000001E-3</v>
          </cell>
          <cell r="BW627">
            <v>5.0000000000000001E-3</v>
          </cell>
          <cell r="BX627">
            <v>6.0000000000000001E-3</v>
          </cell>
          <cell r="BY627">
            <v>0.02</v>
          </cell>
          <cell r="BZ627">
            <v>2.5000000000000001E-2</v>
          </cell>
          <cell r="CA627">
            <v>2.9000000000000001E-2</v>
          </cell>
          <cell r="CB627">
            <v>0.20299999999999999</v>
          </cell>
          <cell r="CD627">
            <v>1.7000000000000001E-2</v>
          </cell>
          <cell r="CE627">
            <v>3.0000000000000001E-3</v>
          </cell>
          <cell r="CF627">
            <v>3.0000000000000001E-3</v>
          </cell>
          <cell r="EM627">
            <v>1.0109999999999999</v>
          </cell>
          <cell r="EN627">
            <v>0.88</v>
          </cell>
          <cell r="EO627">
            <v>0.78900000000000003</v>
          </cell>
          <cell r="EP627">
            <v>0.47099999999999997</v>
          </cell>
          <cell r="EQ627">
            <v>0.02</v>
          </cell>
          <cell r="ER627">
            <v>0</v>
          </cell>
          <cell r="ES627">
            <v>0</v>
          </cell>
          <cell r="ET627">
            <v>0</v>
          </cell>
          <cell r="EU627">
            <v>2.1000000000000001E-2</v>
          </cell>
          <cell r="EV627">
            <v>0.48899999999999999</v>
          </cell>
          <cell r="EW627">
            <v>0.73699999999999999</v>
          </cell>
          <cell r="EX627">
            <v>0.94299999999999995</v>
          </cell>
          <cell r="EY627">
            <v>5.3609999999999998</v>
          </cell>
        </row>
        <row r="628">
          <cell r="AC628" t="str">
            <v>котельной №11, для участка: от врезки у котельной№11 до здания ул.Советская №7а; Надземная; 2006год ввода; отопление; обратный; 95/70°С</v>
          </cell>
          <cell r="BP628">
            <v>3.1E-2</v>
          </cell>
          <cell r="BQ628">
            <v>2.7E-2</v>
          </cell>
          <cell r="BR628">
            <v>2.5999999999999999E-2</v>
          </cell>
          <cell r="BS628">
            <v>1.9E-2</v>
          </cell>
          <cell r="BT628">
            <v>6.0000000000000001E-3</v>
          </cell>
          <cell r="BU628">
            <v>4.0000000000000001E-3</v>
          </cell>
          <cell r="BV628">
            <v>5.0000000000000001E-3</v>
          </cell>
          <cell r="BW628">
            <v>5.0000000000000001E-3</v>
          </cell>
          <cell r="BX628">
            <v>6.0000000000000001E-3</v>
          </cell>
          <cell r="BY628">
            <v>0.02</v>
          </cell>
          <cell r="BZ628">
            <v>2.5000000000000001E-2</v>
          </cell>
          <cell r="CA628">
            <v>2.9000000000000001E-2</v>
          </cell>
          <cell r="CB628">
            <v>0.20299999999999999</v>
          </cell>
          <cell r="CD628">
            <v>1.7000000000000001E-2</v>
          </cell>
          <cell r="CE628">
            <v>3.0000000000000001E-3</v>
          </cell>
          <cell r="CF628">
            <v>3.0000000000000001E-3</v>
          </cell>
          <cell r="EM628">
            <v>0.86899999999999999</v>
          </cell>
          <cell r="EN628">
            <v>0.75600000000000001</v>
          </cell>
          <cell r="EO628">
            <v>0.67800000000000005</v>
          </cell>
          <cell r="EP628">
            <v>0.40500000000000003</v>
          </cell>
          <cell r="EQ628">
            <v>1.7000000000000001E-2</v>
          </cell>
          <cell r="ER628">
            <v>0</v>
          </cell>
          <cell r="ES628">
            <v>0</v>
          </cell>
          <cell r="ET628">
            <v>0</v>
          </cell>
          <cell r="EU628">
            <v>1.7999999999999999E-2</v>
          </cell>
          <cell r="EV628">
            <v>0.42</v>
          </cell>
          <cell r="EW628">
            <v>0.63400000000000001</v>
          </cell>
          <cell r="EX628">
            <v>0.81100000000000005</v>
          </cell>
          <cell r="EY628">
            <v>4.6079999999999997</v>
          </cell>
        </row>
        <row r="629">
          <cell r="AC629" t="str">
            <v>котельной №11, для участка: от врезки у котельной№11 до здания ул.Советская №7а; Надземная; 2006год ввода; ГВС; подающий; 60/30°С</v>
          </cell>
          <cell r="BP629">
            <v>8.0000000000000002E-3</v>
          </cell>
          <cell r="BQ629">
            <v>7.0000000000000001E-3</v>
          </cell>
          <cell r="BR629">
            <v>7.0000000000000001E-3</v>
          </cell>
          <cell r="BS629">
            <v>5.0000000000000001E-3</v>
          </cell>
          <cell r="BT629">
            <v>2E-3</v>
          </cell>
          <cell r="BU629">
            <v>1E-3</v>
          </cell>
          <cell r="BV629">
            <v>1E-3</v>
          </cell>
          <cell r="BW629">
            <v>1E-3</v>
          </cell>
          <cell r="BX629">
            <v>2E-3</v>
          </cell>
          <cell r="BY629">
            <v>5.0000000000000001E-3</v>
          </cell>
          <cell r="BZ629">
            <v>6.0000000000000001E-3</v>
          </cell>
          <cell r="CA629">
            <v>7.0000000000000001E-3</v>
          </cell>
          <cell r="CB629">
            <v>5.1999999999999998E-2</v>
          </cell>
          <cell r="CD629">
            <v>4.0000000000000001E-3</v>
          </cell>
          <cell r="CE629">
            <v>1E-3</v>
          </cell>
          <cell r="CF629">
            <v>1E-3</v>
          </cell>
          <cell r="EM629">
            <v>0.67</v>
          </cell>
          <cell r="EN629">
            <v>0.59499999999999997</v>
          </cell>
          <cell r="EO629">
            <v>0.59299999999999997</v>
          </cell>
          <cell r="EP629">
            <v>0.47399999999999998</v>
          </cell>
          <cell r="EQ629">
            <v>0.41299999999999998</v>
          </cell>
          <cell r="ER629">
            <v>0.23200000000000001</v>
          </cell>
          <cell r="ES629">
            <v>0.28799999999999998</v>
          </cell>
          <cell r="ET629">
            <v>0.37</v>
          </cell>
          <cell r="EU629">
            <v>0.40699999999999997</v>
          </cell>
          <cell r="EV629">
            <v>0.49099999999999999</v>
          </cell>
          <cell r="EW629">
            <v>0.56399999999999995</v>
          </cell>
          <cell r="EX629">
            <v>0.64900000000000002</v>
          </cell>
          <cell r="EY629">
            <v>5.7459999999999996</v>
          </cell>
        </row>
        <row r="630">
          <cell r="AC630" t="str">
            <v>котельной №11, для участка: от врезки у котельной№11 до здания ул.Советская №7а; Надземная; 2006год ввода; ГВС; обратный; 60/30°С</v>
          </cell>
          <cell r="BP630">
            <v>3.0000000000000001E-3</v>
          </cell>
          <cell r="BQ630">
            <v>3.0000000000000001E-3</v>
          </cell>
          <cell r="BR630">
            <v>3.0000000000000001E-3</v>
          </cell>
          <cell r="BS630">
            <v>2E-3</v>
          </cell>
          <cell r="BT630">
            <v>1E-3</v>
          </cell>
          <cell r="BU630">
            <v>0</v>
          </cell>
          <cell r="BV630">
            <v>0</v>
          </cell>
          <cell r="BW630">
            <v>1E-3</v>
          </cell>
          <cell r="BX630">
            <v>1E-3</v>
          </cell>
          <cell r="BY630">
            <v>2E-3</v>
          </cell>
          <cell r="BZ630">
            <v>3.0000000000000001E-3</v>
          </cell>
          <cell r="CA630">
            <v>3.0000000000000001E-3</v>
          </cell>
          <cell r="CB630">
            <v>2.1999999999999999E-2</v>
          </cell>
          <cell r="CD630">
            <v>2E-3</v>
          </cell>
          <cell r="CE630">
            <v>0</v>
          </cell>
          <cell r="CF630">
            <v>0</v>
          </cell>
          <cell r="EM630">
            <v>0.501</v>
          </cell>
          <cell r="EN630">
            <v>0.44500000000000001</v>
          </cell>
          <cell r="EO630">
            <v>0.443</v>
          </cell>
          <cell r="EP630">
            <v>0.35399999999999998</v>
          </cell>
          <cell r="EQ630">
            <v>0.308</v>
          </cell>
          <cell r="ER630">
            <v>0.17299999999999999</v>
          </cell>
          <cell r="ES630">
            <v>0.215</v>
          </cell>
          <cell r="ET630">
            <v>0.27600000000000002</v>
          </cell>
          <cell r="EU630">
            <v>0.30399999999999999</v>
          </cell>
          <cell r="EV630">
            <v>0.36699999999999999</v>
          </cell>
          <cell r="EW630">
            <v>0.42099999999999999</v>
          </cell>
          <cell r="EX630">
            <v>0.48499999999999999</v>
          </cell>
          <cell r="EY630">
            <v>4.2919999999999998</v>
          </cell>
        </row>
        <row r="631">
          <cell r="AC631" t="str">
            <v>котельной №11, для участка: от котельной №11 дод/сада ул Первомайская №6; Надземная; 2006год ввода; отопление; подающий; 95/70°С</v>
          </cell>
          <cell r="BP631">
            <v>9.2999999999999999E-2</v>
          </cell>
          <cell r="BQ631">
            <v>8.2000000000000003E-2</v>
          </cell>
          <cell r="BR631">
            <v>7.9000000000000001E-2</v>
          </cell>
          <cell r="BS631">
            <v>5.8000000000000003E-2</v>
          </cell>
          <cell r="BT631">
            <v>1.9E-2</v>
          </cell>
          <cell r="BU631">
            <v>1.0999999999999999E-2</v>
          </cell>
          <cell r="BV631">
            <v>1.4E-2</v>
          </cell>
          <cell r="BW631">
            <v>1.7000000000000001E-2</v>
          </cell>
          <cell r="BX631">
            <v>1.7999999999999999E-2</v>
          </cell>
          <cell r="BY631">
            <v>0.06</v>
          </cell>
          <cell r="BZ631">
            <v>7.4999999999999997E-2</v>
          </cell>
          <cell r="CA631">
            <v>8.8999999999999996E-2</v>
          </cell>
          <cell r="CB631">
            <v>0.61499999999999999</v>
          </cell>
          <cell r="CD631">
            <v>5.1999999999999998E-2</v>
          </cell>
          <cell r="CE631">
            <v>8.0000000000000002E-3</v>
          </cell>
          <cell r="CF631">
            <v>8.0000000000000002E-3</v>
          </cell>
          <cell r="EM631">
            <v>2.226</v>
          </cell>
          <cell r="EN631">
            <v>1.9370000000000001</v>
          </cell>
          <cell r="EO631">
            <v>1.7370000000000001</v>
          </cell>
          <cell r="EP631">
            <v>1.036</v>
          </cell>
          <cell r="EQ631">
            <v>4.3999999999999997E-2</v>
          </cell>
          <cell r="ER631">
            <v>0</v>
          </cell>
          <cell r="ES631">
            <v>0</v>
          </cell>
          <cell r="ET631">
            <v>0</v>
          </cell>
          <cell r="EU631">
            <v>4.5999999999999999E-2</v>
          </cell>
          <cell r="EV631">
            <v>1.0760000000000001</v>
          </cell>
          <cell r="EW631">
            <v>1.6240000000000001</v>
          </cell>
          <cell r="EX631">
            <v>2.0779999999999998</v>
          </cell>
          <cell r="EY631">
            <v>11.804</v>
          </cell>
        </row>
        <row r="632">
          <cell r="AC632" t="str">
            <v>котельной №11, для участка: от котельной №11 дод/сада ул Первомайская №6; Надземная; 2006год ввода; отопление; обратный; 95/70°С</v>
          </cell>
          <cell r="BP632">
            <v>9.2999999999999999E-2</v>
          </cell>
          <cell r="BQ632">
            <v>8.2000000000000003E-2</v>
          </cell>
          <cell r="BR632">
            <v>7.9000000000000001E-2</v>
          </cell>
          <cell r="BS632">
            <v>5.8000000000000003E-2</v>
          </cell>
          <cell r="BT632">
            <v>1.9E-2</v>
          </cell>
          <cell r="BU632">
            <v>1.0999999999999999E-2</v>
          </cell>
          <cell r="BV632">
            <v>1.4E-2</v>
          </cell>
          <cell r="BW632">
            <v>1.7000000000000001E-2</v>
          </cell>
          <cell r="BX632">
            <v>1.7999999999999999E-2</v>
          </cell>
          <cell r="BY632">
            <v>0.06</v>
          </cell>
          <cell r="BZ632">
            <v>7.4999999999999997E-2</v>
          </cell>
          <cell r="CA632">
            <v>8.8999999999999996E-2</v>
          </cell>
          <cell r="CB632">
            <v>0.61499999999999999</v>
          </cell>
          <cell r="CD632">
            <v>5.1999999999999998E-2</v>
          </cell>
          <cell r="CE632">
            <v>8.0000000000000002E-3</v>
          </cell>
          <cell r="CF632">
            <v>8.0000000000000002E-3</v>
          </cell>
          <cell r="EM632">
            <v>1.907</v>
          </cell>
          <cell r="EN632">
            <v>1.66</v>
          </cell>
          <cell r="EO632">
            <v>1.4890000000000001</v>
          </cell>
          <cell r="EP632">
            <v>0.88800000000000001</v>
          </cell>
          <cell r="EQ632">
            <v>3.7999999999999999E-2</v>
          </cell>
          <cell r="ER632">
            <v>0</v>
          </cell>
          <cell r="ES632">
            <v>0</v>
          </cell>
          <cell r="ET632">
            <v>0</v>
          </cell>
          <cell r="EU632">
            <v>3.9E-2</v>
          </cell>
          <cell r="EV632">
            <v>0.92200000000000004</v>
          </cell>
          <cell r="EW632">
            <v>1.391</v>
          </cell>
          <cell r="EX632">
            <v>1.78</v>
          </cell>
          <cell r="EY632">
            <v>10.113999999999999</v>
          </cell>
        </row>
        <row r="633">
          <cell r="AC633" t="str">
            <v>котельной №11, для участка: от котельной №11 дод/сада ул Первомайская №6; Надземная; 2006год ввода; отопление; подающий; 95/70°С</v>
          </cell>
          <cell r="BP633">
            <v>8.0000000000000002E-3</v>
          </cell>
          <cell r="BQ633">
            <v>7.0000000000000001E-3</v>
          </cell>
          <cell r="BR633">
            <v>7.0000000000000001E-3</v>
          </cell>
          <cell r="BS633">
            <v>5.0000000000000001E-3</v>
          </cell>
          <cell r="BT633">
            <v>2E-3</v>
          </cell>
          <cell r="BU633">
            <v>1E-3</v>
          </cell>
          <cell r="BV633">
            <v>1E-3</v>
          </cell>
          <cell r="BW633">
            <v>1E-3</v>
          </cell>
          <cell r="BX633">
            <v>2E-3</v>
          </cell>
          <cell r="BY633">
            <v>5.0000000000000001E-3</v>
          </cell>
          <cell r="BZ633">
            <v>6.0000000000000001E-3</v>
          </cell>
          <cell r="CA633">
            <v>7.0000000000000001E-3</v>
          </cell>
          <cell r="CB633">
            <v>5.1999999999999998E-2</v>
          </cell>
          <cell r="CD633">
            <v>4.0000000000000001E-3</v>
          </cell>
          <cell r="CE633">
            <v>1E-3</v>
          </cell>
          <cell r="CF633">
            <v>1E-3</v>
          </cell>
          <cell r="EM633">
            <v>0.36699999999999999</v>
          </cell>
          <cell r="EN633">
            <v>0.31900000000000001</v>
          </cell>
          <cell r="EO633">
            <v>0.28599999999999998</v>
          </cell>
          <cell r="EP633">
            <v>0.17100000000000001</v>
          </cell>
          <cell r="EQ633">
            <v>7.0000000000000001E-3</v>
          </cell>
          <cell r="ER633">
            <v>0</v>
          </cell>
          <cell r="ES633">
            <v>0</v>
          </cell>
          <cell r="ET633">
            <v>0</v>
          </cell>
          <cell r="EU633">
            <v>8.0000000000000002E-3</v>
          </cell>
          <cell r="EV633">
            <v>0.17699999999999999</v>
          </cell>
          <cell r="EW633">
            <v>0.26700000000000002</v>
          </cell>
          <cell r="EX633">
            <v>0.34200000000000003</v>
          </cell>
          <cell r="EY633">
            <v>1.944</v>
          </cell>
        </row>
        <row r="634">
          <cell r="AC634" t="str">
            <v>котельной №11, для участка: от котельной №11 дод/сада ул Первомайская №6; Надземная; 2006год ввода; отопление; обратный; 95/70°С</v>
          </cell>
          <cell r="BP634">
            <v>8.0000000000000002E-3</v>
          </cell>
          <cell r="BQ634">
            <v>7.0000000000000001E-3</v>
          </cell>
          <cell r="BR634">
            <v>7.0000000000000001E-3</v>
          </cell>
          <cell r="BS634">
            <v>5.0000000000000001E-3</v>
          </cell>
          <cell r="BT634">
            <v>2E-3</v>
          </cell>
          <cell r="BU634">
            <v>1E-3</v>
          </cell>
          <cell r="BV634">
            <v>1E-3</v>
          </cell>
          <cell r="BW634">
            <v>1E-3</v>
          </cell>
          <cell r="BX634">
            <v>2E-3</v>
          </cell>
          <cell r="BY634">
            <v>5.0000000000000001E-3</v>
          </cell>
          <cell r="BZ634">
            <v>6.0000000000000001E-3</v>
          </cell>
          <cell r="CA634">
            <v>7.0000000000000001E-3</v>
          </cell>
          <cell r="CB634">
            <v>5.1999999999999998E-2</v>
          </cell>
          <cell r="CD634">
            <v>4.0000000000000001E-3</v>
          </cell>
          <cell r="CE634">
            <v>1E-3</v>
          </cell>
          <cell r="CF634">
            <v>1E-3</v>
          </cell>
          <cell r="EM634">
            <v>0.316</v>
          </cell>
          <cell r="EN634">
            <v>0.27500000000000002</v>
          </cell>
          <cell r="EO634">
            <v>0.246</v>
          </cell>
          <cell r="EP634">
            <v>0.14699999999999999</v>
          </cell>
          <cell r="EQ634">
            <v>6.0000000000000001E-3</v>
          </cell>
          <cell r="ER634">
            <v>0</v>
          </cell>
          <cell r="ES634">
            <v>0</v>
          </cell>
          <cell r="ET634">
            <v>0</v>
          </cell>
          <cell r="EU634">
            <v>6.0000000000000001E-3</v>
          </cell>
          <cell r="EV634">
            <v>0.153</v>
          </cell>
          <cell r="EW634">
            <v>0.23</v>
          </cell>
          <cell r="EX634">
            <v>0.29499999999999998</v>
          </cell>
          <cell r="EY634">
            <v>1.6739999999999999</v>
          </cell>
        </row>
        <row r="635">
          <cell r="AC635" t="str">
            <v>котельной №11, для участка: от котельной №11 дод/сада ул Первомайская №6; Надземная; 2006год ввода; ГВС; подающий; 60/30°С</v>
          </cell>
          <cell r="BP635">
            <v>3.7999999999999999E-2</v>
          </cell>
          <cell r="BQ635">
            <v>3.4000000000000002E-2</v>
          </cell>
          <cell r="BR635">
            <v>3.3000000000000002E-2</v>
          </cell>
          <cell r="BS635">
            <v>2.4E-2</v>
          </cell>
          <cell r="BT635">
            <v>8.0000000000000002E-3</v>
          </cell>
          <cell r="BU635">
            <v>4.0000000000000001E-3</v>
          </cell>
          <cell r="BV635">
            <v>6.0000000000000001E-3</v>
          </cell>
          <cell r="BW635">
            <v>7.0000000000000001E-3</v>
          </cell>
          <cell r="BX635">
            <v>8.0000000000000002E-3</v>
          </cell>
          <cell r="BY635">
            <v>2.5000000000000001E-2</v>
          </cell>
          <cell r="BZ635">
            <v>3.1E-2</v>
          </cell>
          <cell r="CA635">
            <v>3.5999999999999997E-2</v>
          </cell>
          <cell r="CB635">
            <v>0.254</v>
          </cell>
          <cell r="CD635">
            <v>2.1000000000000001E-2</v>
          </cell>
          <cell r="CE635">
            <v>3.0000000000000001E-3</v>
          </cell>
          <cell r="CF635">
            <v>3.0000000000000001E-3</v>
          </cell>
          <cell r="EM635">
            <v>1.617</v>
          </cell>
          <cell r="EN635">
            <v>1.4359999999999999</v>
          </cell>
          <cell r="EO635">
            <v>1.431</v>
          </cell>
          <cell r="EP635">
            <v>1.143</v>
          </cell>
          <cell r="EQ635">
            <v>0.996</v>
          </cell>
          <cell r="ER635">
            <v>0.55900000000000005</v>
          </cell>
          <cell r="ES635">
            <v>0.69399999999999995</v>
          </cell>
          <cell r="ET635">
            <v>0.89200000000000002</v>
          </cell>
          <cell r="EU635">
            <v>0.98199999999999998</v>
          </cell>
          <cell r="EV635">
            <v>1.1839999999999999</v>
          </cell>
          <cell r="EW635">
            <v>1.361</v>
          </cell>
          <cell r="EX635">
            <v>1.5649999999999999</v>
          </cell>
          <cell r="EY635">
            <v>13.859999999999998</v>
          </cell>
        </row>
        <row r="636">
          <cell r="AC636" t="str">
            <v>котельной №11, для участка: от котельной №11 дод/сада ул Первомайская №6; Надземная; 2006год ввода; ГВС; обратный; 60/30°С</v>
          </cell>
          <cell r="BP636">
            <v>1.4999999999999999E-2</v>
          </cell>
          <cell r="BQ636">
            <v>1.2999999999999999E-2</v>
          </cell>
          <cell r="BR636">
            <v>1.2999999999999999E-2</v>
          </cell>
          <cell r="BS636">
            <v>8.9999999999999993E-3</v>
          </cell>
          <cell r="BT636">
            <v>3.0000000000000001E-3</v>
          </cell>
          <cell r="BU636">
            <v>2E-3</v>
          </cell>
          <cell r="BV636">
            <v>2E-3</v>
          </cell>
          <cell r="BW636">
            <v>3.0000000000000001E-3</v>
          </cell>
          <cell r="BX636">
            <v>3.0000000000000001E-3</v>
          </cell>
          <cell r="BY636">
            <v>0.01</v>
          </cell>
          <cell r="BZ636">
            <v>1.2E-2</v>
          </cell>
          <cell r="CA636">
            <v>1.4E-2</v>
          </cell>
          <cell r="CB636">
            <v>9.8999999999999991E-2</v>
          </cell>
          <cell r="CD636">
            <v>8.0000000000000002E-3</v>
          </cell>
          <cell r="CE636">
            <v>1E-3</v>
          </cell>
          <cell r="CF636">
            <v>1E-3</v>
          </cell>
          <cell r="EM636">
            <v>1.214</v>
          </cell>
          <cell r="EN636">
            <v>1.0780000000000001</v>
          </cell>
          <cell r="EO636">
            <v>1.075</v>
          </cell>
          <cell r="EP636">
            <v>0.85899999999999999</v>
          </cell>
          <cell r="EQ636">
            <v>0.748</v>
          </cell>
          <cell r="ER636">
            <v>0.42</v>
          </cell>
          <cell r="ES636">
            <v>0.52100000000000002</v>
          </cell>
          <cell r="ET636">
            <v>0.67</v>
          </cell>
          <cell r="EU636">
            <v>0.73699999999999999</v>
          </cell>
          <cell r="EV636">
            <v>0.88900000000000001</v>
          </cell>
          <cell r="EW636">
            <v>1.022</v>
          </cell>
          <cell r="EX636">
            <v>1.175</v>
          </cell>
          <cell r="EY636">
            <v>10.408000000000001</v>
          </cell>
        </row>
        <row r="637">
          <cell r="AC637" t="str">
            <v>котельной №11, для участка: от котельной №11 дод/сада ул Первомайская №6; Надземная; 2006год ввода; ГВС; подающий; 60/30°С</v>
          </cell>
          <cell r="BP637">
            <v>3.0000000000000001E-3</v>
          </cell>
          <cell r="BQ637">
            <v>3.0000000000000001E-3</v>
          </cell>
          <cell r="BR637">
            <v>3.0000000000000001E-3</v>
          </cell>
          <cell r="BS637">
            <v>2E-3</v>
          </cell>
          <cell r="BT637">
            <v>1E-3</v>
          </cell>
          <cell r="BU637">
            <v>0</v>
          </cell>
          <cell r="BV637">
            <v>0</v>
          </cell>
          <cell r="BW637">
            <v>1E-3</v>
          </cell>
          <cell r="BX637">
            <v>1E-3</v>
          </cell>
          <cell r="BY637">
            <v>2E-3</v>
          </cell>
          <cell r="BZ637">
            <v>2E-3</v>
          </cell>
          <cell r="CA637">
            <v>3.0000000000000001E-3</v>
          </cell>
          <cell r="CB637">
            <v>2.1000000000000001E-2</v>
          </cell>
          <cell r="CD637">
            <v>2E-3</v>
          </cell>
          <cell r="CE637">
            <v>0</v>
          </cell>
          <cell r="CF637">
            <v>0</v>
          </cell>
          <cell r="EM637">
            <v>0.26100000000000001</v>
          </cell>
          <cell r="EN637">
            <v>0.23100000000000001</v>
          </cell>
          <cell r="EO637">
            <v>0.23100000000000001</v>
          </cell>
          <cell r="EP637">
            <v>0.184</v>
          </cell>
          <cell r="EQ637">
            <v>0.161</v>
          </cell>
          <cell r="ER637">
            <v>0.09</v>
          </cell>
          <cell r="ES637">
            <v>0.112</v>
          </cell>
          <cell r="ET637">
            <v>0.14399999999999999</v>
          </cell>
          <cell r="EU637">
            <v>0.158</v>
          </cell>
          <cell r="EV637">
            <v>0.191</v>
          </cell>
          <cell r="EW637">
            <v>0.219</v>
          </cell>
          <cell r="EX637">
            <v>0.252</v>
          </cell>
          <cell r="EY637">
            <v>2.234</v>
          </cell>
        </row>
        <row r="638">
          <cell r="AC638" t="str">
            <v>котельной №11, для участка: от котельной №11 дод/сада ул Первомайская №6; Надземная; 2006год ввода; ГВС; обратный; 60/30°С</v>
          </cell>
          <cell r="BP638">
            <v>1E-3</v>
          </cell>
          <cell r="BQ638">
            <v>1E-3</v>
          </cell>
          <cell r="BR638">
            <v>1E-3</v>
          </cell>
          <cell r="BS638">
            <v>1E-3</v>
          </cell>
          <cell r="BT638">
            <v>0</v>
          </cell>
          <cell r="BU638">
            <v>0</v>
          </cell>
          <cell r="BV638">
            <v>0</v>
          </cell>
          <cell r="BW638">
            <v>0</v>
          </cell>
          <cell r="BX638">
            <v>0</v>
          </cell>
          <cell r="BY638">
            <v>1E-3</v>
          </cell>
          <cell r="BZ638">
            <v>1E-3</v>
          </cell>
          <cell r="CA638">
            <v>1E-3</v>
          </cell>
          <cell r="CB638">
            <v>7.0000000000000001E-3</v>
          </cell>
          <cell r="CD638">
            <v>1E-3</v>
          </cell>
          <cell r="CE638">
            <v>0</v>
          </cell>
          <cell r="CF638">
            <v>0</v>
          </cell>
          <cell r="EM638">
            <v>0.19400000000000001</v>
          </cell>
          <cell r="EN638">
            <v>0.17199999999999999</v>
          </cell>
          <cell r="EO638">
            <v>0.17199999999999999</v>
          </cell>
          <cell r="EP638">
            <v>0.13700000000000001</v>
          </cell>
          <cell r="EQ638">
            <v>0.12</v>
          </cell>
          <cell r="ER638">
            <v>6.7000000000000004E-2</v>
          </cell>
          <cell r="ES638">
            <v>8.3000000000000004E-2</v>
          </cell>
          <cell r="ET638">
            <v>0.107</v>
          </cell>
          <cell r="EU638">
            <v>0.11799999999999999</v>
          </cell>
          <cell r="EV638">
            <v>0.14199999999999999</v>
          </cell>
          <cell r="EW638">
            <v>0.16300000000000001</v>
          </cell>
          <cell r="EX638">
            <v>0.188</v>
          </cell>
          <cell r="EY638">
            <v>1.6629999999999998</v>
          </cell>
        </row>
        <row r="639">
          <cell r="AC639" t="str">
            <v>котельной №11, для участка: от врезки на д/сад  до ж.д.улПервомайская №11; Надземная; 2008год ввода; отопление; подающий; 95/70°С</v>
          </cell>
          <cell r="BP639">
            <v>0.128</v>
          </cell>
          <cell r="BQ639">
            <v>0.113</v>
          </cell>
          <cell r="BR639">
            <v>0.109</v>
          </cell>
          <cell r="BS639">
            <v>0.08</v>
          </cell>
          <cell r="BT639">
            <v>2.5999999999999999E-2</v>
          </cell>
          <cell r="BU639">
            <v>1.4999999999999999E-2</v>
          </cell>
          <cell r="BV639">
            <v>1.9E-2</v>
          </cell>
          <cell r="BW639">
            <v>2.3E-2</v>
          </cell>
          <cell r="BX639">
            <v>2.5000000000000001E-2</v>
          </cell>
          <cell r="BY639">
            <v>8.3000000000000004E-2</v>
          </cell>
          <cell r="BZ639">
            <v>0.10299999999999999</v>
          </cell>
          <cell r="CA639">
            <v>0.122</v>
          </cell>
          <cell r="CB639">
            <v>0.84599999999999997</v>
          </cell>
          <cell r="CD639">
            <v>7.1999999999999995E-2</v>
          </cell>
          <cell r="CE639">
            <v>1.0999999999999999E-2</v>
          </cell>
          <cell r="CF639">
            <v>1.0999999999999999E-2</v>
          </cell>
          <cell r="EM639">
            <v>4.2249999999999996</v>
          </cell>
          <cell r="EN639">
            <v>3.6760000000000002</v>
          </cell>
          <cell r="EO639">
            <v>3.2970000000000002</v>
          </cell>
          <cell r="EP639">
            <v>1.9670000000000001</v>
          </cell>
          <cell r="EQ639">
            <v>8.4000000000000005E-2</v>
          </cell>
          <cell r="ER639">
            <v>0</v>
          </cell>
          <cell r="ES639">
            <v>0</v>
          </cell>
          <cell r="ET639">
            <v>0</v>
          </cell>
          <cell r="EU639">
            <v>8.6999999999999994E-2</v>
          </cell>
          <cell r="EV639">
            <v>2.0419999999999998</v>
          </cell>
          <cell r="EW639">
            <v>3.0819999999999999</v>
          </cell>
          <cell r="EX639">
            <v>3.944</v>
          </cell>
          <cell r="EY639">
            <v>22.404</v>
          </cell>
        </row>
        <row r="640">
          <cell r="AC640" t="str">
            <v>котельной №11, для участка: от врезки на д/сад  до ж.д.улПервомайская №11; Надземная; 2008год ввода; отопление; обратный; 95/70°С</v>
          </cell>
          <cell r="BP640">
            <v>0.128</v>
          </cell>
          <cell r="BQ640">
            <v>0.113</v>
          </cell>
          <cell r="BR640">
            <v>0.109</v>
          </cell>
          <cell r="BS640">
            <v>0.08</v>
          </cell>
          <cell r="BT640">
            <v>2.5999999999999999E-2</v>
          </cell>
          <cell r="BU640">
            <v>1.4999999999999999E-2</v>
          </cell>
          <cell r="BV640">
            <v>1.9E-2</v>
          </cell>
          <cell r="BW640">
            <v>2.3E-2</v>
          </cell>
          <cell r="BX640">
            <v>2.5000000000000001E-2</v>
          </cell>
          <cell r="BY640">
            <v>8.3000000000000004E-2</v>
          </cell>
          <cell r="BZ640">
            <v>0.10299999999999999</v>
          </cell>
          <cell r="CA640">
            <v>0.122</v>
          </cell>
          <cell r="CB640">
            <v>0.84599999999999997</v>
          </cell>
          <cell r="CD640">
            <v>7.1999999999999995E-2</v>
          </cell>
          <cell r="CE640">
            <v>1.0999999999999999E-2</v>
          </cell>
          <cell r="CF640">
            <v>1.0999999999999999E-2</v>
          </cell>
          <cell r="EM640">
            <v>3.63</v>
          </cell>
          <cell r="EN640">
            <v>3.1589999999999998</v>
          </cell>
          <cell r="EO640">
            <v>2.8340000000000001</v>
          </cell>
          <cell r="EP640">
            <v>1.69</v>
          </cell>
          <cell r="EQ640">
            <v>7.1999999999999995E-2</v>
          </cell>
          <cell r="ER640">
            <v>0</v>
          </cell>
          <cell r="ES640">
            <v>0</v>
          </cell>
          <cell r="ET640">
            <v>0</v>
          </cell>
          <cell r="EU640">
            <v>7.4999999999999997E-2</v>
          </cell>
          <cell r="EV640">
            <v>1.7549999999999999</v>
          </cell>
          <cell r="EW640">
            <v>2.649</v>
          </cell>
          <cell r="EX640">
            <v>3.3889999999999998</v>
          </cell>
          <cell r="EY640">
            <v>19.252999999999997</v>
          </cell>
        </row>
        <row r="641">
          <cell r="AC641" t="str">
            <v>котельной №11, для участка: от врезки на д/сад  до ж.д.улПервомайская №11; Надземная; 2008год ввода; ГВС; подающий; 60/30°С</v>
          </cell>
          <cell r="BP641">
            <v>6.3E-2</v>
          </cell>
          <cell r="BQ641">
            <v>5.5E-2</v>
          </cell>
          <cell r="BR641">
            <v>5.3999999999999999E-2</v>
          </cell>
          <cell r="BS641">
            <v>3.9E-2</v>
          </cell>
          <cell r="BT641">
            <v>1.2999999999999999E-2</v>
          </cell>
          <cell r="BU641">
            <v>7.0000000000000001E-3</v>
          </cell>
          <cell r="BV641">
            <v>8.9999999999999993E-3</v>
          </cell>
          <cell r="BW641">
            <v>1.0999999999999999E-2</v>
          </cell>
          <cell r="BX641">
            <v>1.2E-2</v>
          </cell>
          <cell r="BY641">
            <v>4.1000000000000002E-2</v>
          </cell>
          <cell r="BZ641">
            <v>5.0999999999999997E-2</v>
          </cell>
          <cell r="CA641">
            <v>0.06</v>
          </cell>
          <cell r="CB641">
            <v>0.41499999999999998</v>
          </cell>
          <cell r="CD641">
            <v>3.5000000000000003E-2</v>
          </cell>
          <cell r="CE641">
            <v>5.0000000000000001E-3</v>
          </cell>
          <cell r="CF641">
            <v>5.0000000000000001E-3</v>
          </cell>
          <cell r="EM641">
            <v>3.2370000000000001</v>
          </cell>
          <cell r="EN641">
            <v>2.875</v>
          </cell>
          <cell r="EO641">
            <v>2.8660000000000001</v>
          </cell>
          <cell r="EP641">
            <v>2.2890000000000001</v>
          </cell>
          <cell r="EQ641">
            <v>1.994</v>
          </cell>
          <cell r="ER641">
            <v>1.119</v>
          </cell>
          <cell r="ES641">
            <v>1.389</v>
          </cell>
          <cell r="ET641">
            <v>1.7849999999999999</v>
          </cell>
          <cell r="EU641">
            <v>1.966</v>
          </cell>
          <cell r="EV641">
            <v>2.3690000000000002</v>
          </cell>
          <cell r="EW641">
            <v>2.7250000000000001</v>
          </cell>
          <cell r="EX641">
            <v>3.1320000000000001</v>
          </cell>
          <cell r="EY641">
            <v>27.746000000000002</v>
          </cell>
        </row>
        <row r="642">
          <cell r="AC642" t="str">
            <v>котельной №11, для участка: от врезки на д/сад  до ж.д.улПервомайская №11; Надземная; 2008год ввода; ГВС; обратный; 60/30°С</v>
          </cell>
          <cell r="BP642">
            <v>3.2000000000000001E-2</v>
          </cell>
          <cell r="BQ642">
            <v>2.8000000000000001E-2</v>
          </cell>
          <cell r="BR642">
            <v>2.7E-2</v>
          </cell>
          <cell r="BS642">
            <v>0.02</v>
          </cell>
          <cell r="BT642">
            <v>6.0000000000000001E-3</v>
          </cell>
          <cell r="BU642">
            <v>4.0000000000000001E-3</v>
          </cell>
          <cell r="BV642">
            <v>5.0000000000000001E-3</v>
          </cell>
          <cell r="BW642">
            <v>6.0000000000000001E-3</v>
          </cell>
          <cell r="BX642">
            <v>6.0000000000000001E-3</v>
          </cell>
          <cell r="BY642">
            <v>2.1000000000000001E-2</v>
          </cell>
          <cell r="BZ642">
            <v>2.5999999999999999E-2</v>
          </cell>
          <cell r="CA642">
            <v>0.03</v>
          </cell>
          <cell r="CB642">
            <v>0.21099999999999999</v>
          </cell>
          <cell r="CD642">
            <v>1.7999999999999999E-2</v>
          </cell>
          <cell r="CE642">
            <v>3.0000000000000001E-3</v>
          </cell>
          <cell r="CF642">
            <v>3.0000000000000001E-3</v>
          </cell>
          <cell r="EM642">
            <v>2.6120000000000001</v>
          </cell>
          <cell r="EN642">
            <v>2.319</v>
          </cell>
          <cell r="EO642">
            <v>2.3119999999999998</v>
          </cell>
          <cell r="EP642">
            <v>1.847</v>
          </cell>
          <cell r="EQ642">
            <v>1.609</v>
          </cell>
          <cell r="ER642">
            <v>0.90300000000000002</v>
          </cell>
          <cell r="ES642">
            <v>1.121</v>
          </cell>
          <cell r="ET642">
            <v>1.44</v>
          </cell>
          <cell r="EU642">
            <v>1.5860000000000001</v>
          </cell>
          <cell r="EV642">
            <v>1.9119999999999999</v>
          </cell>
          <cell r="EW642">
            <v>2.198</v>
          </cell>
          <cell r="EX642">
            <v>2.5270000000000001</v>
          </cell>
          <cell r="EY642">
            <v>22.386000000000003</v>
          </cell>
        </row>
        <row r="643">
          <cell r="AC643" t="str">
            <v>котельной №11, для участка: от ж.д.ул.Первомайская №7 до ж.д.ул.Первомайская№11; Надземная; 1985год ввода; отопление; подающий; 95/70°С</v>
          </cell>
          <cell r="BP643">
            <v>3.9E-2</v>
          </cell>
          <cell r="BQ643">
            <v>3.4000000000000002E-2</v>
          </cell>
          <cell r="BR643">
            <v>3.3000000000000002E-2</v>
          </cell>
          <cell r="BS643">
            <v>2.4E-2</v>
          </cell>
          <cell r="BT643">
            <v>8.0000000000000002E-3</v>
          </cell>
          <cell r="BU643">
            <v>4.0000000000000001E-3</v>
          </cell>
          <cell r="BV643">
            <v>6.0000000000000001E-3</v>
          </cell>
          <cell r="BW643">
            <v>7.0000000000000001E-3</v>
          </cell>
          <cell r="BX643">
            <v>8.0000000000000002E-3</v>
          </cell>
          <cell r="BY643">
            <v>2.5000000000000001E-2</v>
          </cell>
          <cell r="BZ643">
            <v>3.1E-2</v>
          </cell>
          <cell r="CA643">
            <v>3.6999999999999998E-2</v>
          </cell>
          <cell r="CB643">
            <v>0.25600000000000001</v>
          </cell>
          <cell r="CD643">
            <v>2.1999999999999999E-2</v>
          </cell>
          <cell r="CE643">
            <v>3.0000000000000001E-3</v>
          </cell>
          <cell r="CF643">
            <v>3.0000000000000001E-3</v>
          </cell>
          <cell r="EM643">
            <v>4.0590000000000002</v>
          </cell>
          <cell r="EN643">
            <v>3.532</v>
          </cell>
          <cell r="EO643">
            <v>3.1680000000000001</v>
          </cell>
          <cell r="EP643">
            <v>1.89</v>
          </cell>
          <cell r="EQ643">
            <v>8.1000000000000003E-2</v>
          </cell>
          <cell r="ER643">
            <v>0</v>
          </cell>
          <cell r="ES643">
            <v>0</v>
          </cell>
          <cell r="ET643">
            <v>0</v>
          </cell>
          <cell r="EU643">
            <v>8.3000000000000004E-2</v>
          </cell>
          <cell r="EV643">
            <v>1.962</v>
          </cell>
          <cell r="EW643">
            <v>2.9609999999999999</v>
          </cell>
          <cell r="EX643">
            <v>3.7890000000000001</v>
          </cell>
          <cell r="EY643">
            <v>21.525000000000002</v>
          </cell>
        </row>
        <row r="644">
          <cell r="AC644" t="str">
            <v>котельной №11, для участка: от ж.д.ул.Первомайская №7 до ж.д.ул.Первомайская№11; Надземная; 1985год ввода; отопление; обратный; 95/70°С</v>
          </cell>
          <cell r="BP644">
            <v>3.9E-2</v>
          </cell>
          <cell r="BQ644">
            <v>3.4000000000000002E-2</v>
          </cell>
          <cell r="BR644">
            <v>3.3000000000000002E-2</v>
          </cell>
          <cell r="BS644">
            <v>2.4E-2</v>
          </cell>
          <cell r="BT644">
            <v>8.0000000000000002E-3</v>
          </cell>
          <cell r="BU644">
            <v>4.0000000000000001E-3</v>
          </cell>
          <cell r="BV644">
            <v>6.0000000000000001E-3</v>
          </cell>
          <cell r="BW644">
            <v>7.0000000000000001E-3</v>
          </cell>
          <cell r="BX644">
            <v>8.0000000000000002E-3</v>
          </cell>
          <cell r="BY644">
            <v>2.5000000000000001E-2</v>
          </cell>
          <cell r="BZ644">
            <v>3.1E-2</v>
          </cell>
          <cell r="CA644">
            <v>3.6999999999999998E-2</v>
          </cell>
          <cell r="CB644">
            <v>0.25600000000000001</v>
          </cell>
          <cell r="CD644">
            <v>2.1999999999999999E-2</v>
          </cell>
          <cell r="CE644">
            <v>3.0000000000000001E-3</v>
          </cell>
          <cell r="CF644">
            <v>3.0000000000000001E-3</v>
          </cell>
          <cell r="EM644">
            <v>3.4950000000000001</v>
          </cell>
          <cell r="EN644">
            <v>3.0409999999999999</v>
          </cell>
          <cell r="EO644">
            <v>2.7280000000000002</v>
          </cell>
          <cell r="EP644">
            <v>1.627</v>
          </cell>
          <cell r="EQ644">
            <v>6.9000000000000006E-2</v>
          </cell>
          <cell r="ER644">
            <v>0</v>
          </cell>
          <cell r="ES644">
            <v>0</v>
          </cell>
          <cell r="ET644">
            <v>0</v>
          </cell>
          <cell r="EU644">
            <v>7.1999999999999995E-2</v>
          </cell>
          <cell r="EV644">
            <v>1.6890000000000001</v>
          </cell>
          <cell r="EW644">
            <v>2.5499999999999998</v>
          </cell>
          <cell r="EX644">
            <v>3.262</v>
          </cell>
          <cell r="EY644">
            <v>18.533000000000001</v>
          </cell>
        </row>
        <row r="645">
          <cell r="AC645" t="str">
            <v>котельной №11, для участка: от ж.д.ул.Первомайская №7 до ж.д.ул.Первомайская№11; Надземная; 1985год ввода; ГВС; подающий; 60/30°С</v>
          </cell>
          <cell r="BP645">
            <v>0.02</v>
          </cell>
          <cell r="BQ645">
            <v>1.7000000000000001E-2</v>
          </cell>
          <cell r="BR645">
            <v>1.7000000000000001E-2</v>
          </cell>
          <cell r="BS645">
            <v>1.2E-2</v>
          </cell>
          <cell r="BT645">
            <v>4.0000000000000001E-3</v>
          </cell>
          <cell r="BU645">
            <v>2E-3</v>
          </cell>
          <cell r="BV645">
            <v>3.0000000000000001E-3</v>
          </cell>
          <cell r="BW645">
            <v>4.0000000000000001E-3</v>
          </cell>
          <cell r="BX645">
            <v>4.0000000000000001E-3</v>
          </cell>
          <cell r="BY645">
            <v>1.2999999999999999E-2</v>
          </cell>
          <cell r="BZ645">
            <v>1.6E-2</v>
          </cell>
          <cell r="CA645">
            <v>1.9E-2</v>
          </cell>
          <cell r="CB645">
            <v>0.13100000000000001</v>
          </cell>
          <cell r="CD645">
            <v>1.0999999999999999E-2</v>
          </cell>
          <cell r="CE645">
            <v>2E-3</v>
          </cell>
          <cell r="CF645">
            <v>2E-3</v>
          </cell>
          <cell r="EM645">
            <v>3.0449999999999999</v>
          </cell>
          <cell r="EN645">
            <v>2.7040000000000002</v>
          </cell>
          <cell r="EO645">
            <v>2.6960000000000002</v>
          </cell>
          <cell r="EP645">
            <v>2.153</v>
          </cell>
          <cell r="EQ645">
            <v>1.875</v>
          </cell>
          <cell r="ER645">
            <v>1.0529999999999999</v>
          </cell>
          <cell r="ES645">
            <v>1.306</v>
          </cell>
          <cell r="ET645">
            <v>1.679</v>
          </cell>
          <cell r="EU645">
            <v>1.849</v>
          </cell>
          <cell r="EV645">
            <v>2.2290000000000001</v>
          </cell>
          <cell r="EW645">
            <v>2.5630000000000002</v>
          </cell>
          <cell r="EX645">
            <v>2.9470000000000001</v>
          </cell>
          <cell r="EY645">
            <v>26.098999999999997</v>
          </cell>
        </row>
        <row r="646">
          <cell r="AC646" t="str">
            <v>котельной №11, для участка: от ж.д.ул.Первомайская №7 до ж.д.ул.Первомайская№11; Надземная; 1985год ввода; ГВС; обратный; 60/30°С</v>
          </cell>
          <cell r="BP646">
            <v>8.0000000000000002E-3</v>
          </cell>
          <cell r="BQ646">
            <v>7.0000000000000001E-3</v>
          </cell>
          <cell r="BR646">
            <v>7.0000000000000001E-3</v>
          </cell>
          <cell r="BS646">
            <v>5.0000000000000001E-3</v>
          </cell>
          <cell r="BT646">
            <v>2E-3</v>
          </cell>
          <cell r="BU646">
            <v>1E-3</v>
          </cell>
          <cell r="BV646">
            <v>1E-3</v>
          </cell>
          <cell r="BW646">
            <v>1E-3</v>
          </cell>
          <cell r="BX646">
            <v>2E-3</v>
          </cell>
          <cell r="BY646">
            <v>5.0000000000000001E-3</v>
          </cell>
          <cell r="BZ646">
            <v>7.0000000000000001E-3</v>
          </cell>
          <cell r="CA646">
            <v>8.0000000000000002E-3</v>
          </cell>
          <cell r="CB646">
            <v>5.3999999999999999E-2</v>
          </cell>
          <cell r="CD646">
            <v>5.0000000000000001E-3</v>
          </cell>
          <cell r="CE646">
            <v>1E-3</v>
          </cell>
          <cell r="CF646">
            <v>1E-3</v>
          </cell>
          <cell r="EM646">
            <v>2.2690000000000001</v>
          </cell>
          <cell r="EN646">
            <v>2.0150000000000001</v>
          </cell>
          <cell r="EO646">
            <v>2.008</v>
          </cell>
          <cell r="EP646">
            <v>1.6040000000000001</v>
          </cell>
          <cell r="EQ646">
            <v>1.397</v>
          </cell>
          <cell r="ER646">
            <v>0.78500000000000003</v>
          </cell>
          <cell r="ES646">
            <v>0.97299999999999998</v>
          </cell>
          <cell r="ET646">
            <v>1.2509999999999999</v>
          </cell>
          <cell r="EU646">
            <v>1.3779999999999999</v>
          </cell>
          <cell r="EV646">
            <v>1.661</v>
          </cell>
          <cell r="EW646">
            <v>1.91</v>
          </cell>
          <cell r="EX646">
            <v>2.1960000000000002</v>
          </cell>
          <cell r="EY646">
            <v>19.447000000000003</v>
          </cell>
        </row>
        <row r="647">
          <cell r="AC647" t="str">
            <v>котельной №11, для участка: от ж.д.ул.Первомайская №11 до здания бывшей котельной №14; Надземная; 2006год ввода; отопление; подающий; 95/70°С</v>
          </cell>
          <cell r="BP647">
            <v>6.0999999999999999E-2</v>
          </cell>
          <cell r="BQ647">
            <v>5.3999999999999999E-2</v>
          </cell>
          <cell r="BR647">
            <v>5.1999999999999998E-2</v>
          </cell>
          <cell r="BS647">
            <v>3.7999999999999999E-2</v>
          </cell>
          <cell r="BT647">
            <v>1.2E-2</v>
          </cell>
          <cell r="BU647">
            <v>7.0000000000000001E-3</v>
          </cell>
          <cell r="BV647">
            <v>8.9999999999999993E-3</v>
          </cell>
          <cell r="BW647">
            <v>1.0999999999999999E-2</v>
          </cell>
          <cell r="BX647">
            <v>1.2E-2</v>
          </cell>
          <cell r="BY647">
            <v>0.04</v>
          </cell>
          <cell r="BZ647">
            <v>4.9000000000000002E-2</v>
          </cell>
          <cell r="CA647">
            <v>5.8000000000000003E-2</v>
          </cell>
          <cell r="CB647">
            <v>0.40299999999999997</v>
          </cell>
          <cell r="CD647">
            <v>3.4000000000000002E-2</v>
          </cell>
          <cell r="CE647">
            <v>5.0000000000000001E-3</v>
          </cell>
          <cell r="CF647">
            <v>5.0000000000000001E-3</v>
          </cell>
          <cell r="EM647">
            <v>3.577</v>
          </cell>
          <cell r="EN647">
            <v>3.1120000000000001</v>
          </cell>
          <cell r="EO647">
            <v>2.7919999999999998</v>
          </cell>
          <cell r="EP647">
            <v>1.665</v>
          </cell>
          <cell r="EQ647">
            <v>7.0999999999999994E-2</v>
          </cell>
          <cell r="ER647">
            <v>0</v>
          </cell>
          <cell r="ES647">
            <v>0</v>
          </cell>
          <cell r="ET647">
            <v>0</v>
          </cell>
          <cell r="EU647">
            <v>7.2999999999999995E-2</v>
          </cell>
          <cell r="EV647">
            <v>1.7290000000000001</v>
          </cell>
          <cell r="EW647">
            <v>2.609</v>
          </cell>
          <cell r="EX647">
            <v>3.339</v>
          </cell>
          <cell r="EY647">
            <v>18.967000000000002</v>
          </cell>
        </row>
        <row r="648">
          <cell r="AC648" t="str">
            <v>котельной №11, для участка: от ж.д.ул.Первомайская №11 до здания бывшей котельной №14; Надземная; 2006год ввода; отопление; обратный; 95/70°С</v>
          </cell>
          <cell r="BP648">
            <v>6.0999999999999999E-2</v>
          </cell>
          <cell r="BQ648">
            <v>5.3999999999999999E-2</v>
          </cell>
          <cell r="BR648">
            <v>5.1999999999999998E-2</v>
          </cell>
          <cell r="BS648">
            <v>3.7999999999999999E-2</v>
          </cell>
          <cell r="BT648">
            <v>1.2E-2</v>
          </cell>
          <cell r="BU648">
            <v>7.0000000000000001E-3</v>
          </cell>
          <cell r="BV648">
            <v>8.9999999999999993E-3</v>
          </cell>
          <cell r="BW648">
            <v>1.0999999999999999E-2</v>
          </cell>
          <cell r="BX648">
            <v>1.2E-2</v>
          </cell>
          <cell r="BY648">
            <v>0.04</v>
          </cell>
          <cell r="BZ648">
            <v>4.9000000000000002E-2</v>
          </cell>
          <cell r="CA648">
            <v>5.8000000000000003E-2</v>
          </cell>
          <cell r="CB648">
            <v>0.40299999999999997</v>
          </cell>
          <cell r="CD648">
            <v>3.4000000000000002E-2</v>
          </cell>
          <cell r="CE648">
            <v>5.0000000000000001E-3</v>
          </cell>
          <cell r="CF648">
            <v>5.0000000000000001E-3</v>
          </cell>
          <cell r="EM648">
            <v>3.0859999999999999</v>
          </cell>
          <cell r="EN648">
            <v>2.6850000000000001</v>
          </cell>
          <cell r="EO648">
            <v>2.4089999999999998</v>
          </cell>
          <cell r="EP648">
            <v>1.4370000000000001</v>
          </cell>
          <cell r="EQ648">
            <v>6.0999999999999999E-2</v>
          </cell>
          <cell r="ER648">
            <v>0</v>
          </cell>
          <cell r="ES648">
            <v>0</v>
          </cell>
          <cell r="ET648">
            <v>0</v>
          </cell>
          <cell r="EU648">
            <v>6.3E-2</v>
          </cell>
          <cell r="EV648">
            <v>1.492</v>
          </cell>
          <cell r="EW648">
            <v>2.2519999999999998</v>
          </cell>
          <cell r="EX648">
            <v>2.8809999999999998</v>
          </cell>
          <cell r="EY648">
            <v>16.366</v>
          </cell>
        </row>
        <row r="649">
          <cell r="AC649" t="str">
            <v>котельной №11, для участка: от ж.д.ул.Первомайская №11 до здания бывшей котельной №14; Надземная; 2006год ввода; отопление; подающий; 95/70°С</v>
          </cell>
          <cell r="BP649">
            <v>2E-3</v>
          </cell>
          <cell r="BQ649">
            <v>2E-3</v>
          </cell>
          <cell r="BR649">
            <v>2E-3</v>
          </cell>
          <cell r="BS649">
            <v>1E-3</v>
          </cell>
          <cell r="BT649">
            <v>0</v>
          </cell>
          <cell r="BU649">
            <v>0</v>
          </cell>
          <cell r="BV649">
            <v>0</v>
          </cell>
          <cell r="BW649">
            <v>0</v>
          </cell>
          <cell r="BX649">
            <v>0</v>
          </cell>
          <cell r="BY649">
            <v>1E-3</v>
          </cell>
          <cell r="BZ649">
            <v>2E-3</v>
          </cell>
          <cell r="CA649">
            <v>2E-3</v>
          </cell>
          <cell r="CB649">
            <v>1.2E-2</v>
          </cell>
          <cell r="CD649">
            <v>1E-3</v>
          </cell>
          <cell r="CE649">
            <v>0</v>
          </cell>
          <cell r="CF649">
            <v>0</v>
          </cell>
          <cell r="EM649">
            <v>0.379</v>
          </cell>
          <cell r="EN649">
            <v>0.33</v>
          </cell>
          <cell r="EO649">
            <v>0.29599999999999999</v>
          </cell>
          <cell r="EP649">
            <v>0.17699999999999999</v>
          </cell>
          <cell r="EQ649">
            <v>8.0000000000000002E-3</v>
          </cell>
          <cell r="ER649">
            <v>0</v>
          </cell>
          <cell r="ES649">
            <v>0</v>
          </cell>
          <cell r="ET649">
            <v>0</v>
          </cell>
          <cell r="EU649">
            <v>8.0000000000000002E-3</v>
          </cell>
          <cell r="EV649">
            <v>0.183</v>
          </cell>
          <cell r="EW649">
            <v>0.27700000000000002</v>
          </cell>
          <cell r="EX649">
            <v>0.35399999999999998</v>
          </cell>
          <cell r="EY649">
            <v>2.0120000000000005</v>
          </cell>
        </row>
        <row r="650">
          <cell r="AC650" t="str">
            <v>котельной №11, для участка: от ж.д.ул.Первомайская №11 до здания бывшей котельной №14; Надземная; 2006год ввода; отопление; обратный; 95/70°С</v>
          </cell>
          <cell r="BP650">
            <v>2E-3</v>
          </cell>
          <cell r="BQ650">
            <v>2E-3</v>
          </cell>
          <cell r="BR650">
            <v>2E-3</v>
          </cell>
          <cell r="BS650">
            <v>1E-3</v>
          </cell>
          <cell r="BT650">
            <v>0</v>
          </cell>
          <cell r="BU650">
            <v>0</v>
          </cell>
          <cell r="BV650">
            <v>0</v>
          </cell>
          <cell r="BW650">
            <v>0</v>
          </cell>
          <cell r="BX650">
            <v>0</v>
          </cell>
          <cell r="BY650">
            <v>1E-3</v>
          </cell>
          <cell r="BZ650">
            <v>2E-3</v>
          </cell>
          <cell r="CA650">
            <v>2E-3</v>
          </cell>
          <cell r="CB650">
            <v>1.2E-2</v>
          </cell>
          <cell r="CD650">
            <v>1E-3</v>
          </cell>
          <cell r="CE650">
            <v>0</v>
          </cell>
          <cell r="CF650">
            <v>0</v>
          </cell>
          <cell r="EM650">
            <v>0.32</v>
          </cell>
          <cell r="EN650">
            <v>0.27800000000000002</v>
          </cell>
          <cell r="EO650">
            <v>0.249</v>
          </cell>
          <cell r="EP650">
            <v>0.14899999999999999</v>
          </cell>
          <cell r="EQ650">
            <v>6.0000000000000001E-3</v>
          </cell>
          <cell r="ER650">
            <v>0</v>
          </cell>
          <cell r="ES650">
            <v>0</v>
          </cell>
          <cell r="ET650">
            <v>0</v>
          </cell>
          <cell r="EU650">
            <v>7.0000000000000001E-3</v>
          </cell>
          <cell r="EV650">
            <v>0.154</v>
          </cell>
          <cell r="EW650">
            <v>0.23300000000000001</v>
          </cell>
          <cell r="EX650">
            <v>0.29799999999999999</v>
          </cell>
          <cell r="EY650">
            <v>1.694</v>
          </cell>
        </row>
        <row r="651">
          <cell r="AC651" t="str">
            <v>котельной №11, для участка: от ж.д.ул.Первомайская №11 до здания бывшей котельной №14; Надземная; 2006год ввода; ГВС; подающий; 60/30°С</v>
          </cell>
          <cell r="BP651">
            <v>1.2999999999999999E-2</v>
          </cell>
          <cell r="BQ651">
            <v>1.0999999999999999E-2</v>
          </cell>
          <cell r="BR651">
            <v>1.0999999999999999E-2</v>
          </cell>
          <cell r="BS651">
            <v>8.0000000000000002E-3</v>
          </cell>
          <cell r="BT651">
            <v>3.0000000000000001E-3</v>
          </cell>
          <cell r="BU651">
            <v>1E-3</v>
          </cell>
          <cell r="BV651">
            <v>2E-3</v>
          </cell>
          <cell r="BW651">
            <v>2E-3</v>
          </cell>
          <cell r="BX651">
            <v>3.0000000000000001E-3</v>
          </cell>
          <cell r="BY651">
            <v>8.0000000000000002E-3</v>
          </cell>
          <cell r="BZ651">
            <v>0.01</v>
          </cell>
          <cell r="CA651">
            <v>1.2E-2</v>
          </cell>
          <cell r="CB651">
            <v>8.4000000000000005E-2</v>
          </cell>
          <cell r="CD651">
            <v>7.0000000000000001E-3</v>
          </cell>
          <cell r="CE651">
            <v>1E-3</v>
          </cell>
          <cell r="CF651">
            <v>1E-3</v>
          </cell>
          <cell r="EM651">
            <v>2.2120000000000002</v>
          </cell>
          <cell r="EN651">
            <v>1.964</v>
          </cell>
          <cell r="EO651">
            <v>1.958</v>
          </cell>
          <cell r="EP651">
            <v>1.5640000000000001</v>
          </cell>
          <cell r="EQ651">
            <v>1.3620000000000001</v>
          </cell>
          <cell r="ER651">
            <v>0.76500000000000001</v>
          </cell>
          <cell r="ES651">
            <v>0.94899999999999995</v>
          </cell>
          <cell r="ET651">
            <v>1.22</v>
          </cell>
          <cell r="EU651">
            <v>1.343</v>
          </cell>
          <cell r="EV651">
            <v>1.619</v>
          </cell>
          <cell r="EW651">
            <v>1.8620000000000001</v>
          </cell>
          <cell r="EX651">
            <v>2.141</v>
          </cell>
          <cell r="EY651">
            <v>18.959000000000003</v>
          </cell>
        </row>
        <row r="652">
          <cell r="AC652" t="str">
            <v>котельной №11, для участка: от ж.д.ул.Первомайская №11 до здания бывшей котельной №14; Надземная; 2006год ввода; ГВС; обратный; 60/30°С</v>
          </cell>
          <cell r="BP652">
            <v>8.0000000000000002E-3</v>
          </cell>
          <cell r="BQ652">
            <v>7.0000000000000001E-3</v>
          </cell>
          <cell r="BR652">
            <v>7.0000000000000001E-3</v>
          </cell>
          <cell r="BS652">
            <v>5.0000000000000001E-3</v>
          </cell>
          <cell r="BT652">
            <v>2E-3</v>
          </cell>
          <cell r="BU652">
            <v>1E-3</v>
          </cell>
          <cell r="BV652">
            <v>1E-3</v>
          </cell>
          <cell r="BW652">
            <v>1E-3</v>
          </cell>
          <cell r="BX652">
            <v>2E-3</v>
          </cell>
          <cell r="BY652">
            <v>5.0000000000000001E-3</v>
          </cell>
          <cell r="BZ652">
            <v>6.0000000000000001E-3</v>
          </cell>
          <cell r="CA652">
            <v>7.0000000000000001E-3</v>
          </cell>
          <cell r="CB652">
            <v>5.1999999999999998E-2</v>
          </cell>
          <cell r="CD652">
            <v>4.0000000000000001E-3</v>
          </cell>
          <cell r="CE652">
            <v>1E-3</v>
          </cell>
          <cell r="CF652">
            <v>1E-3</v>
          </cell>
          <cell r="EM652">
            <v>1.929</v>
          </cell>
          <cell r="EN652">
            <v>1.7130000000000001</v>
          </cell>
          <cell r="EO652">
            <v>1.7070000000000001</v>
          </cell>
          <cell r="EP652">
            <v>1.3640000000000001</v>
          </cell>
          <cell r="EQ652">
            <v>1.1879999999999999</v>
          </cell>
          <cell r="ER652">
            <v>0.66700000000000004</v>
          </cell>
          <cell r="ES652">
            <v>0.82699999999999996</v>
          </cell>
          <cell r="ET652">
            <v>1.0640000000000001</v>
          </cell>
          <cell r="EU652">
            <v>1.171</v>
          </cell>
          <cell r="EV652">
            <v>1.4119999999999999</v>
          </cell>
          <cell r="EW652">
            <v>1.623</v>
          </cell>
          <cell r="EX652">
            <v>1.8660000000000001</v>
          </cell>
          <cell r="EY652">
            <v>16.530999999999999</v>
          </cell>
        </row>
        <row r="653">
          <cell r="AC653" t="str">
            <v>котельной №11, для участка: от ж.д.ул.Первомайская №11 до здания бывшей котельной №14; Надземная; 2006год ввода; ГВС; подающий; 60/30°С</v>
          </cell>
          <cell r="BP653">
            <v>1E-3</v>
          </cell>
          <cell r="BQ653">
            <v>1E-3</v>
          </cell>
          <cell r="BR653">
            <v>1E-3</v>
          </cell>
          <cell r="BS653">
            <v>1E-3</v>
          </cell>
          <cell r="BT653">
            <v>0</v>
          </cell>
          <cell r="BU653">
            <v>0</v>
          </cell>
          <cell r="BV653">
            <v>0</v>
          </cell>
          <cell r="BW653">
            <v>0</v>
          </cell>
          <cell r="BX653">
            <v>0</v>
          </cell>
          <cell r="BY653">
            <v>1E-3</v>
          </cell>
          <cell r="BZ653">
            <v>1E-3</v>
          </cell>
          <cell r="CA653">
            <v>1E-3</v>
          </cell>
          <cell r="CB653">
            <v>7.0000000000000001E-3</v>
          </cell>
          <cell r="CD653">
            <v>1E-3</v>
          </cell>
          <cell r="CE653">
            <v>0</v>
          </cell>
          <cell r="CF653">
            <v>0</v>
          </cell>
          <cell r="EM653">
            <v>0.309</v>
          </cell>
          <cell r="EN653">
            <v>0.27400000000000002</v>
          </cell>
          <cell r="EO653">
            <v>0.27300000000000002</v>
          </cell>
          <cell r="EP653">
            <v>0.218</v>
          </cell>
          <cell r="EQ653">
            <v>0.19</v>
          </cell>
          <cell r="ER653">
            <v>0.107</v>
          </cell>
          <cell r="ES653">
            <v>0.13200000000000001</v>
          </cell>
          <cell r="ET653">
            <v>0.17</v>
          </cell>
          <cell r="EU653">
            <v>0.187</v>
          </cell>
          <cell r="EV653">
            <v>0.22600000000000001</v>
          </cell>
          <cell r="EW653">
            <v>0.26</v>
          </cell>
          <cell r="EX653">
            <v>0.29899999999999999</v>
          </cell>
          <cell r="EY653">
            <v>2.645</v>
          </cell>
        </row>
        <row r="654">
          <cell r="AC654" t="str">
            <v>котельной №11, для участка: от ж.д.ул.Первомайская №11 до здания бывшей котельной №14; Надземная; 2006год ввода; ГВС; обратный; 60/30°С</v>
          </cell>
          <cell r="BP654">
            <v>1E-3</v>
          </cell>
          <cell r="BQ654">
            <v>1E-3</v>
          </cell>
          <cell r="BR654">
            <v>1E-3</v>
          </cell>
          <cell r="BS654">
            <v>1E-3</v>
          </cell>
          <cell r="BT654">
            <v>0</v>
          </cell>
          <cell r="BU654">
            <v>0</v>
          </cell>
          <cell r="BV654">
            <v>0</v>
          </cell>
          <cell r="BW654">
            <v>0</v>
          </cell>
          <cell r="BX654">
            <v>0</v>
          </cell>
          <cell r="BY654">
            <v>1E-3</v>
          </cell>
          <cell r="BZ654">
            <v>1E-3</v>
          </cell>
          <cell r="CA654">
            <v>1E-3</v>
          </cell>
          <cell r="CB654">
            <v>7.0000000000000001E-3</v>
          </cell>
          <cell r="CD654">
            <v>1E-3</v>
          </cell>
          <cell r="CE654">
            <v>0</v>
          </cell>
          <cell r="CF654">
            <v>0</v>
          </cell>
          <cell r="EM654">
            <v>0.28599999999999998</v>
          </cell>
          <cell r="EN654">
            <v>0.254</v>
          </cell>
          <cell r="EO654">
            <v>0.253</v>
          </cell>
          <cell r="EP654">
            <v>0.20200000000000001</v>
          </cell>
          <cell r="EQ654">
            <v>0.17599999999999999</v>
          </cell>
          <cell r="ER654">
            <v>9.9000000000000005E-2</v>
          </cell>
          <cell r="ES654">
            <v>0.123</v>
          </cell>
          <cell r="ET654">
            <v>0.158</v>
          </cell>
          <cell r="EU654">
            <v>0.17399999999999999</v>
          </cell>
          <cell r="EV654">
            <v>0.20899999999999999</v>
          </cell>
          <cell r="EW654">
            <v>0.24099999999999999</v>
          </cell>
          <cell r="EX654">
            <v>0.27700000000000002</v>
          </cell>
          <cell r="EY654">
            <v>2.452</v>
          </cell>
        </row>
        <row r="655">
          <cell r="AC655" t="str">
            <v>котельной №11, для участка: ч/з здание бывшей котельной №14 до ж.д.ул.Линейная №5; Надземная; 1985год ввода; отопление; подающий; 95/70°С</v>
          </cell>
          <cell r="BP655">
            <v>1.7000000000000001E-2</v>
          </cell>
          <cell r="BQ655">
            <v>1.4999999999999999E-2</v>
          </cell>
          <cell r="BR655">
            <v>1.4999999999999999E-2</v>
          </cell>
          <cell r="BS655">
            <v>1.0999999999999999E-2</v>
          </cell>
          <cell r="BT655">
            <v>4.0000000000000001E-3</v>
          </cell>
          <cell r="BU655">
            <v>2E-3</v>
          </cell>
          <cell r="BV655">
            <v>3.0000000000000001E-3</v>
          </cell>
          <cell r="BW655">
            <v>3.0000000000000001E-3</v>
          </cell>
          <cell r="BX655">
            <v>3.0000000000000001E-3</v>
          </cell>
          <cell r="BY655">
            <v>1.0999999999999999E-2</v>
          </cell>
          <cell r="BZ655">
            <v>1.4E-2</v>
          </cell>
          <cell r="CA655">
            <v>1.7000000000000001E-2</v>
          </cell>
          <cell r="CB655">
            <v>0.115</v>
          </cell>
          <cell r="CD655">
            <v>0.01</v>
          </cell>
          <cell r="CE655">
            <v>1E-3</v>
          </cell>
          <cell r="CF655">
            <v>1E-3</v>
          </cell>
          <cell r="EM655">
            <v>3.0569999999999999</v>
          </cell>
          <cell r="EN655">
            <v>2.66</v>
          </cell>
          <cell r="EO655">
            <v>2.3860000000000001</v>
          </cell>
          <cell r="EP655">
            <v>1.423</v>
          </cell>
          <cell r="EQ655">
            <v>6.0999999999999999E-2</v>
          </cell>
          <cell r="ER655">
            <v>0</v>
          </cell>
          <cell r="ES655">
            <v>0</v>
          </cell>
          <cell r="ET655">
            <v>0</v>
          </cell>
          <cell r="EU655">
            <v>6.3E-2</v>
          </cell>
          <cell r="EV655">
            <v>1.478</v>
          </cell>
          <cell r="EW655">
            <v>2.23</v>
          </cell>
          <cell r="EX655">
            <v>2.8530000000000002</v>
          </cell>
          <cell r="EY655">
            <v>16.211000000000002</v>
          </cell>
        </row>
        <row r="656">
          <cell r="AC656" t="str">
            <v>котельной №11, для участка: ч/з здание бывшей котельной №14 до ж.д.ул.Линейная №5; Надземная; 1985год ввода; отопление; обратный; 95/70°С</v>
          </cell>
          <cell r="BP656">
            <v>1.7000000000000001E-2</v>
          </cell>
          <cell r="BQ656">
            <v>1.4999999999999999E-2</v>
          </cell>
          <cell r="BR656">
            <v>1.4999999999999999E-2</v>
          </cell>
          <cell r="BS656">
            <v>1.0999999999999999E-2</v>
          </cell>
          <cell r="BT656">
            <v>4.0000000000000001E-3</v>
          </cell>
          <cell r="BU656">
            <v>2E-3</v>
          </cell>
          <cell r="BV656">
            <v>3.0000000000000001E-3</v>
          </cell>
          <cell r="BW656">
            <v>3.0000000000000001E-3</v>
          </cell>
          <cell r="BX656">
            <v>3.0000000000000001E-3</v>
          </cell>
          <cell r="BY656">
            <v>1.0999999999999999E-2</v>
          </cell>
          <cell r="BZ656">
            <v>1.4E-2</v>
          </cell>
          <cell r="CA656">
            <v>1.7000000000000001E-2</v>
          </cell>
          <cell r="CB656">
            <v>0.115</v>
          </cell>
          <cell r="CD656">
            <v>0.01</v>
          </cell>
          <cell r="CE656">
            <v>1E-3</v>
          </cell>
          <cell r="CF656">
            <v>1E-3</v>
          </cell>
          <cell r="EM656">
            <v>2.6110000000000002</v>
          </cell>
          <cell r="EN656">
            <v>2.2719999999999998</v>
          </cell>
          <cell r="EO656">
            <v>2.0379999999999998</v>
          </cell>
          <cell r="EP656">
            <v>1.216</v>
          </cell>
          <cell r="EQ656">
            <v>5.1999999999999998E-2</v>
          </cell>
          <cell r="ER656">
            <v>0</v>
          </cell>
          <cell r="ES656">
            <v>0</v>
          </cell>
          <cell r="ET656">
            <v>0</v>
          </cell>
          <cell r="EU656">
            <v>5.3999999999999999E-2</v>
          </cell>
          <cell r="EV656">
            <v>1.262</v>
          </cell>
          <cell r="EW656">
            <v>1.905</v>
          </cell>
          <cell r="EX656">
            <v>2.4369999999999998</v>
          </cell>
          <cell r="EY656">
            <v>13.846999999999998</v>
          </cell>
        </row>
        <row r="657">
          <cell r="AC657" t="str">
            <v>котельной №11, для участка: ч/з здание бывшей котельной №14 до ж.д.ул.Линейная №5; Надземная; 1985год ввода; отопление; подающий; 95/70°С</v>
          </cell>
          <cell r="BP657">
            <v>1.4E-2</v>
          </cell>
          <cell r="BQ657">
            <v>1.2E-2</v>
          </cell>
          <cell r="BR657">
            <v>1.2E-2</v>
          </cell>
          <cell r="BS657">
            <v>8.9999999999999993E-3</v>
          </cell>
          <cell r="BT657">
            <v>3.0000000000000001E-3</v>
          </cell>
          <cell r="BU657">
            <v>2E-3</v>
          </cell>
          <cell r="BV657">
            <v>2E-3</v>
          </cell>
          <cell r="BW657">
            <v>3.0000000000000001E-3</v>
          </cell>
          <cell r="BX657">
            <v>3.0000000000000001E-3</v>
          </cell>
          <cell r="BY657">
            <v>8.9999999999999993E-3</v>
          </cell>
          <cell r="BZ657">
            <v>1.0999999999999999E-2</v>
          </cell>
          <cell r="CA657">
            <v>1.2999999999999999E-2</v>
          </cell>
          <cell r="CB657">
            <v>9.3000000000000013E-2</v>
          </cell>
          <cell r="CD657">
            <v>8.0000000000000002E-3</v>
          </cell>
          <cell r="CE657">
            <v>1E-3</v>
          </cell>
          <cell r="CF657">
            <v>1E-3</v>
          </cell>
          <cell r="EM657">
            <v>3.4590000000000001</v>
          </cell>
          <cell r="EN657">
            <v>3.01</v>
          </cell>
          <cell r="EO657">
            <v>2.6989999999999998</v>
          </cell>
          <cell r="EP657">
            <v>1.61</v>
          </cell>
          <cell r="EQ657">
            <v>6.9000000000000006E-2</v>
          </cell>
          <cell r="ER657">
            <v>0</v>
          </cell>
          <cell r="ES657">
            <v>0</v>
          </cell>
          <cell r="ET657">
            <v>0</v>
          </cell>
          <cell r="EU657">
            <v>7.0999999999999994E-2</v>
          </cell>
          <cell r="EV657">
            <v>1.6719999999999999</v>
          </cell>
          <cell r="EW657">
            <v>2.5230000000000001</v>
          </cell>
          <cell r="EX657">
            <v>3.2280000000000002</v>
          </cell>
          <cell r="EY657">
            <v>18.341000000000001</v>
          </cell>
        </row>
        <row r="658">
          <cell r="AC658" t="str">
            <v>котельной №11, для участка: ч/з здание бывшей котельной №14 до ж.д.ул.Линейная №5; Надземная; 1985год ввода; отопление; обратный; 95/70°С</v>
          </cell>
          <cell r="BP658">
            <v>1.4E-2</v>
          </cell>
          <cell r="BQ658">
            <v>1.2E-2</v>
          </cell>
          <cell r="BR658">
            <v>1.2E-2</v>
          </cell>
          <cell r="BS658">
            <v>8.9999999999999993E-3</v>
          </cell>
          <cell r="BT658">
            <v>3.0000000000000001E-3</v>
          </cell>
          <cell r="BU658">
            <v>2E-3</v>
          </cell>
          <cell r="BV658">
            <v>2E-3</v>
          </cell>
          <cell r="BW658">
            <v>3.0000000000000001E-3</v>
          </cell>
          <cell r="BX658">
            <v>3.0000000000000001E-3</v>
          </cell>
          <cell r="BY658">
            <v>8.9999999999999993E-3</v>
          </cell>
          <cell r="BZ658">
            <v>1.0999999999999999E-2</v>
          </cell>
          <cell r="CA658">
            <v>1.2999999999999999E-2</v>
          </cell>
          <cell r="CB658">
            <v>9.3000000000000013E-2</v>
          </cell>
          <cell r="CD658">
            <v>8.0000000000000002E-3</v>
          </cell>
          <cell r="CE658">
            <v>1E-3</v>
          </cell>
          <cell r="CF658">
            <v>1E-3</v>
          </cell>
          <cell r="EM658">
            <v>2.8959999999999999</v>
          </cell>
          <cell r="EN658">
            <v>2.52</v>
          </cell>
          <cell r="EO658">
            <v>2.2610000000000001</v>
          </cell>
          <cell r="EP658">
            <v>1.349</v>
          </cell>
          <cell r="EQ658">
            <v>5.8000000000000003E-2</v>
          </cell>
          <cell r="ER658">
            <v>0</v>
          </cell>
          <cell r="ES658">
            <v>0</v>
          </cell>
          <cell r="ET658">
            <v>0</v>
          </cell>
          <cell r="EU658">
            <v>5.8999999999999997E-2</v>
          </cell>
          <cell r="EV658">
            <v>1.4</v>
          </cell>
          <cell r="EW658">
            <v>2.113</v>
          </cell>
          <cell r="EX658">
            <v>2.7040000000000002</v>
          </cell>
          <cell r="EY658">
            <v>15.36</v>
          </cell>
        </row>
        <row r="659">
          <cell r="AC659" t="str">
            <v>котельной №11, для участка: ч/з здание бывшей котельной №14 до ж.д.ул.Линейная №5; Надземная; 1985год ввода; ГВС; подающий; 60/30°С</v>
          </cell>
          <cell r="BP659">
            <v>8.0000000000000002E-3</v>
          </cell>
          <cell r="BQ659">
            <v>7.0000000000000001E-3</v>
          </cell>
          <cell r="BR659">
            <v>7.0000000000000001E-3</v>
          </cell>
          <cell r="BS659">
            <v>5.0000000000000001E-3</v>
          </cell>
          <cell r="BT659">
            <v>2E-3</v>
          </cell>
          <cell r="BU659">
            <v>1E-3</v>
          </cell>
          <cell r="BV659">
            <v>1E-3</v>
          </cell>
          <cell r="BW659">
            <v>1E-3</v>
          </cell>
          <cell r="BX659">
            <v>2E-3</v>
          </cell>
          <cell r="BY659">
            <v>5.0000000000000001E-3</v>
          </cell>
          <cell r="BZ659">
            <v>6.0000000000000001E-3</v>
          </cell>
          <cell r="CA659">
            <v>8.0000000000000002E-3</v>
          </cell>
          <cell r="CB659">
            <v>5.2999999999999999E-2</v>
          </cell>
          <cell r="CD659">
            <v>5.0000000000000001E-3</v>
          </cell>
          <cell r="CE659">
            <v>1E-3</v>
          </cell>
          <cell r="CF659">
            <v>1E-3</v>
          </cell>
          <cell r="EM659">
            <v>3.6749999999999998</v>
          </cell>
          <cell r="EN659">
            <v>3.2639999999999998</v>
          </cell>
          <cell r="EO659">
            <v>3.2530000000000001</v>
          </cell>
          <cell r="EP659">
            <v>2.5979999999999999</v>
          </cell>
          <cell r="EQ659">
            <v>2.2639999999999998</v>
          </cell>
          <cell r="ER659">
            <v>1.2709999999999999</v>
          </cell>
          <cell r="ES659">
            <v>1.577</v>
          </cell>
          <cell r="ET659">
            <v>2.0270000000000001</v>
          </cell>
          <cell r="EU659">
            <v>2.2320000000000002</v>
          </cell>
          <cell r="EV659">
            <v>2.69</v>
          </cell>
          <cell r="EW659">
            <v>3.093</v>
          </cell>
          <cell r="EX659">
            <v>3.556</v>
          </cell>
          <cell r="EY659">
            <v>31.500000000000004</v>
          </cell>
        </row>
        <row r="660">
          <cell r="AC660" t="str">
            <v>котельной №11, для участка: ч/з здание бывшей котельной №14 до ж.д.ул.Линейная №5; Надземная; 1985год ввода; ГВС; обратный; 60/30°С</v>
          </cell>
          <cell r="BP660">
            <v>5.0000000000000001E-3</v>
          </cell>
          <cell r="BQ660">
            <v>5.0000000000000001E-3</v>
          </cell>
          <cell r="BR660">
            <v>4.0000000000000001E-3</v>
          </cell>
          <cell r="BS660">
            <v>3.0000000000000001E-3</v>
          </cell>
          <cell r="BT660">
            <v>1E-3</v>
          </cell>
          <cell r="BU660">
            <v>1E-3</v>
          </cell>
          <cell r="BV660">
            <v>1E-3</v>
          </cell>
          <cell r="BW660">
            <v>1E-3</v>
          </cell>
          <cell r="BX660">
            <v>1E-3</v>
          </cell>
          <cell r="BY660">
            <v>3.0000000000000001E-3</v>
          </cell>
          <cell r="BZ660">
            <v>4.0000000000000001E-3</v>
          </cell>
          <cell r="CA660">
            <v>5.0000000000000001E-3</v>
          </cell>
          <cell r="CB660">
            <v>3.4000000000000002E-2</v>
          </cell>
          <cell r="CD660">
            <v>3.0000000000000001E-3</v>
          </cell>
          <cell r="CE660">
            <v>0</v>
          </cell>
          <cell r="CF660">
            <v>0</v>
          </cell>
          <cell r="EM660">
            <v>3.37</v>
          </cell>
          <cell r="EN660">
            <v>2.9929999999999999</v>
          </cell>
          <cell r="EO660">
            <v>2.984</v>
          </cell>
          <cell r="EP660">
            <v>2.383</v>
          </cell>
          <cell r="EQ660">
            <v>2.0760000000000001</v>
          </cell>
          <cell r="ER660">
            <v>1.1659999999999999</v>
          </cell>
          <cell r="ES660">
            <v>1.446</v>
          </cell>
          <cell r="ET660">
            <v>1.859</v>
          </cell>
          <cell r="EU660">
            <v>2.0470000000000002</v>
          </cell>
          <cell r="EV660">
            <v>2.4670000000000001</v>
          </cell>
          <cell r="EW660">
            <v>2.8370000000000002</v>
          </cell>
          <cell r="EX660">
            <v>3.262</v>
          </cell>
          <cell r="EY660">
            <v>28.89</v>
          </cell>
        </row>
        <row r="661">
          <cell r="AC661" t="str">
            <v>котельной №11, для участка: к ж.д.ул.Линейная №10а; Надземная; 1985год ввода; отопление; подающий; 95/70°С</v>
          </cell>
          <cell r="BP661">
            <v>4.0000000000000001E-3</v>
          </cell>
          <cell r="BQ661">
            <v>4.0000000000000001E-3</v>
          </cell>
          <cell r="BR661">
            <v>4.0000000000000001E-3</v>
          </cell>
          <cell r="BS661">
            <v>3.0000000000000001E-3</v>
          </cell>
          <cell r="BT661">
            <v>1E-3</v>
          </cell>
          <cell r="BU661">
            <v>1E-3</v>
          </cell>
          <cell r="BV661">
            <v>1E-3</v>
          </cell>
          <cell r="BW661">
            <v>1E-3</v>
          </cell>
          <cell r="BX661">
            <v>1E-3</v>
          </cell>
          <cell r="BY661">
            <v>3.0000000000000001E-3</v>
          </cell>
          <cell r="BZ661">
            <v>4.0000000000000001E-3</v>
          </cell>
          <cell r="CA661">
            <v>4.0000000000000001E-3</v>
          </cell>
          <cell r="CB661">
            <v>3.1000000000000003E-2</v>
          </cell>
          <cell r="CD661">
            <v>2E-3</v>
          </cell>
          <cell r="CE661">
            <v>0</v>
          </cell>
          <cell r="CF661">
            <v>0</v>
          </cell>
          <cell r="EM661">
            <v>0.77900000000000003</v>
          </cell>
          <cell r="EN661">
            <v>0.67800000000000005</v>
          </cell>
          <cell r="EO661">
            <v>0.60799999999999998</v>
          </cell>
          <cell r="EP661">
            <v>0.36299999999999999</v>
          </cell>
          <cell r="EQ661">
            <v>1.4999999999999999E-2</v>
          </cell>
          <cell r="ER661">
            <v>0</v>
          </cell>
          <cell r="ES661">
            <v>0</v>
          </cell>
          <cell r="ET661">
            <v>0</v>
          </cell>
          <cell r="EU661">
            <v>1.6E-2</v>
          </cell>
          <cell r="EV661">
            <v>0.377</v>
          </cell>
          <cell r="EW661">
            <v>0.56799999999999995</v>
          </cell>
          <cell r="EX661">
            <v>0.72699999999999998</v>
          </cell>
          <cell r="EY661">
            <v>4.1310000000000002</v>
          </cell>
        </row>
        <row r="662">
          <cell r="AC662" t="str">
            <v>котельной №11, для участка: к ж.д.ул.Линейная №10а; Надземная; 1985год ввода; отопление; обратный; 95/70°С</v>
          </cell>
          <cell r="BP662">
            <v>4.0000000000000001E-3</v>
          </cell>
          <cell r="BQ662">
            <v>4.0000000000000001E-3</v>
          </cell>
          <cell r="BR662">
            <v>4.0000000000000001E-3</v>
          </cell>
          <cell r="BS662">
            <v>3.0000000000000001E-3</v>
          </cell>
          <cell r="BT662">
            <v>1E-3</v>
          </cell>
          <cell r="BU662">
            <v>1E-3</v>
          </cell>
          <cell r="BV662">
            <v>1E-3</v>
          </cell>
          <cell r="BW662">
            <v>1E-3</v>
          </cell>
          <cell r="BX662">
            <v>1E-3</v>
          </cell>
          <cell r="BY662">
            <v>3.0000000000000001E-3</v>
          </cell>
          <cell r="BZ662">
            <v>4.0000000000000001E-3</v>
          </cell>
          <cell r="CA662">
            <v>4.0000000000000001E-3</v>
          </cell>
          <cell r="CB662">
            <v>3.1000000000000003E-2</v>
          </cell>
          <cell r="CD662">
            <v>2E-3</v>
          </cell>
          <cell r="CE662">
            <v>0</v>
          </cell>
          <cell r="CF662">
            <v>0</v>
          </cell>
          <cell r="EM662">
            <v>0.66500000000000004</v>
          </cell>
          <cell r="EN662">
            <v>0.57799999999999996</v>
          </cell>
          <cell r="EO662">
            <v>0.51900000000000002</v>
          </cell>
          <cell r="EP662">
            <v>0.31</v>
          </cell>
          <cell r="EQ662">
            <v>1.2999999999999999E-2</v>
          </cell>
          <cell r="ER662">
            <v>0</v>
          </cell>
          <cell r="ES662">
            <v>0</v>
          </cell>
          <cell r="ET662">
            <v>0</v>
          </cell>
          <cell r="EU662">
            <v>1.4E-2</v>
          </cell>
          <cell r="EV662">
            <v>0.32100000000000001</v>
          </cell>
          <cell r="EW662">
            <v>0.48499999999999999</v>
          </cell>
          <cell r="EX662">
            <v>0.62</v>
          </cell>
          <cell r="EY662">
            <v>3.5249999999999999</v>
          </cell>
        </row>
        <row r="663">
          <cell r="AC663" t="str">
            <v>котельной №11, для участка: к ж.д.ул.Линейная №10а; Надземная; 1985год ввода; ГВС; подающий; 60/30°С</v>
          </cell>
          <cell r="BP663">
            <v>1E-3</v>
          </cell>
          <cell r="BQ663">
            <v>1E-3</v>
          </cell>
          <cell r="BR663">
            <v>1E-3</v>
          </cell>
          <cell r="BS663">
            <v>1E-3</v>
          </cell>
          <cell r="BT663">
            <v>0</v>
          </cell>
          <cell r="BU663">
            <v>0</v>
          </cell>
          <cell r="BV663">
            <v>0</v>
          </cell>
          <cell r="BW663">
            <v>0</v>
          </cell>
          <cell r="BX663">
            <v>0</v>
          </cell>
          <cell r="BY663">
            <v>1E-3</v>
          </cell>
          <cell r="BZ663">
            <v>1E-3</v>
          </cell>
          <cell r="CA663">
            <v>1E-3</v>
          </cell>
          <cell r="CB663">
            <v>7.0000000000000001E-3</v>
          </cell>
          <cell r="CD663">
            <v>1E-3</v>
          </cell>
          <cell r="CE663">
            <v>0</v>
          </cell>
          <cell r="CF663">
            <v>0</v>
          </cell>
          <cell r="EM663">
            <v>0.51</v>
          </cell>
          <cell r="EN663">
            <v>0.45300000000000001</v>
          </cell>
          <cell r="EO663">
            <v>0.45100000000000001</v>
          </cell>
          <cell r="EP663">
            <v>0.36</v>
          </cell>
          <cell r="EQ663">
            <v>0.314</v>
          </cell>
          <cell r="ER663">
            <v>0.17599999999999999</v>
          </cell>
          <cell r="ES663">
            <v>0.219</v>
          </cell>
          <cell r="ET663">
            <v>0.28100000000000003</v>
          </cell>
          <cell r="EU663">
            <v>0.309</v>
          </cell>
          <cell r="EV663">
            <v>0.373</v>
          </cell>
          <cell r="EW663">
            <v>0.42899999999999999</v>
          </cell>
          <cell r="EX663">
            <v>0.49299999999999999</v>
          </cell>
          <cell r="EY663">
            <v>4.3680000000000003</v>
          </cell>
        </row>
        <row r="664">
          <cell r="AC664" t="str">
            <v>котельной №11, для участка: к ж.д.ул.Линейная №10а; Надземная; 1985год ввода; ГВС; обратный; 60/30°С</v>
          </cell>
          <cell r="BP664">
            <v>1E-3</v>
          </cell>
          <cell r="BQ664">
            <v>1E-3</v>
          </cell>
          <cell r="BR664">
            <v>1E-3</v>
          </cell>
          <cell r="BS664">
            <v>0</v>
          </cell>
          <cell r="BT664">
            <v>0</v>
          </cell>
          <cell r="BU664">
            <v>0</v>
          </cell>
          <cell r="BV664">
            <v>0</v>
          </cell>
          <cell r="BW664">
            <v>0</v>
          </cell>
          <cell r="BX664">
            <v>0</v>
          </cell>
          <cell r="BY664">
            <v>0</v>
          </cell>
          <cell r="BZ664">
            <v>1E-3</v>
          </cell>
          <cell r="CA664">
            <v>1E-3</v>
          </cell>
          <cell r="CB664">
            <v>5.0000000000000001E-3</v>
          </cell>
          <cell r="CD664">
            <v>0</v>
          </cell>
          <cell r="CE664">
            <v>0</v>
          </cell>
          <cell r="CF664">
            <v>0</v>
          </cell>
          <cell r="EM664">
            <v>0.46700000000000003</v>
          </cell>
          <cell r="EN664">
            <v>0.41499999999999998</v>
          </cell>
          <cell r="EO664">
            <v>0.41399999999999998</v>
          </cell>
          <cell r="EP664">
            <v>0.33100000000000002</v>
          </cell>
          <cell r="EQ664">
            <v>0.28799999999999998</v>
          </cell>
          <cell r="ER664">
            <v>0.16200000000000001</v>
          </cell>
          <cell r="ES664">
            <v>0.20100000000000001</v>
          </cell>
          <cell r="ET664">
            <v>0.25800000000000001</v>
          </cell>
          <cell r="EU664">
            <v>0.28399999999999997</v>
          </cell>
          <cell r="EV664">
            <v>0.34200000000000003</v>
          </cell>
          <cell r="EW664">
            <v>0.39400000000000002</v>
          </cell>
          <cell r="EX664">
            <v>0.45200000000000001</v>
          </cell>
          <cell r="EY664">
            <v>4.008</v>
          </cell>
        </row>
        <row r="665">
          <cell r="AC665" t="str">
            <v>котельной №11, для участка: к зданию КНС; Бесканальная; 1985год ввода; отопление; подающий; 95/70°С</v>
          </cell>
          <cell r="BP665">
            <v>2E-3</v>
          </cell>
          <cell r="BQ665">
            <v>2E-3</v>
          </cell>
          <cell r="BR665">
            <v>2E-3</v>
          </cell>
          <cell r="BS665">
            <v>1E-3</v>
          </cell>
          <cell r="BT665">
            <v>0</v>
          </cell>
          <cell r="BU665">
            <v>0</v>
          </cell>
          <cell r="BV665">
            <v>0</v>
          </cell>
          <cell r="BW665">
            <v>0</v>
          </cell>
          <cell r="BX665">
            <v>0</v>
          </cell>
          <cell r="BY665">
            <v>1E-3</v>
          </cell>
          <cell r="BZ665">
            <v>1E-3</v>
          </cell>
          <cell r="CA665">
            <v>2E-3</v>
          </cell>
          <cell r="CB665">
            <v>1.1000000000000001E-2</v>
          </cell>
          <cell r="CD665">
            <v>1E-3</v>
          </cell>
          <cell r="CE665">
            <v>0</v>
          </cell>
          <cell r="CF665">
            <v>0</v>
          </cell>
          <cell r="EM665">
            <v>0.32600000000000001</v>
          </cell>
          <cell r="EN665">
            <v>0.29199999999999998</v>
          </cell>
          <cell r="EO665">
            <v>0.28799999999999998</v>
          </cell>
          <cell r="EP665">
            <v>0.215</v>
          </cell>
          <cell r="EQ665">
            <v>1.2E-2</v>
          </cell>
          <cell r="ER665">
            <v>0</v>
          </cell>
          <cell r="ES665">
            <v>0</v>
          </cell>
          <cell r="ET665">
            <v>0</v>
          </cell>
          <cell r="EU665">
            <v>8.9999999999999993E-3</v>
          </cell>
          <cell r="EV665">
            <v>0.17899999999999999</v>
          </cell>
          <cell r="EW665">
            <v>0.246</v>
          </cell>
          <cell r="EX665">
            <v>0.30499999999999999</v>
          </cell>
          <cell r="EY665">
            <v>1.8719999999999999</v>
          </cell>
        </row>
        <row r="666">
          <cell r="AC666" t="str">
            <v>котельной №11, для участка: к зданию КНС; Бесканальная; 1985год ввода; отопление; обратный; 95/70°С</v>
          </cell>
          <cell r="BP666">
            <v>2E-3</v>
          </cell>
          <cell r="BQ666">
            <v>2E-3</v>
          </cell>
          <cell r="BR666">
            <v>2E-3</v>
          </cell>
          <cell r="BS666">
            <v>1E-3</v>
          </cell>
          <cell r="BT666">
            <v>0</v>
          </cell>
          <cell r="BU666">
            <v>0</v>
          </cell>
          <cell r="BV666">
            <v>0</v>
          </cell>
          <cell r="BW666">
            <v>0</v>
          </cell>
          <cell r="BX666">
            <v>0</v>
          </cell>
          <cell r="BY666">
            <v>1E-3</v>
          </cell>
          <cell r="BZ666">
            <v>1E-3</v>
          </cell>
          <cell r="CA666">
            <v>2E-3</v>
          </cell>
          <cell r="CB666">
            <v>1.1000000000000001E-2</v>
          </cell>
          <cell r="CD666">
            <v>1E-3</v>
          </cell>
          <cell r="CE666">
            <v>0</v>
          </cell>
          <cell r="CF666">
            <v>0</v>
          </cell>
          <cell r="EM666">
            <v>0.32600000000000001</v>
          </cell>
          <cell r="EN666">
            <v>0.29199999999999998</v>
          </cell>
          <cell r="EO666">
            <v>0.28799999999999998</v>
          </cell>
          <cell r="EP666">
            <v>0.215</v>
          </cell>
          <cell r="EQ666">
            <v>1.2E-2</v>
          </cell>
          <cell r="ER666">
            <v>0</v>
          </cell>
          <cell r="ES666">
            <v>0</v>
          </cell>
          <cell r="ET666">
            <v>0</v>
          </cell>
          <cell r="EU666">
            <v>8.9999999999999993E-3</v>
          </cell>
          <cell r="EV666">
            <v>0.17899999999999999</v>
          </cell>
          <cell r="EW666">
            <v>0.246</v>
          </cell>
          <cell r="EX666">
            <v>0.30499999999999999</v>
          </cell>
          <cell r="EY666">
            <v>1.8719999999999999</v>
          </cell>
        </row>
        <row r="667">
          <cell r="AC667" t="str">
            <v>котельной №11, для участка: от ж.д.ул.Первомайская №7 до ж.д.ул.Первомайская№5а; Надземная; 2000год ввода; отопление; подающий; 95/70°С</v>
          </cell>
          <cell r="BP667">
            <v>1.9E-2</v>
          </cell>
          <cell r="BQ667">
            <v>1.7000000000000001E-2</v>
          </cell>
          <cell r="BR667">
            <v>1.6E-2</v>
          </cell>
          <cell r="BS667">
            <v>1.2E-2</v>
          </cell>
          <cell r="BT667">
            <v>4.0000000000000001E-3</v>
          </cell>
          <cell r="BU667">
            <v>2E-3</v>
          </cell>
          <cell r="BV667">
            <v>3.0000000000000001E-3</v>
          </cell>
          <cell r="BW667">
            <v>3.0000000000000001E-3</v>
          </cell>
          <cell r="BX667">
            <v>4.0000000000000001E-3</v>
          </cell>
          <cell r="BY667">
            <v>1.2E-2</v>
          </cell>
          <cell r="BZ667">
            <v>1.4999999999999999E-2</v>
          </cell>
          <cell r="CA667">
            <v>1.7999999999999999E-2</v>
          </cell>
          <cell r="CB667">
            <v>0.125</v>
          </cell>
          <cell r="CD667">
            <v>1.0999999999999999E-2</v>
          </cell>
          <cell r="CE667">
            <v>2E-3</v>
          </cell>
          <cell r="CF667">
            <v>2E-3</v>
          </cell>
          <cell r="EM667">
            <v>1.903</v>
          </cell>
          <cell r="EN667">
            <v>1.6559999999999999</v>
          </cell>
          <cell r="EO667">
            <v>1.4850000000000001</v>
          </cell>
          <cell r="EP667">
            <v>0.88600000000000001</v>
          </cell>
          <cell r="EQ667">
            <v>3.7999999999999999E-2</v>
          </cell>
          <cell r="ER667">
            <v>0</v>
          </cell>
          <cell r="ES667">
            <v>0</v>
          </cell>
          <cell r="ET667">
            <v>0</v>
          </cell>
          <cell r="EU667">
            <v>3.9E-2</v>
          </cell>
          <cell r="EV667">
            <v>0.92</v>
          </cell>
          <cell r="EW667">
            <v>1.389</v>
          </cell>
          <cell r="EX667">
            <v>1.7769999999999999</v>
          </cell>
          <cell r="EY667">
            <v>10.093</v>
          </cell>
        </row>
        <row r="668">
          <cell r="AC668" t="str">
            <v>котельной №11, для участка: от ж.д.ул.Первомайская №7 до ж.д.ул.Первомайская№5а; Надземная; 2000год ввода; отопление; обратный; 95/70°С</v>
          </cell>
          <cell r="BP668">
            <v>1.9E-2</v>
          </cell>
          <cell r="BQ668">
            <v>1.7000000000000001E-2</v>
          </cell>
          <cell r="BR668">
            <v>1.6E-2</v>
          </cell>
          <cell r="BS668">
            <v>1.2E-2</v>
          </cell>
          <cell r="BT668">
            <v>4.0000000000000001E-3</v>
          </cell>
          <cell r="BU668">
            <v>2E-3</v>
          </cell>
          <cell r="BV668">
            <v>3.0000000000000001E-3</v>
          </cell>
          <cell r="BW668">
            <v>3.0000000000000001E-3</v>
          </cell>
          <cell r="BX668">
            <v>4.0000000000000001E-3</v>
          </cell>
          <cell r="BY668">
            <v>1.2E-2</v>
          </cell>
          <cell r="BZ668">
            <v>1.4999999999999999E-2</v>
          </cell>
          <cell r="CA668">
            <v>1.7999999999999999E-2</v>
          </cell>
          <cell r="CB668">
            <v>0.125</v>
          </cell>
          <cell r="CD668">
            <v>1.0999999999999999E-2</v>
          </cell>
          <cell r="CE668">
            <v>2E-3</v>
          </cell>
          <cell r="CF668">
            <v>2E-3</v>
          </cell>
          <cell r="EM668">
            <v>1.631</v>
          </cell>
          <cell r="EN668">
            <v>1.42</v>
          </cell>
          <cell r="EO668">
            <v>1.2729999999999999</v>
          </cell>
          <cell r="EP668">
            <v>0.76</v>
          </cell>
          <cell r="EQ668">
            <v>3.2000000000000001E-2</v>
          </cell>
          <cell r="ER668">
            <v>0</v>
          </cell>
          <cell r="ES668">
            <v>0</v>
          </cell>
          <cell r="ET668">
            <v>0</v>
          </cell>
          <cell r="EU668">
            <v>3.3000000000000002E-2</v>
          </cell>
          <cell r="EV668">
            <v>0.78900000000000003</v>
          </cell>
          <cell r="EW668">
            <v>1.19</v>
          </cell>
          <cell r="EX668">
            <v>1.5229999999999999</v>
          </cell>
          <cell r="EY668">
            <v>8.6509999999999998</v>
          </cell>
        </row>
        <row r="669">
          <cell r="AC669" t="str">
            <v>котельной №11, для участка: к ж.д.ул.Советская №9а,9б; Надземная; 2004год ввода; отопление; подающий; 95/70°С</v>
          </cell>
          <cell r="BP669">
            <v>5.0000000000000001E-3</v>
          </cell>
          <cell r="BQ669">
            <v>5.0000000000000001E-3</v>
          </cell>
          <cell r="BR669">
            <v>5.0000000000000001E-3</v>
          </cell>
          <cell r="BS669">
            <v>3.0000000000000001E-3</v>
          </cell>
          <cell r="BT669">
            <v>1E-3</v>
          </cell>
          <cell r="BU669">
            <v>1E-3</v>
          </cell>
          <cell r="BV669">
            <v>1E-3</v>
          </cell>
          <cell r="BW669">
            <v>1E-3</v>
          </cell>
          <cell r="BX669">
            <v>1E-3</v>
          </cell>
          <cell r="BY669">
            <v>4.0000000000000001E-3</v>
          </cell>
          <cell r="BZ669">
            <v>4.0000000000000001E-3</v>
          </cell>
          <cell r="CA669">
            <v>5.0000000000000001E-3</v>
          </cell>
          <cell r="CB669">
            <v>3.6000000000000004E-2</v>
          </cell>
          <cell r="CD669">
            <v>3.0000000000000001E-3</v>
          </cell>
          <cell r="CE669">
            <v>0</v>
          </cell>
          <cell r="CF669">
            <v>0</v>
          </cell>
          <cell r="EM669">
            <v>1.0760000000000001</v>
          </cell>
          <cell r="EN669">
            <v>0.93700000000000006</v>
          </cell>
          <cell r="EO669">
            <v>0.84</v>
          </cell>
          <cell r="EP669">
            <v>0.501</v>
          </cell>
          <cell r="EQ669">
            <v>2.1000000000000001E-2</v>
          </cell>
          <cell r="ER669">
            <v>0</v>
          </cell>
          <cell r="ES669">
            <v>0</v>
          </cell>
          <cell r="ET669">
            <v>0</v>
          </cell>
          <cell r="EU669">
            <v>2.1999999999999999E-2</v>
          </cell>
          <cell r="EV669">
            <v>0.52</v>
          </cell>
          <cell r="EW669">
            <v>0.78500000000000003</v>
          </cell>
          <cell r="EX669">
            <v>1.0049999999999999</v>
          </cell>
          <cell r="EY669">
            <v>5.706999999999999</v>
          </cell>
        </row>
        <row r="670">
          <cell r="AC670" t="str">
            <v>котельной №11, для участка: к ж.д.ул.Советская №9а,9б; Надземная; 2004год ввода; отопление; обратный; 95/70°С</v>
          </cell>
          <cell r="BP670">
            <v>5.0000000000000001E-3</v>
          </cell>
          <cell r="BQ670">
            <v>5.0000000000000001E-3</v>
          </cell>
          <cell r="BR670">
            <v>5.0000000000000001E-3</v>
          </cell>
          <cell r="BS670">
            <v>3.0000000000000001E-3</v>
          </cell>
          <cell r="BT670">
            <v>1E-3</v>
          </cell>
          <cell r="BU670">
            <v>1E-3</v>
          </cell>
          <cell r="BV670">
            <v>1E-3</v>
          </cell>
          <cell r="BW670">
            <v>1E-3</v>
          </cell>
          <cell r="BX670">
            <v>1E-3</v>
          </cell>
          <cell r="BY670">
            <v>4.0000000000000001E-3</v>
          </cell>
          <cell r="BZ670">
            <v>4.0000000000000001E-3</v>
          </cell>
          <cell r="CA670">
            <v>5.0000000000000001E-3</v>
          </cell>
          <cell r="CB670">
            <v>3.6000000000000004E-2</v>
          </cell>
          <cell r="CD670">
            <v>3.0000000000000001E-3</v>
          </cell>
          <cell r="CE670">
            <v>0</v>
          </cell>
          <cell r="CF670">
            <v>0</v>
          </cell>
          <cell r="EM670">
            <v>0.90800000000000003</v>
          </cell>
          <cell r="EN670">
            <v>0.79</v>
          </cell>
          <cell r="EO670">
            <v>0.70899999999999996</v>
          </cell>
          <cell r="EP670">
            <v>0.42299999999999999</v>
          </cell>
          <cell r="EQ670">
            <v>1.7999999999999999E-2</v>
          </cell>
          <cell r="ER670">
            <v>0</v>
          </cell>
          <cell r="ES670">
            <v>0</v>
          </cell>
          <cell r="ET670">
            <v>0</v>
          </cell>
          <cell r="EU670">
            <v>1.9E-2</v>
          </cell>
          <cell r="EV670">
            <v>0.439</v>
          </cell>
          <cell r="EW670">
            <v>0.66300000000000003</v>
          </cell>
          <cell r="EX670">
            <v>0.84799999999999998</v>
          </cell>
          <cell r="EY670">
            <v>4.8170000000000002</v>
          </cell>
        </row>
        <row r="671">
          <cell r="AC671" t="str">
            <v/>
          </cell>
          <cell r="BP671">
            <v>0</v>
          </cell>
          <cell r="BQ671">
            <v>0</v>
          </cell>
          <cell r="BR671">
            <v>0</v>
          </cell>
          <cell r="BS671">
            <v>0</v>
          </cell>
          <cell r="BT671">
            <v>0</v>
          </cell>
          <cell r="BU671">
            <v>0</v>
          </cell>
          <cell r="BV671">
            <v>0</v>
          </cell>
          <cell r="BW671">
            <v>0</v>
          </cell>
          <cell r="BX671">
            <v>0</v>
          </cell>
          <cell r="BY671">
            <v>0</v>
          </cell>
          <cell r="BZ671">
            <v>0</v>
          </cell>
          <cell r="CA671">
            <v>0</v>
          </cell>
          <cell r="CB671">
            <v>0</v>
          </cell>
          <cell r="CD671">
            <v>0</v>
          </cell>
          <cell r="CE671">
            <v>0</v>
          </cell>
          <cell r="CF671">
            <v>0</v>
          </cell>
          <cell r="EM671" t="e">
            <v>#N/A</v>
          </cell>
          <cell r="EN671" t="e">
            <v>#N/A</v>
          </cell>
          <cell r="EO671" t="e">
            <v>#N/A</v>
          </cell>
          <cell r="EP671" t="e">
            <v>#N/A</v>
          </cell>
          <cell r="EQ671" t="e">
            <v>#N/A</v>
          </cell>
          <cell r="ER671" t="e">
            <v>#N/A</v>
          </cell>
          <cell r="ES671" t="e">
            <v>#N/A</v>
          </cell>
          <cell r="ET671" t="e">
            <v>#N/A</v>
          </cell>
          <cell r="EU671" t="e">
            <v>#N/A</v>
          </cell>
          <cell r="EV671" t="e">
            <v>#N/A</v>
          </cell>
          <cell r="EW671" t="e">
            <v>#N/A</v>
          </cell>
          <cell r="EX671" t="e">
            <v>#N/A</v>
          </cell>
          <cell r="EY671">
            <v>0</v>
          </cell>
        </row>
        <row r="672">
          <cell r="AC672" t="str">
            <v/>
          </cell>
          <cell r="BP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U672">
            <v>0</v>
          </cell>
          <cell r="BV672">
            <v>0</v>
          </cell>
          <cell r="BW672">
            <v>0</v>
          </cell>
          <cell r="BX672">
            <v>0</v>
          </cell>
          <cell r="BY672">
            <v>0</v>
          </cell>
          <cell r="BZ672">
            <v>0</v>
          </cell>
          <cell r="CA672">
            <v>0</v>
          </cell>
          <cell r="CB672">
            <v>0</v>
          </cell>
          <cell r="CD672">
            <v>0</v>
          </cell>
          <cell r="CE672">
            <v>0</v>
          </cell>
          <cell r="CF672">
            <v>0</v>
          </cell>
          <cell r="EM672" t="e">
            <v>#N/A</v>
          </cell>
          <cell r="EN672" t="e">
            <v>#N/A</v>
          </cell>
          <cell r="EO672" t="e">
            <v>#N/A</v>
          </cell>
          <cell r="EP672" t="e">
            <v>#N/A</v>
          </cell>
          <cell r="EQ672" t="e">
            <v>#N/A</v>
          </cell>
          <cell r="ER672" t="e">
            <v>#N/A</v>
          </cell>
          <cell r="ES672" t="e">
            <v>#N/A</v>
          </cell>
          <cell r="ET672" t="e">
            <v>#N/A</v>
          </cell>
          <cell r="EU672" t="e">
            <v>#N/A</v>
          </cell>
          <cell r="EV672" t="e">
            <v>#N/A</v>
          </cell>
          <cell r="EW672" t="e">
            <v>#N/A</v>
          </cell>
          <cell r="EX672" t="e">
            <v>#N/A</v>
          </cell>
          <cell r="EY672">
            <v>0</v>
          </cell>
        </row>
        <row r="673">
          <cell r="AC673" t="str">
            <v>котельной №13, для участка: участок №1; Надземная; 2003год ввода; отопление; подающий; 95/70°С</v>
          </cell>
          <cell r="BP673">
            <v>4.3999999999999997E-2</v>
          </cell>
          <cell r="BQ673">
            <v>3.9E-2</v>
          </cell>
          <cell r="BR673">
            <v>3.6999999999999998E-2</v>
          </cell>
          <cell r="BS673">
            <v>2.7E-2</v>
          </cell>
          <cell r="BT673">
            <v>8.9999999999999993E-3</v>
          </cell>
          <cell r="BU673">
            <v>5.0000000000000001E-3</v>
          </cell>
          <cell r="BV673">
            <v>7.0000000000000001E-3</v>
          </cell>
          <cell r="BW673">
            <v>8.0000000000000002E-3</v>
          </cell>
          <cell r="BX673">
            <v>8.9999999999999993E-3</v>
          </cell>
          <cell r="BY673">
            <v>2.8000000000000001E-2</v>
          </cell>
          <cell r="BZ673">
            <v>3.5000000000000003E-2</v>
          </cell>
          <cell r="CA673">
            <v>4.2000000000000003E-2</v>
          </cell>
          <cell r="CB673">
            <v>0.29000000000000004</v>
          </cell>
          <cell r="CD673">
            <v>2.5000000000000001E-2</v>
          </cell>
          <cell r="CE673">
            <v>4.0000000000000001E-3</v>
          </cell>
          <cell r="CF673">
            <v>4.0000000000000001E-3</v>
          </cell>
          <cell r="EM673">
            <v>2.1629999999999998</v>
          </cell>
          <cell r="EN673">
            <v>1.8819999999999999</v>
          </cell>
          <cell r="EO673">
            <v>1.6879999999999999</v>
          </cell>
          <cell r="EP673">
            <v>1.0069999999999999</v>
          </cell>
          <cell r="EQ673">
            <v>4.2999999999999997E-2</v>
          </cell>
          <cell r="ER673">
            <v>0</v>
          </cell>
          <cell r="ES673">
            <v>0</v>
          </cell>
          <cell r="ET673">
            <v>0</v>
          </cell>
          <cell r="EU673">
            <v>4.3999999999999997E-2</v>
          </cell>
          <cell r="EV673">
            <v>1.046</v>
          </cell>
          <cell r="EW673">
            <v>1.5780000000000001</v>
          </cell>
          <cell r="EX673">
            <v>2.0190000000000001</v>
          </cell>
          <cell r="EY673">
            <v>11.469999999999999</v>
          </cell>
        </row>
        <row r="674">
          <cell r="AC674" t="str">
            <v>котельной №13, для участка: участок №1; Надземная; 2003год ввода; отопление; обратный; 95/70°С</v>
          </cell>
          <cell r="BP674">
            <v>4.3999999999999997E-2</v>
          </cell>
          <cell r="BQ674">
            <v>3.9E-2</v>
          </cell>
          <cell r="BR674">
            <v>3.6999999999999998E-2</v>
          </cell>
          <cell r="BS674">
            <v>2.7E-2</v>
          </cell>
          <cell r="BT674">
            <v>8.9999999999999993E-3</v>
          </cell>
          <cell r="BU674">
            <v>5.0000000000000001E-3</v>
          </cell>
          <cell r="BV674">
            <v>7.0000000000000001E-3</v>
          </cell>
          <cell r="BW674">
            <v>8.0000000000000002E-3</v>
          </cell>
          <cell r="BX674">
            <v>8.9999999999999993E-3</v>
          </cell>
          <cell r="BY674">
            <v>2.8000000000000001E-2</v>
          </cell>
          <cell r="BZ674">
            <v>3.5000000000000003E-2</v>
          </cell>
          <cell r="CA674">
            <v>4.2000000000000003E-2</v>
          </cell>
          <cell r="CB674">
            <v>0.29000000000000004</v>
          </cell>
          <cell r="CD674">
            <v>2.5000000000000001E-2</v>
          </cell>
          <cell r="CE674">
            <v>4.0000000000000001E-3</v>
          </cell>
          <cell r="CF674">
            <v>4.0000000000000001E-3</v>
          </cell>
          <cell r="EM674">
            <v>1.845</v>
          </cell>
          <cell r="EN674">
            <v>1.605</v>
          </cell>
          <cell r="EO674">
            <v>1.44</v>
          </cell>
          <cell r="EP674">
            <v>0.85899999999999999</v>
          </cell>
          <cell r="EQ674">
            <v>3.6999999999999998E-2</v>
          </cell>
          <cell r="ER674">
            <v>0</v>
          </cell>
          <cell r="ES674">
            <v>0</v>
          </cell>
          <cell r="ET674">
            <v>0</v>
          </cell>
          <cell r="EU674">
            <v>3.7999999999999999E-2</v>
          </cell>
          <cell r="EV674">
            <v>0.89200000000000002</v>
          </cell>
          <cell r="EW674">
            <v>1.3460000000000001</v>
          </cell>
          <cell r="EX674">
            <v>1.722</v>
          </cell>
          <cell r="EY674">
            <v>9.7840000000000007</v>
          </cell>
        </row>
        <row r="675">
          <cell r="AC675" t="str">
            <v>котельной №13, для участка: участок №1; Надземная; 2003год ввода; ГВС; подающий; 60/30°С</v>
          </cell>
          <cell r="BP675">
            <v>1.7000000000000001E-2</v>
          </cell>
          <cell r="BQ675">
            <v>1.4999999999999999E-2</v>
          </cell>
          <cell r="BR675">
            <v>1.4999999999999999E-2</v>
          </cell>
          <cell r="BS675">
            <v>1.0999999999999999E-2</v>
          </cell>
          <cell r="BT675">
            <v>3.0000000000000001E-3</v>
          </cell>
          <cell r="BU675">
            <v>2E-3</v>
          </cell>
          <cell r="BV675">
            <v>3.0000000000000001E-3</v>
          </cell>
          <cell r="BW675">
            <v>3.0000000000000001E-3</v>
          </cell>
          <cell r="BX675">
            <v>3.0000000000000001E-3</v>
          </cell>
          <cell r="BY675">
            <v>1.0999999999999999E-2</v>
          </cell>
          <cell r="BZ675">
            <v>1.4E-2</v>
          </cell>
          <cell r="CA675">
            <v>1.6E-2</v>
          </cell>
          <cell r="CB675">
            <v>0.113</v>
          </cell>
          <cell r="CD675">
            <v>0.01</v>
          </cell>
          <cell r="CE675">
            <v>1E-3</v>
          </cell>
          <cell r="CF675">
            <v>1E-3</v>
          </cell>
          <cell r="EM675">
            <v>1.5029999999999999</v>
          </cell>
          <cell r="EN675">
            <v>1.335</v>
          </cell>
          <cell r="EO675">
            <v>1.331</v>
          </cell>
          <cell r="EP675">
            <v>1.0629999999999999</v>
          </cell>
          <cell r="EQ675">
            <v>0.92600000000000005</v>
          </cell>
          <cell r="ER675">
            <v>0.52</v>
          </cell>
          <cell r="ES675">
            <v>0.64500000000000002</v>
          </cell>
          <cell r="ET675">
            <v>0.82899999999999996</v>
          </cell>
          <cell r="EU675">
            <v>0.91300000000000003</v>
          </cell>
          <cell r="EV675">
            <v>1.1000000000000001</v>
          </cell>
          <cell r="EW675">
            <v>1.2649999999999999</v>
          </cell>
          <cell r="EX675">
            <v>1.4550000000000001</v>
          </cell>
          <cell r="EY675">
            <v>12.885000000000002</v>
          </cell>
        </row>
        <row r="676">
          <cell r="AC676" t="str">
            <v>котельной №13, для участка: участок №1; Надземная; 2003год ввода; ГВС; обратный; 60/30°С</v>
          </cell>
          <cell r="BP676">
            <v>1.0999999999999999E-2</v>
          </cell>
          <cell r="BQ676">
            <v>0.01</v>
          </cell>
          <cell r="BR676">
            <v>8.9999999999999993E-3</v>
          </cell>
          <cell r="BS676">
            <v>7.0000000000000001E-3</v>
          </cell>
          <cell r="BT676">
            <v>2E-3</v>
          </cell>
          <cell r="BU676">
            <v>1E-3</v>
          </cell>
          <cell r="BV676">
            <v>2E-3</v>
          </cell>
          <cell r="BW676">
            <v>2E-3</v>
          </cell>
          <cell r="BX676">
            <v>2E-3</v>
          </cell>
          <cell r="BY676">
            <v>7.0000000000000001E-3</v>
          </cell>
          <cell r="BZ676">
            <v>8.9999999999999993E-3</v>
          </cell>
          <cell r="CA676">
            <v>1.0999999999999999E-2</v>
          </cell>
          <cell r="CB676">
            <v>7.3000000000000009E-2</v>
          </cell>
          <cell r="CD676">
            <v>6.0000000000000001E-3</v>
          </cell>
          <cell r="CE676">
            <v>1E-3</v>
          </cell>
          <cell r="CF676">
            <v>1E-3</v>
          </cell>
          <cell r="EM676">
            <v>1.212</v>
          </cell>
          <cell r="EN676">
            <v>1.077</v>
          </cell>
          <cell r="EO676">
            <v>1.073</v>
          </cell>
          <cell r="EP676">
            <v>0.85699999999999998</v>
          </cell>
          <cell r="EQ676">
            <v>0.747</v>
          </cell>
          <cell r="ER676">
            <v>0.41899999999999998</v>
          </cell>
          <cell r="ES676">
            <v>0.52</v>
          </cell>
          <cell r="ET676">
            <v>0.66900000000000004</v>
          </cell>
          <cell r="EU676">
            <v>0.73599999999999999</v>
          </cell>
          <cell r="EV676">
            <v>0.88700000000000001</v>
          </cell>
          <cell r="EW676">
            <v>1.02</v>
          </cell>
          <cell r="EX676">
            <v>1.173</v>
          </cell>
          <cell r="EY676">
            <v>10.389999999999999</v>
          </cell>
        </row>
        <row r="677">
          <cell r="AC677" t="str">
            <v>котельной №13, для участка: участок №2; Надземная; 2003год ввода; отопление; подающий; 95/70°С</v>
          </cell>
          <cell r="BP677">
            <v>1.4999999999999999E-2</v>
          </cell>
          <cell r="BQ677">
            <v>1.2999999999999999E-2</v>
          </cell>
          <cell r="BR677">
            <v>1.2E-2</v>
          </cell>
          <cell r="BS677">
            <v>8.9999999999999993E-3</v>
          </cell>
          <cell r="BT677">
            <v>3.0000000000000001E-3</v>
          </cell>
          <cell r="BU677">
            <v>2E-3</v>
          </cell>
          <cell r="BV677">
            <v>2E-3</v>
          </cell>
          <cell r="BW677">
            <v>3.0000000000000001E-3</v>
          </cell>
          <cell r="BX677">
            <v>3.0000000000000001E-3</v>
          </cell>
          <cell r="BY677">
            <v>8.9999999999999993E-3</v>
          </cell>
          <cell r="BZ677">
            <v>1.2E-2</v>
          </cell>
          <cell r="CA677">
            <v>1.4E-2</v>
          </cell>
          <cell r="CB677">
            <v>9.7000000000000003E-2</v>
          </cell>
          <cell r="CD677">
            <v>8.0000000000000002E-3</v>
          </cell>
          <cell r="CE677">
            <v>1E-3</v>
          </cell>
          <cell r="CF677">
            <v>1E-3</v>
          </cell>
          <cell r="EM677">
            <v>0.82399999999999995</v>
          </cell>
          <cell r="EN677">
            <v>0.71699999999999997</v>
          </cell>
          <cell r="EO677">
            <v>0.64300000000000002</v>
          </cell>
          <cell r="EP677">
            <v>0.38400000000000001</v>
          </cell>
          <cell r="EQ677">
            <v>1.6E-2</v>
          </cell>
          <cell r="ER677">
            <v>0</v>
          </cell>
          <cell r="ES677">
            <v>0</v>
          </cell>
          <cell r="ET677">
            <v>0</v>
          </cell>
          <cell r="EU677">
            <v>1.7000000000000001E-2</v>
          </cell>
          <cell r="EV677">
            <v>0.39800000000000002</v>
          </cell>
          <cell r="EW677">
            <v>0.60099999999999998</v>
          </cell>
          <cell r="EX677">
            <v>0.76900000000000002</v>
          </cell>
          <cell r="EY677">
            <v>4.3689999999999998</v>
          </cell>
        </row>
        <row r="678">
          <cell r="AC678" t="str">
            <v>котельной №13, для участка: участок №2; Надземная; 2003год ввода; отопление; обратный; 95/70°С</v>
          </cell>
          <cell r="BP678">
            <v>1.4999999999999999E-2</v>
          </cell>
          <cell r="BQ678">
            <v>1.2999999999999999E-2</v>
          </cell>
          <cell r="BR678">
            <v>1.2E-2</v>
          </cell>
          <cell r="BS678">
            <v>8.9999999999999993E-3</v>
          </cell>
          <cell r="BT678">
            <v>3.0000000000000001E-3</v>
          </cell>
          <cell r="BU678">
            <v>2E-3</v>
          </cell>
          <cell r="BV678">
            <v>2E-3</v>
          </cell>
          <cell r="BW678">
            <v>3.0000000000000001E-3</v>
          </cell>
          <cell r="BX678">
            <v>3.0000000000000001E-3</v>
          </cell>
          <cell r="BY678">
            <v>8.9999999999999993E-3</v>
          </cell>
          <cell r="BZ678">
            <v>1.2E-2</v>
          </cell>
          <cell r="CA678">
            <v>1.4E-2</v>
          </cell>
          <cell r="CB678">
            <v>9.7000000000000003E-2</v>
          </cell>
          <cell r="CD678">
            <v>8.0000000000000002E-3</v>
          </cell>
          <cell r="CE678">
            <v>1E-3</v>
          </cell>
          <cell r="CF678">
            <v>1E-3</v>
          </cell>
          <cell r="EM678">
            <v>0.69699999999999995</v>
          </cell>
          <cell r="EN678">
            <v>0.60599999999999998</v>
          </cell>
          <cell r="EO678">
            <v>0.54400000000000004</v>
          </cell>
          <cell r="EP678">
            <v>0.32500000000000001</v>
          </cell>
          <cell r="EQ678">
            <v>1.4E-2</v>
          </cell>
          <cell r="ER678">
            <v>0</v>
          </cell>
          <cell r="ES678">
            <v>0</v>
          </cell>
          <cell r="ET678">
            <v>0</v>
          </cell>
          <cell r="EU678">
            <v>1.4E-2</v>
          </cell>
          <cell r="EV678">
            <v>0.33700000000000002</v>
          </cell>
          <cell r="EW678">
            <v>0.50800000000000001</v>
          </cell>
          <cell r="EX678">
            <v>0.65100000000000002</v>
          </cell>
          <cell r="EY678">
            <v>3.6959999999999997</v>
          </cell>
        </row>
        <row r="679">
          <cell r="AC679" t="str">
            <v>котельной №13, для участка: участок №2; Надземная; 2003год ввода; ГВС; подающий; 60/30°С</v>
          </cell>
          <cell r="BP679">
            <v>5.0000000000000001E-3</v>
          </cell>
          <cell r="BQ679">
            <v>4.0000000000000001E-3</v>
          </cell>
          <cell r="BR679">
            <v>4.0000000000000001E-3</v>
          </cell>
          <cell r="BS679">
            <v>3.0000000000000001E-3</v>
          </cell>
          <cell r="BT679">
            <v>1E-3</v>
          </cell>
          <cell r="BU679">
            <v>1E-3</v>
          </cell>
          <cell r="BV679">
            <v>1E-3</v>
          </cell>
          <cell r="BW679">
            <v>1E-3</v>
          </cell>
          <cell r="BX679">
            <v>1E-3</v>
          </cell>
          <cell r="BY679">
            <v>3.0000000000000001E-3</v>
          </cell>
          <cell r="BZ679">
            <v>4.0000000000000001E-3</v>
          </cell>
          <cell r="CA679">
            <v>4.0000000000000001E-3</v>
          </cell>
          <cell r="CB679">
            <v>3.2000000000000001E-2</v>
          </cell>
          <cell r="CD679">
            <v>3.0000000000000001E-3</v>
          </cell>
          <cell r="CE679">
            <v>0</v>
          </cell>
          <cell r="CF679">
            <v>0</v>
          </cell>
          <cell r="EM679">
            <v>0.57099999999999995</v>
          </cell>
          <cell r="EN679">
            <v>0.50700000000000001</v>
          </cell>
          <cell r="EO679">
            <v>0.50600000000000001</v>
          </cell>
          <cell r="EP679">
            <v>0.40400000000000003</v>
          </cell>
          <cell r="EQ679">
            <v>0.35199999999999998</v>
          </cell>
          <cell r="ER679">
            <v>0.19800000000000001</v>
          </cell>
          <cell r="ES679">
            <v>0.245</v>
          </cell>
          <cell r="ET679">
            <v>0.315</v>
          </cell>
          <cell r="EU679">
            <v>0.34699999999999998</v>
          </cell>
          <cell r="EV679">
            <v>0.41799999999999998</v>
          </cell>
          <cell r="EW679">
            <v>0.48099999999999998</v>
          </cell>
          <cell r="EX679">
            <v>0.55300000000000005</v>
          </cell>
          <cell r="EY679">
            <v>4.8970000000000002</v>
          </cell>
        </row>
        <row r="680">
          <cell r="AC680" t="str">
            <v>котельной №13, для участка: участок №2; Надземная; 2003год ввода; ГВС; обратный; 60/30°С</v>
          </cell>
          <cell r="BP680">
            <v>2E-3</v>
          </cell>
          <cell r="BQ680">
            <v>2E-3</v>
          </cell>
          <cell r="BR680">
            <v>2E-3</v>
          </cell>
          <cell r="BS680">
            <v>1E-3</v>
          </cell>
          <cell r="BT680">
            <v>0</v>
          </cell>
          <cell r="BU680">
            <v>0</v>
          </cell>
          <cell r="BV680">
            <v>0</v>
          </cell>
          <cell r="BW680">
            <v>0</v>
          </cell>
          <cell r="BX680">
            <v>0</v>
          </cell>
          <cell r="BY680">
            <v>1E-3</v>
          </cell>
          <cell r="BZ680">
            <v>1E-3</v>
          </cell>
          <cell r="CA680">
            <v>2E-3</v>
          </cell>
          <cell r="CB680">
            <v>1.1000000000000001E-2</v>
          </cell>
          <cell r="CD680">
            <v>1E-3</v>
          </cell>
          <cell r="CE680">
            <v>0</v>
          </cell>
          <cell r="CF680">
            <v>0</v>
          </cell>
          <cell r="EM680">
            <v>0.45700000000000002</v>
          </cell>
          <cell r="EN680">
            <v>0.40600000000000003</v>
          </cell>
          <cell r="EO680">
            <v>0.40400000000000003</v>
          </cell>
          <cell r="EP680">
            <v>0.32300000000000001</v>
          </cell>
          <cell r="EQ680">
            <v>0.28100000000000003</v>
          </cell>
          <cell r="ER680">
            <v>0.158</v>
          </cell>
          <cell r="ES680">
            <v>0.19600000000000001</v>
          </cell>
          <cell r="ET680">
            <v>0.252</v>
          </cell>
          <cell r="EU680">
            <v>0.27700000000000002</v>
          </cell>
          <cell r="EV680">
            <v>0.33400000000000002</v>
          </cell>
          <cell r="EW680">
            <v>0.38400000000000001</v>
          </cell>
          <cell r="EX680">
            <v>0.442</v>
          </cell>
          <cell r="EY680">
            <v>3.9140000000000006</v>
          </cell>
        </row>
        <row r="681">
          <cell r="AC681" t="str">
            <v>котельной №13, для участка: участок №3; Надземная; 2003год ввода; отопление; подающий; 95/70°С</v>
          </cell>
          <cell r="BP681">
            <v>0.02</v>
          </cell>
          <cell r="BQ681">
            <v>1.7999999999999999E-2</v>
          </cell>
          <cell r="BR681">
            <v>1.7000000000000001E-2</v>
          </cell>
          <cell r="BS681">
            <v>1.2999999999999999E-2</v>
          </cell>
          <cell r="BT681">
            <v>4.0000000000000001E-3</v>
          </cell>
          <cell r="BU681">
            <v>2E-3</v>
          </cell>
          <cell r="BV681">
            <v>3.0000000000000001E-3</v>
          </cell>
          <cell r="BW681">
            <v>4.0000000000000001E-3</v>
          </cell>
          <cell r="BX681">
            <v>4.0000000000000001E-3</v>
          </cell>
          <cell r="BY681">
            <v>1.2999999999999999E-2</v>
          </cell>
          <cell r="BZ681">
            <v>1.7000000000000001E-2</v>
          </cell>
          <cell r="CA681">
            <v>1.9E-2</v>
          </cell>
          <cell r="CB681">
            <v>0.13400000000000001</v>
          </cell>
          <cell r="CD681">
            <v>1.2E-2</v>
          </cell>
          <cell r="CE681">
            <v>2E-3</v>
          </cell>
          <cell r="CF681">
            <v>2E-3</v>
          </cell>
          <cell r="EM681">
            <v>1.159</v>
          </cell>
          <cell r="EN681">
            <v>1.0089999999999999</v>
          </cell>
          <cell r="EO681">
            <v>0.90500000000000003</v>
          </cell>
          <cell r="EP681">
            <v>0.54</v>
          </cell>
          <cell r="EQ681">
            <v>2.3E-2</v>
          </cell>
          <cell r="ER681">
            <v>0</v>
          </cell>
          <cell r="ES681">
            <v>0</v>
          </cell>
          <cell r="ET681">
            <v>0</v>
          </cell>
          <cell r="EU681">
            <v>2.4E-2</v>
          </cell>
          <cell r="EV681">
            <v>0.56000000000000005</v>
          </cell>
          <cell r="EW681">
            <v>0.84599999999999997</v>
          </cell>
          <cell r="EX681">
            <v>1.0820000000000001</v>
          </cell>
          <cell r="EY681">
            <v>6.1480000000000006</v>
          </cell>
        </row>
        <row r="682">
          <cell r="AC682" t="str">
            <v>котельной №13, для участка: участок №2; Надземная; 2003год ввода; отопление; обратный; 95/70°С</v>
          </cell>
          <cell r="BP682">
            <v>0.02</v>
          </cell>
          <cell r="BQ682">
            <v>1.7999999999999999E-2</v>
          </cell>
          <cell r="BR682">
            <v>1.7000000000000001E-2</v>
          </cell>
          <cell r="BS682">
            <v>1.2999999999999999E-2</v>
          </cell>
          <cell r="BT682">
            <v>4.0000000000000001E-3</v>
          </cell>
          <cell r="BU682">
            <v>2E-3</v>
          </cell>
          <cell r="BV682">
            <v>3.0000000000000001E-3</v>
          </cell>
          <cell r="BW682">
            <v>4.0000000000000001E-3</v>
          </cell>
          <cell r="BX682">
            <v>4.0000000000000001E-3</v>
          </cell>
          <cell r="BY682">
            <v>1.2999999999999999E-2</v>
          </cell>
          <cell r="BZ682">
            <v>1.7000000000000001E-2</v>
          </cell>
          <cell r="CA682">
            <v>1.9E-2</v>
          </cell>
          <cell r="CB682">
            <v>0.13400000000000001</v>
          </cell>
          <cell r="CD682">
            <v>1.2E-2</v>
          </cell>
          <cell r="CE682">
            <v>2E-3</v>
          </cell>
          <cell r="CF682">
            <v>2E-3</v>
          </cell>
          <cell r="EM682">
            <v>0.98099999999999998</v>
          </cell>
          <cell r="EN682">
            <v>0.85299999999999998</v>
          </cell>
          <cell r="EO682">
            <v>0.76500000000000001</v>
          </cell>
          <cell r="EP682">
            <v>0.45700000000000002</v>
          </cell>
          <cell r="EQ682">
            <v>1.9E-2</v>
          </cell>
          <cell r="ER682">
            <v>0</v>
          </cell>
          <cell r="ES682">
            <v>0</v>
          </cell>
          <cell r="ET682">
            <v>0</v>
          </cell>
          <cell r="EU682">
            <v>0.02</v>
          </cell>
          <cell r="EV682">
            <v>0.47399999999999998</v>
          </cell>
          <cell r="EW682">
            <v>0.71499999999999997</v>
          </cell>
          <cell r="EX682">
            <v>0.91500000000000004</v>
          </cell>
          <cell r="EY682">
            <v>5.1989999999999998</v>
          </cell>
        </row>
        <row r="683">
          <cell r="AC683" t="str">
            <v>котельной №13, для участка: участок №2; Надземная; 2003год ввода; ГВС; подающий; 60/30°С</v>
          </cell>
          <cell r="BP683">
            <v>7.0000000000000001E-3</v>
          </cell>
          <cell r="BQ683">
            <v>6.0000000000000001E-3</v>
          </cell>
          <cell r="BR683">
            <v>6.0000000000000001E-3</v>
          </cell>
          <cell r="BS683">
            <v>4.0000000000000001E-3</v>
          </cell>
          <cell r="BT683">
            <v>1E-3</v>
          </cell>
          <cell r="BU683">
            <v>1E-3</v>
          </cell>
          <cell r="BV683">
            <v>1E-3</v>
          </cell>
          <cell r="BW683">
            <v>1E-3</v>
          </cell>
          <cell r="BX683">
            <v>1E-3</v>
          </cell>
          <cell r="BY683">
            <v>4.0000000000000001E-3</v>
          </cell>
          <cell r="BZ683">
            <v>5.0000000000000001E-3</v>
          </cell>
          <cell r="CA683">
            <v>6.0000000000000001E-3</v>
          </cell>
          <cell r="CB683">
            <v>4.3000000000000003E-2</v>
          </cell>
          <cell r="CD683">
            <v>4.0000000000000001E-3</v>
          </cell>
          <cell r="CE683">
            <v>1E-3</v>
          </cell>
          <cell r="CF683">
            <v>1E-3</v>
          </cell>
          <cell r="EM683">
            <v>0.80400000000000005</v>
          </cell>
          <cell r="EN683">
            <v>0.71399999999999997</v>
          </cell>
          <cell r="EO683">
            <v>0.71199999999999997</v>
          </cell>
          <cell r="EP683">
            <v>0.56899999999999995</v>
          </cell>
          <cell r="EQ683">
            <v>0.496</v>
          </cell>
          <cell r="ER683">
            <v>0.27800000000000002</v>
          </cell>
          <cell r="ES683">
            <v>0.34499999999999997</v>
          </cell>
          <cell r="ET683">
            <v>0.44400000000000001</v>
          </cell>
          <cell r="EU683">
            <v>0.48899999999999999</v>
          </cell>
          <cell r="EV683">
            <v>0.58899999999999997</v>
          </cell>
          <cell r="EW683">
            <v>0.67700000000000005</v>
          </cell>
          <cell r="EX683">
            <v>0.77900000000000003</v>
          </cell>
          <cell r="EY683">
            <v>6.895999999999999</v>
          </cell>
        </row>
        <row r="684">
          <cell r="AC684" t="str">
            <v>котельной №13, для участка: участок №2; Надземная; 2003год ввода; ГВС; обратный; 60/30°С</v>
          </cell>
          <cell r="BP684">
            <v>3.0000000000000001E-3</v>
          </cell>
          <cell r="BQ684">
            <v>2E-3</v>
          </cell>
          <cell r="BR684">
            <v>2E-3</v>
          </cell>
          <cell r="BS684">
            <v>2E-3</v>
          </cell>
          <cell r="BT684">
            <v>1E-3</v>
          </cell>
          <cell r="BU684">
            <v>0</v>
          </cell>
          <cell r="BV684">
            <v>0</v>
          </cell>
          <cell r="BW684">
            <v>0</v>
          </cell>
          <cell r="BX684">
            <v>1E-3</v>
          </cell>
          <cell r="BY684">
            <v>2E-3</v>
          </cell>
          <cell r="BZ684">
            <v>2E-3</v>
          </cell>
          <cell r="CA684">
            <v>2E-3</v>
          </cell>
          <cell r="CB684">
            <v>1.7000000000000001E-2</v>
          </cell>
          <cell r="CD684">
            <v>1E-3</v>
          </cell>
          <cell r="CE684">
            <v>0</v>
          </cell>
          <cell r="CF684">
            <v>0</v>
          </cell>
          <cell r="EM684">
            <v>0.64300000000000002</v>
          </cell>
          <cell r="EN684">
            <v>0.57099999999999995</v>
          </cell>
          <cell r="EO684">
            <v>0.56899999999999995</v>
          </cell>
          <cell r="EP684">
            <v>0.45500000000000002</v>
          </cell>
          <cell r="EQ684">
            <v>0.39600000000000002</v>
          </cell>
          <cell r="ER684">
            <v>0.222</v>
          </cell>
          <cell r="ES684">
            <v>0.27600000000000002</v>
          </cell>
          <cell r="ET684">
            <v>0.35499999999999998</v>
          </cell>
          <cell r="EU684">
            <v>0.39</v>
          </cell>
          <cell r="EV684">
            <v>0.47099999999999997</v>
          </cell>
          <cell r="EW684">
            <v>0.54100000000000004</v>
          </cell>
          <cell r="EX684">
            <v>0.622</v>
          </cell>
          <cell r="EY684">
            <v>5.5110000000000001</v>
          </cell>
        </row>
        <row r="685">
          <cell r="AC685" t="str">
            <v>котельной №13, для участка: участок №4; Надземная; 2003год ввода; отопление; подающий; 95/70°С</v>
          </cell>
          <cell r="BP685">
            <v>8.9999999999999993E-3</v>
          </cell>
          <cell r="BQ685">
            <v>8.0000000000000002E-3</v>
          </cell>
          <cell r="BR685">
            <v>8.0000000000000002E-3</v>
          </cell>
          <cell r="BS685">
            <v>6.0000000000000001E-3</v>
          </cell>
          <cell r="BT685">
            <v>2E-3</v>
          </cell>
          <cell r="BU685">
            <v>1E-3</v>
          </cell>
          <cell r="BV685">
            <v>1E-3</v>
          </cell>
          <cell r="BW685">
            <v>2E-3</v>
          </cell>
          <cell r="BX685">
            <v>2E-3</v>
          </cell>
          <cell r="BY685">
            <v>6.0000000000000001E-3</v>
          </cell>
          <cell r="BZ685">
            <v>7.0000000000000001E-3</v>
          </cell>
          <cell r="CA685">
            <v>8.0000000000000002E-3</v>
          </cell>
          <cell r="CB685">
            <v>6.0000000000000005E-2</v>
          </cell>
          <cell r="CD685">
            <v>5.0000000000000001E-3</v>
          </cell>
          <cell r="CE685">
            <v>1E-3</v>
          </cell>
          <cell r="CF685">
            <v>1E-3</v>
          </cell>
          <cell r="EM685">
            <v>0.5</v>
          </cell>
          <cell r="EN685">
            <v>0.435</v>
          </cell>
          <cell r="EO685">
            <v>0.39</v>
          </cell>
          <cell r="EP685">
            <v>0.23300000000000001</v>
          </cell>
          <cell r="EQ685">
            <v>0.01</v>
          </cell>
          <cell r="ER685">
            <v>0</v>
          </cell>
          <cell r="ES685">
            <v>0</v>
          </cell>
          <cell r="ET685">
            <v>0</v>
          </cell>
          <cell r="EU685">
            <v>0.01</v>
          </cell>
          <cell r="EV685">
            <v>0.24099999999999999</v>
          </cell>
          <cell r="EW685">
            <v>0.36399999999999999</v>
          </cell>
          <cell r="EX685">
            <v>0.46600000000000003</v>
          </cell>
          <cell r="EY685">
            <v>2.6490000000000005</v>
          </cell>
        </row>
        <row r="686">
          <cell r="AC686" t="str">
            <v>котельной №13, для участка: участок №4; Надземная; 2003год ввода; отопление; обратный; 95/70°С</v>
          </cell>
          <cell r="BP686">
            <v>8.9999999999999993E-3</v>
          </cell>
          <cell r="BQ686">
            <v>8.0000000000000002E-3</v>
          </cell>
          <cell r="BR686">
            <v>8.0000000000000002E-3</v>
          </cell>
          <cell r="BS686">
            <v>6.0000000000000001E-3</v>
          </cell>
          <cell r="BT686">
            <v>2E-3</v>
          </cell>
          <cell r="BU686">
            <v>1E-3</v>
          </cell>
          <cell r="BV686">
            <v>1E-3</v>
          </cell>
          <cell r="BW686">
            <v>2E-3</v>
          </cell>
          <cell r="BX686">
            <v>2E-3</v>
          </cell>
          <cell r="BY686">
            <v>6.0000000000000001E-3</v>
          </cell>
          <cell r="BZ686">
            <v>7.0000000000000001E-3</v>
          </cell>
          <cell r="CA686">
            <v>8.0000000000000002E-3</v>
          </cell>
          <cell r="CB686">
            <v>6.0000000000000005E-2</v>
          </cell>
          <cell r="CD686">
            <v>5.0000000000000001E-3</v>
          </cell>
          <cell r="CE686">
            <v>1E-3</v>
          </cell>
          <cell r="CF686">
            <v>1E-3</v>
          </cell>
          <cell r="EM686">
            <v>0.42199999999999999</v>
          </cell>
          <cell r="EN686">
            <v>0.36699999999999999</v>
          </cell>
          <cell r="EO686">
            <v>0.33</v>
          </cell>
          <cell r="EP686">
            <v>0.19700000000000001</v>
          </cell>
          <cell r="EQ686">
            <v>8.0000000000000002E-3</v>
          </cell>
          <cell r="ER686">
            <v>0</v>
          </cell>
          <cell r="ES686">
            <v>0</v>
          </cell>
          <cell r="ET686">
            <v>0</v>
          </cell>
          <cell r="EU686">
            <v>8.9999999999999993E-3</v>
          </cell>
          <cell r="EV686">
            <v>0.20399999999999999</v>
          </cell>
          <cell r="EW686">
            <v>0.308</v>
          </cell>
          <cell r="EX686">
            <v>0.39400000000000002</v>
          </cell>
          <cell r="EY686">
            <v>2.2389999999999999</v>
          </cell>
        </row>
        <row r="687">
          <cell r="AC687" t="str">
            <v>котельной №13, для участка: участок №4; Надземная; 2003год ввода; ГВС; подающий; 60/30°С</v>
          </cell>
          <cell r="BP687">
            <v>3.0000000000000001E-3</v>
          </cell>
          <cell r="BQ687">
            <v>3.0000000000000001E-3</v>
          </cell>
          <cell r="BR687">
            <v>2E-3</v>
          </cell>
          <cell r="BS687">
            <v>2E-3</v>
          </cell>
          <cell r="BT687">
            <v>1E-3</v>
          </cell>
          <cell r="BU687">
            <v>0</v>
          </cell>
          <cell r="BV687">
            <v>0</v>
          </cell>
          <cell r="BW687">
            <v>1E-3</v>
          </cell>
          <cell r="BX687">
            <v>1E-3</v>
          </cell>
          <cell r="BY687">
            <v>2E-3</v>
          </cell>
          <cell r="BZ687">
            <v>2E-3</v>
          </cell>
          <cell r="CA687">
            <v>3.0000000000000001E-3</v>
          </cell>
          <cell r="CB687">
            <v>0.02</v>
          </cell>
          <cell r="CD687">
            <v>2E-3</v>
          </cell>
          <cell r="CE687">
            <v>0</v>
          </cell>
          <cell r="CF687">
            <v>0</v>
          </cell>
          <cell r="EM687">
            <v>0.34699999999999998</v>
          </cell>
          <cell r="EN687">
            <v>0.308</v>
          </cell>
          <cell r="EO687">
            <v>0.307</v>
          </cell>
          <cell r="EP687">
            <v>0.245</v>
          </cell>
          <cell r="EQ687">
            <v>0.214</v>
          </cell>
          <cell r="ER687">
            <v>0.12</v>
          </cell>
          <cell r="ES687">
            <v>0.14899999999999999</v>
          </cell>
          <cell r="ET687">
            <v>0.191</v>
          </cell>
          <cell r="EU687">
            <v>0.21099999999999999</v>
          </cell>
          <cell r="EV687">
            <v>0.254</v>
          </cell>
          <cell r="EW687">
            <v>0.29199999999999998</v>
          </cell>
          <cell r="EX687">
            <v>0.33600000000000002</v>
          </cell>
          <cell r="EY687">
            <v>2.9739999999999998</v>
          </cell>
        </row>
        <row r="688">
          <cell r="AC688" t="str">
            <v>котельной №13, для участка: участок №4; Надземная; 2003год ввода; ГВС; обратный; 60/30°С</v>
          </cell>
          <cell r="BP688">
            <v>1E-3</v>
          </cell>
          <cell r="BQ688">
            <v>1E-3</v>
          </cell>
          <cell r="BR688">
            <v>1E-3</v>
          </cell>
          <cell r="BS688">
            <v>1E-3</v>
          </cell>
          <cell r="BT688">
            <v>0</v>
          </cell>
          <cell r="BU688">
            <v>0</v>
          </cell>
          <cell r="BV688">
            <v>0</v>
          </cell>
          <cell r="BW688">
            <v>0</v>
          </cell>
          <cell r="BX688">
            <v>0</v>
          </cell>
          <cell r="BY688">
            <v>1E-3</v>
          </cell>
          <cell r="BZ688">
            <v>1E-3</v>
          </cell>
          <cell r="CA688">
            <v>1E-3</v>
          </cell>
          <cell r="CB688">
            <v>7.0000000000000001E-3</v>
          </cell>
          <cell r="CD688">
            <v>1E-3</v>
          </cell>
          <cell r="CE688">
            <v>0</v>
          </cell>
          <cell r="CF688">
            <v>0</v>
          </cell>
          <cell r="EM688">
            <v>0.27700000000000002</v>
          </cell>
          <cell r="EN688">
            <v>0.246</v>
          </cell>
          <cell r="EO688">
            <v>0.245</v>
          </cell>
          <cell r="EP688">
            <v>0.19600000000000001</v>
          </cell>
          <cell r="EQ688">
            <v>0.17100000000000001</v>
          </cell>
          <cell r="ER688">
            <v>9.6000000000000002E-2</v>
          </cell>
          <cell r="ES688">
            <v>0.11899999999999999</v>
          </cell>
          <cell r="ET688">
            <v>0.153</v>
          </cell>
          <cell r="EU688">
            <v>0.16800000000000001</v>
          </cell>
          <cell r="EV688">
            <v>0.20300000000000001</v>
          </cell>
          <cell r="EW688">
            <v>0.23300000000000001</v>
          </cell>
          <cell r="EX688">
            <v>0.26800000000000002</v>
          </cell>
          <cell r="EY688">
            <v>2.375</v>
          </cell>
        </row>
        <row r="689">
          <cell r="AC689" t="str">
            <v>котельной №13, для участка: участок №5; Надземная; 2003год ввода; отопление; подающий; 95/70°С</v>
          </cell>
          <cell r="BP689">
            <v>1.4999999999999999E-2</v>
          </cell>
          <cell r="BQ689">
            <v>1.2999999999999999E-2</v>
          </cell>
          <cell r="BR689">
            <v>1.2999999999999999E-2</v>
          </cell>
          <cell r="BS689">
            <v>8.9999999999999993E-3</v>
          </cell>
          <cell r="BT689">
            <v>3.0000000000000001E-3</v>
          </cell>
          <cell r="BU689">
            <v>2E-3</v>
          </cell>
          <cell r="BV689">
            <v>2E-3</v>
          </cell>
          <cell r="BW689">
            <v>3.0000000000000001E-3</v>
          </cell>
          <cell r="BX689">
            <v>3.0000000000000001E-3</v>
          </cell>
          <cell r="BY689">
            <v>0.01</v>
          </cell>
          <cell r="BZ689">
            <v>1.2E-2</v>
          </cell>
          <cell r="CA689">
            <v>1.4E-2</v>
          </cell>
          <cell r="CB689">
            <v>9.8999999999999991E-2</v>
          </cell>
          <cell r="CD689">
            <v>8.0000000000000002E-3</v>
          </cell>
          <cell r="CE689">
            <v>1E-3</v>
          </cell>
          <cell r="CF689">
            <v>1E-3</v>
          </cell>
          <cell r="EM689">
            <v>0.84799999999999998</v>
          </cell>
          <cell r="EN689">
            <v>0.73799999999999999</v>
          </cell>
          <cell r="EO689">
            <v>0.66200000000000003</v>
          </cell>
          <cell r="EP689">
            <v>0.39500000000000002</v>
          </cell>
          <cell r="EQ689">
            <v>1.7000000000000001E-2</v>
          </cell>
          <cell r="ER689">
            <v>0</v>
          </cell>
          <cell r="ES689">
            <v>0</v>
          </cell>
          <cell r="ET689">
            <v>0</v>
          </cell>
          <cell r="EU689">
            <v>1.7000000000000001E-2</v>
          </cell>
          <cell r="EV689">
            <v>0.41</v>
          </cell>
          <cell r="EW689">
            <v>0.61799999999999999</v>
          </cell>
          <cell r="EX689">
            <v>0.79100000000000004</v>
          </cell>
          <cell r="EY689">
            <v>4.4959999999999996</v>
          </cell>
        </row>
        <row r="690">
          <cell r="AC690" t="str">
            <v>котельной №13, для участка: участок №5; Надземная; 2003год ввода; отопление; обратный; 95/70°С</v>
          </cell>
          <cell r="BP690">
            <v>1.4999999999999999E-2</v>
          </cell>
          <cell r="BQ690">
            <v>1.2999999999999999E-2</v>
          </cell>
          <cell r="BR690">
            <v>1.2999999999999999E-2</v>
          </cell>
          <cell r="BS690">
            <v>8.9999999999999993E-3</v>
          </cell>
          <cell r="BT690">
            <v>3.0000000000000001E-3</v>
          </cell>
          <cell r="BU690">
            <v>2E-3</v>
          </cell>
          <cell r="BV690">
            <v>2E-3</v>
          </cell>
          <cell r="BW690">
            <v>3.0000000000000001E-3</v>
          </cell>
          <cell r="BX690">
            <v>3.0000000000000001E-3</v>
          </cell>
          <cell r="BY690">
            <v>0.01</v>
          </cell>
          <cell r="BZ690">
            <v>1.2E-2</v>
          </cell>
          <cell r="CA690">
            <v>1.4E-2</v>
          </cell>
          <cell r="CB690">
            <v>9.8999999999999991E-2</v>
          </cell>
          <cell r="CD690">
            <v>8.0000000000000002E-3</v>
          </cell>
          <cell r="CE690">
            <v>1E-3</v>
          </cell>
          <cell r="CF690">
            <v>1E-3</v>
          </cell>
          <cell r="EM690">
            <v>0.71799999999999997</v>
          </cell>
          <cell r="EN690">
            <v>0.624</v>
          </cell>
          <cell r="EO690">
            <v>0.56000000000000005</v>
          </cell>
          <cell r="EP690">
            <v>0.33400000000000002</v>
          </cell>
          <cell r="EQ690">
            <v>1.4E-2</v>
          </cell>
          <cell r="ER690">
            <v>0</v>
          </cell>
          <cell r="ES690">
            <v>0</v>
          </cell>
          <cell r="ET690">
            <v>0</v>
          </cell>
          <cell r="EU690">
            <v>1.4999999999999999E-2</v>
          </cell>
          <cell r="EV690">
            <v>0.34699999999999998</v>
          </cell>
          <cell r="EW690">
            <v>0.52300000000000002</v>
          </cell>
          <cell r="EX690">
            <v>0.67</v>
          </cell>
          <cell r="EY690">
            <v>3.8050000000000002</v>
          </cell>
        </row>
        <row r="691">
          <cell r="AC691" t="str">
            <v>котельной №13, для участка: участок №5; Надземная; 2003год ввода; ГВС; подающий; 60/30°С</v>
          </cell>
          <cell r="BP691">
            <v>5.0000000000000001E-3</v>
          </cell>
          <cell r="BQ691">
            <v>4.0000000000000001E-3</v>
          </cell>
          <cell r="BR691">
            <v>4.0000000000000001E-3</v>
          </cell>
          <cell r="BS691">
            <v>3.0000000000000001E-3</v>
          </cell>
          <cell r="BT691">
            <v>1E-3</v>
          </cell>
          <cell r="BU691">
            <v>1E-3</v>
          </cell>
          <cell r="BV691">
            <v>1E-3</v>
          </cell>
          <cell r="BW691">
            <v>1E-3</v>
          </cell>
          <cell r="BX691">
            <v>1E-3</v>
          </cell>
          <cell r="BY691">
            <v>3.0000000000000001E-3</v>
          </cell>
          <cell r="BZ691">
            <v>4.0000000000000001E-3</v>
          </cell>
          <cell r="CA691">
            <v>5.0000000000000001E-3</v>
          </cell>
          <cell r="CB691">
            <v>3.3000000000000002E-2</v>
          </cell>
          <cell r="CD691">
            <v>3.0000000000000001E-3</v>
          </cell>
          <cell r="CE691">
            <v>0</v>
          </cell>
          <cell r="CF691">
            <v>0</v>
          </cell>
          <cell r="EM691">
            <v>0.58799999999999997</v>
          </cell>
          <cell r="EN691">
            <v>0.52200000000000002</v>
          </cell>
          <cell r="EO691">
            <v>0.52100000000000002</v>
          </cell>
          <cell r="EP691">
            <v>0.41599999999999998</v>
          </cell>
          <cell r="EQ691">
            <v>0.36199999999999999</v>
          </cell>
          <cell r="ER691">
            <v>0.20300000000000001</v>
          </cell>
          <cell r="ES691">
            <v>0.252</v>
          </cell>
          <cell r="ET691">
            <v>0.32400000000000001</v>
          </cell>
          <cell r="EU691">
            <v>0.35699999999999998</v>
          </cell>
          <cell r="EV691">
            <v>0.43</v>
          </cell>
          <cell r="EW691">
            <v>0.495</v>
          </cell>
          <cell r="EX691">
            <v>0.56899999999999995</v>
          </cell>
          <cell r="EY691">
            <v>5.0389999999999997</v>
          </cell>
        </row>
        <row r="692">
          <cell r="AC692" t="str">
            <v>котельной №13, для участка: участок №5; Надземная; 2003год ввода; ГВС; обратный; 60/30°С</v>
          </cell>
          <cell r="BP692">
            <v>2E-3</v>
          </cell>
          <cell r="BQ692">
            <v>2E-3</v>
          </cell>
          <cell r="BR692">
            <v>2E-3</v>
          </cell>
          <cell r="BS692">
            <v>1E-3</v>
          </cell>
          <cell r="BT692">
            <v>0</v>
          </cell>
          <cell r="BU692">
            <v>0</v>
          </cell>
          <cell r="BV692">
            <v>0</v>
          </cell>
          <cell r="BW692">
            <v>0</v>
          </cell>
          <cell r="BX692">
            <v>0</v>
          </cell>
          <cell r="BY692">
            <v>1E-3</v>
          </cell>
          <cell r="BZ692">
            <v>2E-3</v>
          </cell>
          <cell r="CA692">
            <v>2E-3</v>
          </cell>
          <cell r="CB692">
            <v>1.2E-2</v>
          </cell>
          <cell r="CD692">
            <v>1E-3</v>
          </cell>
          <cell r="CE692">
            <v>0</v>
          </cell>
          <cell r="CF692">
            <v>0</v>
          </cell>
          <cell r="EM692">
            <v>0.47</v>
          </cell>
          <cell r="EN692">
            <v>0.41799999999999998</v>
          </cell>
          <cell r="EO692">
            <v>0.41599999999999998</v>
          </cell>
          <cell r="EP692">
            <v>0.33300000000000002</v>
          </cell>
          <cell r="EQ692">
            <v>0.28999999999999998</v>
          </cell>
          <cell r="ER692">
            <v>0.16300000000000001</v>
          </cell>
          <cell r="ES692">
            <v>0.20200000000000001</v>
          </cell>
          <cell r="ET692">
            <v>0.25900000000000001</v>
          </cell>
          <cell r="EU692">
            <v>0.28599999999999998</v>
          </cell>
          <cell r="EV692">
            <v>0.34399999999999997</v>
          </cell>
          <cell r="EW692">
            <v>0.39600000000000002</v>
          </cell>
          <cell r="EX692">
            <v>0.45500000000000002</v>
          </cell>
          <cell r="EY692">
            <v>4.0319999999999991</v>
          </cell>
        </row>
        <row r="693">
          <cell r="AC693" t="str">
            <v>котельной №13, для участка: участок №6; Надземная; 2003год ввода; отопление; подающий; 95/70°С</v>
          </cell>
          <cell r="BP693">
            <v>0.34499999999999997</v>
          </cell>
          <cell r="BQ693">
            <v>0.30399999999999999</v>
          </cell>
          <cell r="BR693">
            <v>0.29399999999999998</v>
          </cell>
          <cell r="BS693">
            <v>0.216</v>
          </cell>
          <cell r="BT693">
            <v>7.0000000000000007E-2</v>
          </cell>
          <cell r="BU693">
            <v>0.04</v>
          </cell>
          <cell r="BV693">
            <v>5.1999999999999998E-2</v>
          </cell>
          <cell r="BW693">
            <v>6.2E-2</v>
          </cell>
          <cell r="BX693">
            <v>6.8000000000000005E-2</v>
          </cell>
          <cell r="BY693">
            <v>0.224</v>
          </cell>
          <cell r="BZ693">
            <v>0.27800000000000002</v>
          </cell>
          <cell r="CA693">
            <v>0.32900000000000001</v>
          </cell>
          <cell r="CB693">
            <v>2.2820000000000005</v>
          </cell>
          <cell r="CD693">
            <v>0.19400000000000001</v>
          </cell>
          <cell r="CE693">
            <v>0.03</v>
          </cell>
          <cell r="CF693">
            <v>0.03</v>
          </cell>
          <cell r="EM693">
            <v>6.3529999999999998</v>
          </cell>
          <cell r="EN693">
            <v>5.5279999999999996</v>
          </cell>
          <cell r="EO693">
            <v>4.9580000000000002</v>
          </cell>
          <cell r="EP693">
            <v>2.9580000000000002</v>
          </cell>
          <cell r="EQ693">
            <v>0.126</v>
          </cell>
          <cell r="ER693">
            <v>0</v>
          </cell>
          <cell r="ES693">
            <v>0</v>
          </cell>
          <cell r="ET693">
            <v>0</v>
          </cell>
          <cell r="EU693">
            <v>0.13</v>
          </cell>
          <cell r="EV693">
            <v>3.0710000000000002</v>
          </cell>
          <cell r="EW693">
            <v>4.6349999999999998</v>
          </cell>
          <cell r="EX693">
            <v>5.93</v>
          </cell>
          <cell r="EY693">
            <v>33.689</v>
          </cell>
        </row>
        <row r="694">
          <cell r="AC694" t="str">
            <v>котельной №13, для участка: участок №6; Надземная; 2003год ввода; отопление; обратный; 95/70°С</v>
          </cell>
          <cell r="BP694">
            <v>0.34499999999999997</v>
          </cell>
          <cell r="BQ694">
            <v>0.30399999999999999</v>
          </cell>
          <cell r="BR694">
            <v>0.29399999999999998</v>
          </cell>
          <cell r="BS694">
            <v>0.216</v>
          </cell>
          <cell r="BT694">
            <v>7.0000000000000007E-2</v>
          </cell>
          <cell r="BU694">
            <v>0.04</v>
          </cell>
          <cell r="BV694">
            <v>5.1999999999999998E-2</v>
          </cell>
          <cell r="BW694">
            <v>6.2E-2</v>
          </cell>
          <cell r="BX694">
            <v>6.8000000000000005E-2</v>
          </cell>
          <cell r="BY694">
            <v>0.224</v>
          </cell>
          <cell r="BZ694">
            <v>0.27800000000000002</v>
          </cell>
          <cell r="CA694">
            <v>0.32900000000000001</v>
          </cell>
          <cell r="CB694">
            <v>2.2820000000000005</v>
          </cell>
          <cell r="CD694">
            <v>0.19400000000000001</v>
          </cell>
          <cell r="CE694">
            <v>0.03</v>
          </cell>
          <cell r="CF694">
            <v>0.03</v>
          </cell>
          <cell r="EM694">
            <v>5.4619999999999997</v>
          </cell>
          <cell r="EN694">
            <v>4.7530000000000001</v>
          </cell>
          <cell r="EO694">
            <v>4.2629999999999999</v>
          </cell>
          <cell r="EP694">
            <v>2.5430000000000001</v>
          </cell>
          <cell r="EQ694">
            <v>0.109</v>
          </cell>
          <cell r="ER694">
            <v>0</v>
          </cell>
          <cell r="ES694">
            <v>0</v>
          </cell>
          <cell r="ET694">
            <v>0</v>
          </cell>
          <cell r="EU694">
            <v>0.112</v>
          </cell>
          <cell r="EV694">
            <v>2.64</v>
          </cell>
          <cell r="EW694">
            <v>3.9849999999999999</v>
          </cell>
          <cell r="EX694">
            <v>5.0990000000000002</v>
          </cell>
          <cell r="EY694">
            <v>28.966000000000001</v>
          </cell>
        </row>
        <row r="695">
          <cell r="AC695" t="str">
            <v>котельной №13, для участка: участок №6; Надземная; 2003год ввода; ГВС; подающий; 60/30°С</v>
          </cell>
          <cell r="BP695">
            <v>7.4999999999999997E-2</v>
          </cell>
          <cell r="BQ695">
            <v>6.6000000000000003E-2</v>
          </cell>
          <cell r="BR695">
            <v>6.4000000000000001E-2</v>
          </cell>
          <cell r="BS695">
            <v>4.7E-2</v>
          </cell>
          <cell r="BT695">
            <v>1.4999999999999999E-2</v>
          </cell>
          <cell r="BU695">
            <v>8.9999999999999993E-3</v>
          </cell>
          <cell r="BV695">
            <v>1.0999999999999999E-2</v>
          </cell>
          <cell r="BW695">
            <v>1.2999999999999999E-2</v>
          </cell>
          <cell r="BX695">
            <v>1.4999999999999999E-2</v>
          </cell>
          <cell r="BY695">
            <v>4.9000000000000002E-2</v>
          </cell>
          <cell r="BZ695">
            <v>6.0999999999999999E-2</v>
          </cell>
          <cell r="CA695">
            <v>7.1999999999999995E-2</v>
          </cell>
          <cell r="CB695">
            <v>0.49700000000000005</v>
          </cell>
          <cell r="CD695">
            <v>4.2000000000000003E-2</v>
          </cell>
          <cell r="CE695">
            <v>6.0000000000000001E-3</v>
          </cell>
          <cell r="CF695">
            <v>6.0000000000000001E-3</v>
          </cell>
          <cell r="EM695">
            <v>3.7050000000000001</v>
          </cell>
          <cell r="EN695">
            <v>3.2909999999999999</v>
          </cell>
          <cell r="EO695">
            <v>3.28</v>
          </cell>
          <cell r="EP695">
            <v>2.62</v>
          </cell>
          <cell r="EQ695">
            <v>2.282</v>
          </cell>
          <cell r="ER695">
            <v>1.2809999999999999</v>
          </cell>
          <cell r="ES695">
            <v>1.59</v>
          </cell>
          <cell r="ET695">
            <v>2.044</v>
          </cell>
          <cell r="EU695">
            <v>2.25</v>
          </cell>
          <cell r="EV695">
            <v>2.7120000000000002</v>
          </cell>
          <cell r="EW695">
            <v>3.1190000000000002</v>
          </cell>
          <cell r="EX695">
            <v>3.5859999999999999</v>
          </cell>
          <cell r="EY695">
            <v>31.759999999999998</v>
          </cell>
        </row>
        <row r="696">
          <cell r="AC696" t="str">
            <v>котельной №13, для участка: участок №6; Надземная; 2003год ввода; ГВС; обратный; 60/30°С</v>
          </cell>
          <cell r="BP696">
            <v>3.7999999999999999E-2</v>
          </cell>
          <cell r="BQ696">
            <v>3.4000000000000002E-2</v>
          </cell>
          <cell r="BR696">
            <v>3.3000000000000002E-2</v>
          </cell>
          <cell r="BS696">
            <v>2.4E-2</v>
          </cell>
          <cell r="BT696">
            <v>8.0000000000000002E-3</v>
          </cell>
          <cell r="BU696">
            <v>4.0000000000000001E-3</v>
          </cell>
          <cell r="BV696">
            <v>6.0000000000000001E-3</v>
          </cell>
          <cell r="BW696">
            <v>7.0000000000000001E-3</v>
          </cell>
          <cell r="BX696">
            <v>8.0000000000000002E-3</v>
          </cell>
          <cell r="BY696">
            <v>2.5000000000000001E-2</v>
          </cell>
          <cell r="BZ696">
            <v>3.1E-2</v>
          </cell>
          <cell r="CA696">
            <v>3.5999999999999997E-2</v>
          </cell>
          <cell r="CB696">
            <v>0.254</v>
          </cell>
          <cell r="CD696">
            <v>2.1999999999999999E-2</v>
          </cell>
          <cell r="CE696">
            <v>3.0000000000000001E-3</v>
          </cell>
          <cell r="CF696">
            <v>3.0000000000000001E-3</v>
          </cell>
          <cell r="EM696">
            <v>3.1259999999999999</v>
          </cell>
          <cell r="EN696">
            <v>2.7759999999999998</v>
          </cell>
          <cell r="EO696">
            <v>2.7679999999999998</v>
          </cell>
          <cell r="EP696">
            <v>2.21</v>
          </cell>
          <cell r="EQ696">
            <v>1.9259999999999999</v>
          </cell>
          <cell r="ER696">
            <v>1.081</v>
          </cell>
          <cell r="ES696">
            <v>1.341</v>
          </cell>
          <cell r="ET696">
            <v>1.724</v>
          </cell>
          <cell r="EU696">
            <v>1.899</v>
          </cell>
          <cell r="EV696">
            <v>2.2879999999999998</v>
          </cell>
          <cell r="EW696">
            <v>2.6309999999999998</v>
          </cell>
          <cell r="EX696">
            <v>3.0249999999999999</v>
          </cell>
          <cell r="EY696">
            <v>26.794999999999998</v>
          </cell>
        </row>
        <row r="697">
          <cell r="AC697" t="str">
            <v>котельной №13, для участка: участок №7; Надземная; 2003год ввода; отопление; подающий; 95/70°С</v>
          </cell>
          <cell r="BP697">
            <v>7.1999999999999995E-2</v>
          </cell>
          <cell r="BQ697">
            <v>6.4000000000000001E-2</v>
          </cell>
          <cell r="BR697">
            <v>6.0999999999999999E-2</v>
          </cell>
          <cell r="BS697">
            <v>4.4999999999999998E-2</v>
          </cell>
          <cell r="BT697">
            <v>1.4999999999999999E-2</v>
          </cell>
          <cell r="BU697">
            <v>8.0000000000000002E-3</v>
          </cell>
          <cell r="BV697">
            <v>1.0999999999999999E-2</v>
          </cell>
          <cell r="BW697">
            <v>1.2999999999999999E-2</v>
          </cell>
          <cell r="BX697">
            <v>1.4E-2</v>
          </cell>
          <cell r="BY697">
            <v>4.7E-2</v>
          </cell>
          <cell r="BZ697">
            <v>5.8000000000000003E-2</v>
          </cell>
          <cell r="CA697">
            <v>6.9000000000000006E-2</v>
          </cell>
          <cell r="CB697">
            <v>0.47700000000000004</v>
          </cell>
          <cell r="CD697">
            <v>0.04</v>
          </cell>
          <cell r="CE697">
            <v>6.0000000000000001E-3</v>
          </cell>
          <cell r="CF697">
            <v>6.0000000000000001E-3</v>
          </cell>
          <cell r="EM697">
            <v>2.4249999999999998</v>
          </cell>
          <cell r="EN697">
            <v>2.11</v>
          </cell>
          <cell r="EO697">
            <v>1.893</v>
          </cell>
          <cell r="EP697">
            <v>1.129</v>
          </cell>
          <cell r="EQ697">
            <v>4.8000000000000001E-2</v>
          </cell>
          <cell r="ER697">
            <v>0</v>
          </cell>
          <cell r="ES697">
            <v>0</v>
          </cell>
          <cell r="ET697">
            <v>0</v>
          </cell>
          <cell r="EU697">
            <v>0.05</v>
          </cell>
          <cell r="EV697">
            <v>1.1719999999999999</v>
          </cell>
          <cell r="EW697">
            <v>1.7689999999999999</v>
          </cell>
          <cell r="EX697">
            <v>2.2639999999999998</v>
          </cell>
          <cell r="EY697">
            <v>12.86</v>
          </cell>
        </row>
        <row r="698">
          <cell r="AC698" t="str">
            <v>котельной №13, для участка: участок №7; Надземная; 2003год ввода; отопление; обратный; 95/70°С</v>
          </cell>
          <cell r="BP698">
            <v>7.1999999999999995E-2</v>
          </cell>
          <cell r="BQ698">
            <v>6.4000000000000001E-2</v>
          </cell>
          <cell r="BR698">
            <v>6.0999999999999999E-2</v>
          </cell>
          <cell r="BS698">
            <v>4.4999999999999998E-2</v>
          </cell>
          <cell r="BT698">
            <v>1.4999999999999999E-2</v>
          </cell>
          <cell r="BU698">
            <v>8.0000000000000002E-3</v>
          </cell>
          <cell r="BV698">
            <v>1.0999999999999999E-2</v>
          </cell>
          <cell r="BW698">
            <v>1.2999999999999999E-2</v>
          </cell>
          <cell r="BX698">
            <v>1.4E-2</v>
          </cell>
          <cell r="BY698">
            <v>4.7E-2</v>
          </cell>
          <cell r="BZ698">
            <v>5.8000000000000003E-2</v>
          </cell>
          <cell r="CA698">
            <v>6.9000000000000006E-2</v>
          </cell>
          <cell r="CB698">
            <v>0.47700000000000004</v>
          </cell>
          <cell r="CD698">
            <v>0.04</v>
          </cell>
          <cell r="CE698">
            <v>6.0000000000000001E-3</v>
          </cell>
          <cell r="CF698">
            <v>6.0000000000000001E-3</v>
          </cell>
          <cell r="EM698">
            <v>2.0659999999999998</v>
          </cell>
          <cell r="EN698">
            <v>1.7969999999999999</v>
          </cell>
          <cell r="EO698">
            <v>1.6120000000000001</v>
          </cell>
          <cell r="EP698">
            <v>0.96199999999999997</v>
          </cell>
          <cell r="EQ698">
            <v>4.1000000000000002E-2</v>
          </cell>
          <cell r="ER698">
            <v>0</v>
          </cell>
          <cell r="ES698">
            <v>0</v>
          </cell>
          <cell r="ET698">
            <v>0</v>
          </cell>
          <cell r="EU698">
            <v>4.2000000000000003E-2</v>
          </cell>
          <cell r="EV698">
            <v>0.998</v>
          </cell>
          <cell r="EW698">
            <v>1.5069999999999999</v>
          </cell>
          <cell r="EX698">
            <v>1.9279999999999999</v>
          </cell>
          <cell r="EY698">
            <v>10.952999999999999</v>
          </cell>
        </row>
        <row r="699">
          <cell r="AC699" t="str">
            <v>котельной №13, для участка: участок №7; Надземная; 2003год ввода; ГВС; подающий; 60/30°С</v>
          </cell>
          <cell r="BP699">
            <v>3.5000000000000003E-2</v>
          </cell>
          <cell r="BQ699">
            <v>3.1E-2</v>
          </cell>
          <cell r="BR699">
            <v>0.03</v>
          </cell>
          <cell r="BS699">
            <v>2.1999999999999999E-2</v>
          </cell>
          <cell r="BT699">
            <v>7.0000000000000001E-3</v>
          </cell>
          <cell r="BU699">
            <v>4.0000000000000001E-3</v>
          </cell>
          <cell r="BV699">
            <v>5.0000000000000001E-3</v>
          </cell>
          <cell r="BW699">
            <v>6.0000000000000001E-3</v>
          </cell>
          <cell r="BX699">
            <v>7.0000000000000001E-3</v>
          </cell>
          <cell r="BY699">
            <v>2.3E-2</v>
          </cell>
          <cell r="BZ699">
            <v>2.8000000000000001E-2</v>
          </cell>
          <cell r="CA699">
            <v>3.4000000000000002E-2</v>
          </cell>
          <cell r="CB699">
            <v>0.23200000000000001</v>
          </cell>
          <cell r="CD699">
            <v>0.02</v>
          </cell>
          <cell r="CE699">
            <v>3.0000000000000001E-3</v>
          </cell>
          <cell r="CF699">
            <v>3.0000000000000001E-3</v>
          </cell>
          <cell r="EM699">
            <v>1.74</v>
          </cell>
          <cell r="EN699">
            <v>1.546</v>
          </cell>
          <cell r="EO699">
            <v>1.5409999999999999</v>
          </cell>
          <cell r="EP699">
            <v>1.2310000000000001</v>
          </cell>
          <cell r="EQ699">
            <v>1.0720000000000001</v>
          </cell>
          <cell r="ER699">
            <v>0.60199999999999998</v>
          </cell>
          <cell r="ES699">
            <v>0.747</v>
          </cell>
          <cell r="ET699">
            <v>0.96</v>
          </cell>
          <cell r="EU699">
            <v>1.0569999999999999</v>
          </cell>
          <cell r="EV699">
            <v>1.274</v>
          </cell>
          <cell r="EW699">
            <v>1.4650000000000001</v>
          </cell>
          <cell r="EX699">
            <v>1.6839999999999999</v>
          </cell>
          <cell r="EY699">
            <v>14.918999999999999</v>
          </cell>
        </row>
        <row r="700">
          <cell r="AC700" t="str">
            <v>котельной №13, для участка: участок №7; Надземная; 2003год ввода; ГВС; обратный; 60/30°С</v>
          </cell>
          <cell r="BP700">
            <v>1.7999999999999999E-2</v>
          </cell>
          <cell r="BQ700">
            <v>1.6E-2</v>
          </cell>
          <cell r="BR700">
            <v>1.4999999999999999E-2</v>
          </cell>
          <cell r="BS700">
            <v>1.0999999999999999E-2</v>
          </cell>
          <cell r="BT700">
            <v>4.0000000000000001E-3</v>
          </cell>
          <cell r="BU700">
            <v>2E-3</v>
          </cell>
          <cell r="BV700">
            <v>3.0000000000000001E-3</v>
          </cell>
          <cell r="BW700">
            <v>3.0000000000000001E-3</v>
          </cell>
          <cell r="BX700">
            <v>4.0000000000000001E-3</v>
          </cell>
          <cell r="BY700">
            <v>1.2E-2</v>
          </cell>
          <cell r="BZ700">
            <v>1.4E-2</v>
          </cell>
          <cell r="CA700">
            <v>1.7000000000000001E-2</v>
          </cell>
          <cell r="CB700">
            <v>0.11900000000000001</v>
          </cell>
          <cell r="CD700">
            <v>0.01</v>
          </cell>
          <cell r="CE700">
            <v>2E-3</v>
          </cell>
          <cell r="CF700">
            <v>2E-3</v>
          </cell>
          <cell r="EM700">
            <v>1.468</v>
          </cell>
          <cell r="EN700">
            <v>1.304</v>
          </cell>
          <cell r="EO700">
            <v>1.3</v>
          </cell>
          <cell r="EP700">
            <v>1.038</v>
          </cell>
          <cell r="EQ700">
            <v>0.90400000000000003</v>
          </cell>
          <cell r="ER700">
            <v>0.50800000000000001</v>
          </cell>
          <cell r="ES700">
            <v>0.63</v>
          </cell>
          <cell r="ET700">
            <v>0.81</v>
          </cell>
          <cell r="EU700">
            <v>0.89200000000000002</v>
          </cell>
          <cell r="EV700">
            <v>1.0740000000000001</v>
          </cell>
          <cell r="EW700">
            <v>1.236</v>
          </cell>
          <cell r="EX700">
            <v>1.421</v>
          </cell>
          <cell r="EY700">
            <v>12.584999999999999</v>
          </cell>
        </row>
        <row r="701">
          <cell r="AC701" t="str">
            <v>котельной №13, для участка: участок №8; Надземная; 2003год ввода; отопление; подающий; 95/70°С</v>
          </cell>
          <cell r="BP701">
            <v>3.4000000000000002E-2</v>
          </cell>
          <cell r="BQ701">
            <v>0.03</v>
          </cell>
          <cell r="BR701">
            <v>2.9000000000000001E-2</v>
          </cell>
          <cell r="BS701">
            <v>2.1000000000000001E-2</v>
          </cell>
          <cell r="BT701">
            <v>7.0000000000000001E-3</v>
          </cell>
          <cell r="BU701">
            <v>4.0000000000000001E-3</v>
          </cell>
          <cell r="BV701">
            <v>5.0000000000000001E-3</v>
          </cell>
          <cell r="BW701">
            <v>6.0000000000000001E-3</v>
          </cell>
          <cell r="BX701">
            <v>7.0000000000000001E-3</v>
          </cell>
          <cell r="BY701">
            <v>2.1999999999999999E-2</v>
          </cell>
          <cell r="BZ701">
            <v>2.8000000000000001E-2</v>
          </cell>
          <cell r="CA701">
            <v>3.3000000000000002E-2</v>
          </cell>
          <cell r="CB701">
            <v>0.22600000000000001</v>
          </cell>
          <cell r="CD701">
            <v>1.9E-2</v>
          </cell>
          <cell r="CE701">
            <v>3.0000000000000001E-3</v>
          </cell>
          <cell r="CF701">
            <v>3.0000000000000001E-3</v>
          </cell>
          <cell r="EM701">
            <v>1.9379999999999999</v>
          </cell>
          <cell r="EN701">
            <v>1.6870000000000001</v>
          </cell>
          <cell r="EO701">
            <v>1.5129999999999999</v>
          </cell>
          <cell r="EP701">
            <v>0.90300000000000002</v>
          </cell>
          <cell r="EQ701">
            <v>3.9E-2</v>
          </cell>
          <cell r="ER701">
            <v>0</v>
          </cell>
          <cell r="ES701">
            <v>0</v>
          </cell>
          <cell r="ET701">
            <v>0</v>
          </cell>
          <cell r="EU701">
            <v>0.04</v>
          </cell>
          <cell r="EV701">
            <v>0.93700000000000006</v>
          </cell>
          <cell r="EW701">
            <v>1.4139999999999999</v>
          </cell>
          <cell r="EX701">
            <v>1.81</v>
          </cell>
          <cell r="EY701">
            <v>10.281000000000001</v>
          </cell>
        </row>
        <row r="702">
          <cell r="AC702" t="str">
            <v>котельной №13, для участка: участок №8; Надземная; 2003год ввода; отопление; обратный; 95/70°С</v>
          </cell>
          <cell r="BP702">
            <v>3.4000000000000002E-2</v>
          </cell>
          <cell r="BQ702">
            <v>0.03</v>
          </cell>
          <cell r="BR702">
            <v>2.9000000000000001E-2</v>
          </cell>
          <cell r="BS702">
            <v>2.1000000000000001E-2</v>
          </cell>
          <cell r="BT702">
            <v>7.0000000000000001E-3</v>
          </cell>
          <cell r="BU702">
            <v>4.0000000000000001E-3</v>
          </cell>
          <cell r="BV702">
            <v>5.0000000000000001E-3</v>
          </cell>
          <cell r="BW702">
            <v>6.0000000000000001E-3</v>
          </cell>
          <cell r="BX702">
            <v>7.0000000000000001E-3</v>
          </cell>
          <cell r="BY702">
            <v>2.1999999999999999E-2</v>
          </cell>
          <cell r="BZ702">
            <v>2.8000000000000001E-2</v>
          </cell>
          <cell r="CA702">
            <v>3.3000000000000002E-2</v>
          </cell>
          <cell r="CB702">
            <v>0.22600000000000001</v>
          </cell>
          <cell r="CD702">
            <v>1.9E-2</v>
          </cell>
          <cell r="CE702">
            <v>3.0000000000000001E-3</v>
          </cell>
          <cell r="CF702">
            <v>3.0000000000000001E-3</v>
          </cell>
          <cell r="EM702">
            <v>1.64</v>
          </cell>
          <cell r="EN702">
            <v>1.427</v>
          </cell>
          <cell r="EO702">
            <v>1.28</v>
          </cell>
          <cell r="EP702">
            <v>0.76400000000000001</v>
          </cell>
          <cell r="EQ702">
            <v>3.3000000000000002E-2</v>
          </cell>
          <cell r="ER702">
            <v>0</v>
          </cell>
          <cell r="ES702">
            <v>0</v>
          </cell>
          <cell r="ET702">
            <v>0</v>
          </cell>
          <cell r="EU702">
            <v>3.4000000000000002E-2</v>
          </cell>
          <cell r="EV702">
            <v>0.79300000000000004</v>
          </cell>
          <cell r="EW702">
            <v>1.1970000000000001</v>
          </cell>
          <cell r="EX702">
            <v>1.5309999999999999</v>
          </cell>
          <cell r="EY702">
            <v>8.6990000000000016</v>
          </cell>
        </row>
        <row r="703">
          <cell r="AC703" t="str">
            <v>котельной №13, для участка: участок №8; Надземная; 2003год ввода; ГВС; подающий; 60/30°С</v>
          </cell>
          <cell r="BP703">
            <v>7.0000000000000001E-3</v>
          </cell>
          <cell r="BQ703">
            <v>6.0000000000000001E-3</v>
          </cell>
          <cell r="BR703">
            <v>6.0000000000000001E-3</v>
          </cell>
          <cell r="BS703">
            <v>4.0000000000000001E-3</v>
          </cell>
          <cell r="BT703">
            <v>1E-3</v>
          </cell>
          <cell r="BU703">
            <v>1E-3</v>
          </cell>
          <cell r="BV703">
            <v>1E-3</v>
          </cell>
          <cell r="BW703">
            <v>1E-3</v>
          </cell>
          <cell r="BX703">
            <v>1E-3</v>
          </cell>
          <cell r="BY703">
            <v>5.0000000000000001E-3</v>
          </cell>
          <cell r="BZ703">
            <v>6.0000000000000001E-3</v>
          </cell>
          <cell r="CA703">
            <v>7.0000000000000001E-3</v>
          </cell>
          <cell r="CB703">
            <v>4.6000000000000006E-2</v>
          </cell>
          <cell r="CD703">
            <v>4.0000000000000001E-3</v>
          </cell>
          <cell r="CE703">
            <v>1E-3</v>
          </cell>
          <cell r="CF703">
            <v>1E-3</v>
          </cell>
          <cell r="EM703">
            <v>1.2450000000000001</v>
          </cell>
          <cell r="EN703">
            <v>1.1060000000000001</v>
          </cell>
          <cell r="EO703">
            <v>1.103</v>
          </cell>
          <cell r="EP703">
            <v>0.88100000000000001</v>
          </cell>
          <cell r="EQ703">
            <v>0.76700000000000002</v>
          </cell>
          <cell r="ER703">
            <v>0.43099999999999999</v>
          </cell>
          <cell r="ES703">
            <v>0.53400000000000003</v>
          </cell>
          <cell r="ET703">
            <v>0.68700000000000006</v>
          </cell>
          <cell r="EU703">
            <v>0.75600000000000001</v>
          </cell>
          <cell r="EV703">
            <v>0.91200000000000003</v>
          </cell>
          <cell r="EW703">
            <v>1.048</v>
          </cell>
          <cell r="EX703">
            <v>1.2050000000000001</v>
          </cell>
          <cell r="EY703">
            <v>10.675000000000001</v>
          </cell>
        </row>
        <row r="704">
          <cell r="AC704" t="str">
            <v>котельной №13, для участка: участок №8; Надземная; 2003год ввода; ГВС; обратный; 60/30°С</v>
          </cell>
          <cell r="BP704">
            <v>7.0000000000000001E-3</v>
          </cell>
          <cell r="BQ704">
            <v>6.0000000000000001E-3</v>
          </cell>
          <cell r="BR704">
            <v>6.0000000000000001E-3</v>
          </cell>
          <cell r="BS704">
            <v>4.0000000000000001E-3</v>
          </cell>
          <cell r="BT704">
            <v>1E-3</v>
          </cell>
          <cell r="BU704">
            <v>1E-3</v>
          </cell>
          <cell r="BV704">
            <v>1E-3</v>
          </cell>
          <cell r="BW704">
            <v>1E-3</v>
          </cell>
          <cell r="BX704">
            <v>1E-3</v>
          </cell>
          <cell r="BY704">
            <v>5.0000000000000001E-3</v>
          </cell>
          <cell r="BZ704">
            <v>6.0000000000000001E-3</v>
          </cell>
          <cell r="CA704">
            <v>7.0000000000000001E-3</v>
          </cell>
          <cell r="CB704">
            <v>4.6000000000000006E-2</v>
          </cell>
          <cell r="CD704">
            <v>4.0000000000000001E-3</v>
          </cell>
          <cell r="CE704">
            <v>1E-3</v>
          </cell>
          <cell r="CF704">
            <v>1E-3</v>
          </cell>
          <cell r="EM704">
            <v>1.147</v>
          </cell>
          <cell r="EN704">
            <v>1.0189999999999999</v>
          </cell>
          <cell r="EO704">
            <v>1.016</v>
          </cell>
          <cell r="EP704">
            <v>0.81100000000000005</v>
          </cell>
          <cell r="EQ704">
            <v>0.70699999999999996</v>
          </cell>
          <cell r="ER704">
            <v>0.39700000000000002</v>
          </cell>
          <cell r="ES704">
            <v>0.49199999999999999</v>
          </cell>
          <cell r="ET704">
            <v>0.63300000000000001</v>
          </cell>
          <cell r="EU704">
            <v>0.69699999999999995</v>
          </cell>
          <cell r="EV704">
            <v>0.84</v>
          </cell>
          <cell r="EW704">
            <v>0.96599999999999997</v>
          </cell>
          <cell r="EX704">
            <v>1.111</v>
          </cell>
          <cell r="EY704">
            <v>9.8360000000000003</v>
          </cell>
        </row>
        <row r="705">
          <cell r="AC705" t="str">
            <v>котельной №13, для участка: участок №9; Надземная; 2003год ввода; отопление; подающий; 95/70°С</v>
          </cell>
          <cell r="BP705">
            <v>0.02</v>
          </cell>
          <cell r="BQ705">
            <v>1.7999999999999999E-2</v>
          </cell>
          <cell r="BR705">
            <v>1.7000000000000001E-2</v>
          </cell>
          <cell r="BS705">
            <v>1.2E-2</v>
          </cell>
          <cell r="BT705">
            <v>4.0000000000000001E-3</v>
          </cell>
          <cell r="BU705">
            <v>2E-3</v>
          </cell>
          <cell r="BV705">
            <v>3.0000000000000001E-3</v>
          </cell>
          <cell r="BW705">
            <v>4.0000000000000001E-3</v>
          </cell>
          <cell r="BX705">
            <v>4.0000000000000001E-3</v>
          </cell>
          <cell r="BY705">
            <v>1.2999999999999999E-2</v>
          </cell>
          <cell r="BZ705">
            <v>1.6E-2</v>
          </cell>
          <cell r="CA705">
            <v>1.9E-2</v>
          </cell>
          <cell r="CB705">
            <v>0.13200000000000001</v>
          </cell>
          <cell r="CD705">
            <v>1.0999999999999999E-2</v>
          </cell>
          <cell r="CE705">
            <v>2E-3</v>
          </cell>
          <cell r="CF705">
            <v>2E-3</v>
          </cell>
          <cell r="EM705">
            <v>1.1279999999999999</v>
          </cell>
          <cell r="EN705">
            <v>0.98199999999999998</v>
          </cell>
          <cell r="EO705">
            <v>0.88</v>
          </cell>
          <cell r="EP705">
            <v>0.52500000000000002</v>
          </cell>
          <cell r="EQ705">
            <v>2.1999999999999999E-2</v>
          </cell>
          <cell r="ER705">
            <v>0</v>
          </cell>
          <cell r="ES705">
            <v>0</v>
          </cell>
          <cell r="ET705">
            <v>0</v>
          </cell>
          <cell r="EU705">
            <v>2.3E-2</v>
          </cell>
          <cell r="EV705">
            <v>0.54500000000000004</v>
          </cell>
          <cell r="EW705">
            <v>0.82299999999999995</v>
          </cell>
          <cell r="EX705">
            <v>1.0529999999999999</v>
          </cell>
          <cell r="EY705">
            <v>5.980999999999999</v>
          </cell>
        </row>
        <row r="706">
          <cell r="AC706" t="str">
            <v>котельной №13, для участка: участок №9; Надземная; 2003год ввода; отопление; обратный; 95/70°С</v>
          </cell>
          <cell r="BP706">
            <v>0.02</v>
          </cell>
          <cell r="BQ706">
            <v>1.7999999999999999E-2</v>
          </cell>
          <cell r="BR706">
            <v>1.7000000000000001E-2</v>
          </cell>
          <cell r="BS706">
            <v>1.2E-2</v>
          </cell>
          <cell r="BT706">
            <v>4.0000000000000001E-3</v>
          </cell>
          <cell r="BU706">
            <v>2E-3</v>
          </cell>
          <cell r="BV706">
            <v>3.0000000000000001E-3</v>
          </cell>
          <cell r="BW706">
            <v>4.0000000000000001E-3</v>
          </cell>
          <cell r="BX706">
            <v>4.0000000000000001E-3</v>
          </cell>
          <cell r="BY706">
            <v>1.2999999999999999E-2</v>
          </cell>
          <cell r="BZ706">
            <v>1.6E-2</v>
          </cell>
          <cell r="CA706">
            <v>1.9E-2</v>
          </cell>
          <cell r="CB706">
            <v>0.13200000000000001</v>
          </cell>
          <cell r="CD706">
            <v>1.0999999999999999E-2</v>
          </cell>
          <cell r="CE706">
            <v>2E-3</v>
          </cell>
          <cell r="CF706">
            <v>2E-3</v>
          </cell>
          <cell r="EM706">
            <v>0.95499999999999996</v>
          </cell>
          <cell r="EN706">
            <v>0.83099999999999996</v>
          </cell>
          <cell r="EO706">
            <v>0.745</v>
          </cell>
          <cell r="EP706">
            <v>0.44500000000000001</v>
          </cell>
          <cell r="EQ706">
            <v>1.9E-2</v>
          </cell>
          <cell r="ER706">
            <v>0</v>
          </cell>
          <cell r="ES706">
            <v>0</v>
          </cell>
          <cell r="ET706">
            <v>0</v>
          </cell>
          <cell r="EU706">
            <v>0.02</v>
          </cell>
          <cell r="EV706">
            <v>0.46200000000000002</v>
          </cell>
          <cell r="EW706">
            <v>0.69699999999999995</v>
          </cell>
          <cell r="EX706">
            <v>0.89200000000000002</v>
          </cell>
          <cell r="EY706">
            <v>5.0660000000000007</v>
          </cell>
        </row>
        <row r="707">
          <cell r="AC707" t="str">
            <v>котельной №13, для участка: участок №9; Надземная; 2003год ввода; ГВС; подающий; 60/30°С</v>
          </cell>
          <cell r="BP707">
            <v>7.0000000000000001E-3</v>
          </cell>
          <cell r="BQ707">
            <v>6.0000000000000001E-3</v>
          </cell>
          <cell r="BR707">
            <v>6.0000000000000001E-3</v>
          </cell>
          <cell r="BS707">
            <v>4.0000000000000001E-3</v>
          </cell>
          <cell r="BT707">
            <v>1E-3</v>
          </cell>
          <cell r="BU707">
            <v>1E-3</v>
          </cell>
          <cell r="BV707">
            <v>1E-3</v>
          </cell>
          <cell r="BW707">
            <v>1E-3</v>
          </cell>
          <cell r="BX707">
            <v>1E-3</v>
          </cell>
          <cell r="BY707">
            <v>4.0000000000000001E-3</v>
          </cell>
          <cell r="BZ707">
            <v>5.0000000000000001E-3</v>
          </cell>
          <cell r="CA707">
            <v>6.0000000000000001E-3</v>
          </cell>
          <cell r="CB707">
            <v>4.3000000000000003E-2</v>
          </cell>
          <cell r="CD707">
            <v>4.0000000000000001E-3</v>
          </cell>
          <cell r="CE707">
            <v>1E-3</v>
          </cell>
          <cell r="CF707">
            <v>1E-3</v>
          </cell>
          <cell r="EM707">
            <v>0.78300000000000003</v>
          </cell>
          <cell r="EN707">
            <v>0.69499999999999995</v>
          </cell>
          <cell r="EO707">
            <v>0.69299999999999995</v>
          </cell>
          <cell r="EP707">
            <v>0.55400000000000005</v>
          </cell>
          <cell r="EQ707">
            <v>0.48199999999999998</v>
          </cell>
          <cell r="ER707">
            <v>0.27100000000000002</v>
          </cell>
          <cell r="ES707">
            <v>0.33600000000000002</v>
          </cell>
          <cell r="ET707">
            <v>0.432</v>
          </cell>
          <cell r="EU707">
            <v>0.47599999999999998</v>
          </cell>
          <cell r="EV707">
            <v>0.57299999999999995</v>
          </cell>
          <cell r="EW707">
            <v>0.65900000000000003</v>
          </cell>
          <cell r="EX707">
            <v>0.75800000000000001</v>
          </cell>
          <cell r="EY707">
            <v>6.7119999999999997</v>
          </cell>
        </row>
        <row r="708">
          <cell r="AC708" t="str">
            <v>котельной №13, для участка: участок №9; Надземная; 2003год ввода; ГВС; обратный; 60/30°С</v>
          </cell>
          <cell r="BP708">
            <v>3.0000000000000001E-3</v>
          </cell>
          <cell r="BQ708">
            <v>2E-3</v>
          </cell>
          <cell r="BR708">
            <v>2E-3</v>
          </cell>
          <cell r="BS708">
            <v>2E-3</v>
          </cell>
          <cell r="BT708">
            <v>1E-3</v>
          </cell>
          <cell r="BU708">
            <v>0</v>
          </cell>
          <cell r="BV708">
            <v>0</v>
          </cell>
          <cell r="BW708">
            <v>0</v>
          </cell>
          <cell r="BX708">
            <v>0</v>
          </cell>
          <cell r="BY708">
            <v>2E-3</v>
          </cell>
          <cell r="BZ708">
            <v>2E-3</v>
          </cell>
          <cell r="CA708">
            <v>2E-3</v>
          </cell>
          <cell r="CB708">
            <v>1.6E-2</v>
          </cell>
          <cell r="CD708">
            <v>1E-3</v>
          </cell>
          <cell r="CE708">
            <v>0</v>
          </cell>
          <cell r="CF708">
            <v>0</v>
          </cell>
          <cell r="EM708">
            <v>0.625</v>
          </cell>
          <cell r="EN708">
            <v>0.55500000000000005</v>
          </cell>
          <cell r="EO708">
            <v>0.55300000000000005</v>
          </cell>
          <cell r="EP708">
            <v>0.442</v>
          </cell>
          <cell r="EQ708">
            <v>0.38500000000000001</v>
          </cell>
          <cell r="ER708">
            <v>0.216</v>
          </cell>
          <cell r="ES708">
            <v>0.26800000000000002</v>
          </cell>
          <cell r="ET708">
            <v>0.34499999999999997</v>
          </cell>
          <cell r="EU708">
            <v>0.38</v>
          </cell>
          <cell r="EV708">
            <v>0.45800000000000002</v>
          </cell>
          <cell r="EW708">
            <v>0.52600000000000002</v>
          </cell>
          <cell r="EX708">
            <v>0.60499999999999998</v>
          </cell>
          <cell r="EY708">
            <v>5.3580000000000005</v>
          </cell>
        </row>
        <row r="709">
          <cell r="AC709" t="str">
            <v>котельной №13, для участка: участок №10; Надземная; 2003год ввода; отопление; подающий; 95/70°С</v>
          </cell>
          <cell r="BP709">
            <v>1.4999999999999999E-2</v>
          </cell>
          <cell r="BQ709">
            <v>1.2999999999999999E-2</v>
          </cell>
          <cell r="BR709">
            <v>1.2999999999999999E-2</v>
          </cell>
          <cell r="BS709">
            <v>8.9999999999999993E-3</v>
          </cell>
          <cell r="BT709">
            <v>3.0000000000000001E-3</v>
          </cell>
          <cell r="BU709">
            <v>2E-3</v>
          </cell>
          <cell r="BV709">
            <v>2E-3</v>
          </cell>
          <cell r="BW709">
            <v>3.0000000000000001E-3</v>
          </cell>
          <cell r="BX709">
            <v>3.0000000000000001E-3</v>
          </cell>
          <cell r="BY709">
            <v>0.01</v>
          </cell>
          <cell r="BZ709">
            <v>1.2E-2</v>
          </cell>
          <cell r="CA709">
            <v>1.4E-2</v>
          </cell>
          <cell r="CB709">
            <v>9.8999999999999991E-2</v>
          </cell>
          <cell r="CD709">
            <v>8.0000000000000002E-3</v>
          </cell>
          <cell r="CE709">
            <v>1E-3</v>
          </cell>
          <cell r="CF709">
            <v>1E-3</v>
          </cell>
          <cell r="EM709">
            <v>1.47</v>
          </cell>
          <cell r="EN709">
            <v>1.2789999999999999</v>
          </cell>
          <cell r="EO709">
            <v>1.1479999999999999</v>
          </cell>
          <cell r="EP709">
            <v>0.68500000000000005</v>
          </cell>
          <cell r="EQ709">
            <v>2.9000000000000001E-2</v>
          </cell>
          <cell r="ER709">
            <v>0</v>
          </cell>
          <cell r="ES709">
            <v>0</v>
          </cell>
          <cell r="ET709">
            <v>0</v>
          </cell>
          <cell r="EU709">
            <v>0.03</v>
          </cell>
          <cell r="EV709">
            <v>0.71099999999999997</v>
          </cell>
          <cell r="EW709">
            <v>1.073</v>
          </cell>
          <cell r="EX709">
            <v>1.3720000000000001</v>
          </cell>
          <cell r="EY709">
            <v>7.7969999999999988</v>
          </cell>
        </row>
        <row r="710">
          <cell r="AC710" t="str">
            <v>котельной №13, для участка: участок №10; Надземная; 2003год ввода; отопление; обратный; 95/70°С</v>
          </cell>
          <cell r="BP710">
            <v>1.4999999999999999E-2</v>
          </cell>
          <cell r="BQ710">
            <v>1.2999999999999999E-2</v>
          </cell>
          <cell r="BR710">
            <v>1.2999999999999999E-2</v>
          </cell>
          <cell r="BS710">
            <v>8.9999999999999993E-3</v>
          </cell>
          <cell r="BT710">
            <v>3.0000000000000001E-3</v>
          </cell>
          <cell r="BU710">
            <v>2E-3</v>
          </cell>
          <cell r="BV710">
            <v>2E-3</v>
          </cell>
          <cell r="BW710">
            <v>3.0000000000000001E-3</v>
          </cell>
          <cell r="BX710">
            <v>3.0000000000000001E-3</v>
          </cell>
          <cell r="BY710">
            <v>0.01</v>
          </cell>
          <cell r="BZ710">
            <v>1.2E-2</v>
          </cell>
          <cell r="CA710">
            <v>1.4E-2</v>
          </cell>
          <cell r="CB710">
            <v>9.8999999999999991E-2</v>
          </cell>
          <cell r="CD710">
            <v>8.0000000000000002E-3</v>
          </cell>
          <cell r="CE710">
            <v>1E-3</v>
          </cell>
          <cell r="CF710">
            <v>1E-3</v>
          </cell>
          <cell r="EM710">
            <v>1.2589999999999999</v>
          </cell>
          <cell r="EN710">
            <v>1.0960000000000001</v>
          </cell>
          <cell r="EO710">
            <v>0.98299999999999998</v>
          </cell>
          <cell r="EP710">
            <v>0.58599999999999997</v>
          </cell>
          <cell r="EQ710">
            <v>2.5000000000000001E-2</v>
          </cell>
          <cell r="ER710">
            <v>0</v>
          </cell>
          <cell r="ES710">
            <v>0</v>
          </cell>
          <cell r="ET710">
            <v>0</v>
          </cell>
          <cell r="EU710">
            <v>2.5999999999999999E-2</v>
          </cell>
          <cell r="EV710">
            <v>0.60899999999999999</v>
          </cell>
          <cell r="EW710">
            <v>0.91900000000000004</v>
          </cell>
          <cell r="EX710">
            <v>1.175</v>
          </cell>
          <cell r="EY710">
            <v>6.6779999999999999</v>
          </cell>
        </row>
        <row r="711">
          <cell r="AC711" t="str">
            <v>котельной №13, для участка: участок №10; Надземная; 2003год ввода; ГВС; подающий; 60/30°С</v>
          </cell>
          <cell r="BP711">
            <v>8.9999999999999993E-3</v>
          </cell>
          <cell r="BQ711">
            <v>8.0000000000000002E-3</v>
          </cell>
          <cell r="BR711">
            <v>8.0000000000000002E-3</v>
          </cell>
          <cell r="BS711">
            <v>6.0000000000000001E-3</v>
          </cell>
          <cell r="BT711">
            <v>2E-3</v>
          </cell>
          <cell r="BU711">
            <v>1E-3</v>
          </cell>
          <cell r="BV711">
            <v>1E-3</v>
          </cell>
          <cell r="BW711">
            <v>2E-3</v>
          </cell>
          <cell r="BX711">
            <v>2E-3</v>
          </cell>
          <cell r="BY711">
            <v>6.0000000000000001E-3</v>
          </cell>
          <cell r="BZ711">
            <v>8.0000000000000002E-3</v>
          </cell>
          <cell r="CA711">
            <v>8.9999999999999993E-3</v>
          </cell>
          <cell r="CB711">
            <v>6.2000000000000006E-2</v>
          </cell>
          <cell r="CD711">
            <v>5.0000000000000001E-3</v>
          </cell>
          <cell r="CE711">
            <v>1E-3</v>
          </cell>
          <cell r="CF711">
            <v>1E-3</v>
          </cell>
          <cell r="EM711">
            <v>1.139</v>
          </cell>
          <cell r="EN711">
            <v>1.0109999999999999</v>
          </cell>
          <cell r="EO711">
            <v>1.008</v>
          </cell>
          <cell r="EP711">
            <v>0.80500000000000005</v>
          </cell>
          <cell r="EQ711">
            <v>0.70099999999999996</v>
          </cell>
          <cell r="ER711">
            <v>0.39400000000000002</v>
          </cell>
          <cell r="ES711">
            <v>0.48899999999999999</v>
          </cell>
          <cell r="ET711">
            <v>0.628</v>
          </cell>
          <cell r="EU711">
            <v>0.69199999999999995</v>
          </cell>
          <cell r="EV711">
            <v>0.83399999999999996</v>
          </cell>
          <cell r="EW711">
            <v>0.95899999999999996</v>
          </cell>
          <cell r="EX711">
            <v>1.1020000000000001</v>
          </cell>
          <cell r="EY711">
            <v>9.7620000000000005</v>
          </cell>
        </row>
        <row r="712">
          <cell r="AC712" t="str">
            <v>котельной №13, для участка: участок №10; Надземная; 2003год ввода; ГВС; обратный; 60/30°С</v>
          </cell>
          <cell r="BP712">
            <v>4.0000000000000001E-3</v>
          </cell>
          <cell r="BQ712">
            <v>3.0000000000000001E-3</v>
          </cell>
          <cell r="BR712">
            <v>3.0000000000000001E-3</v>
          </cell>
          <cell r="BS712">
            <v>2E-3</v>
          </cell>
          <cell r="BT712">
            <v>1E-3</v>
          </cell>
          <cell r="BU712">
            <v>0</v>
          </cell>
          <cell r="BV712">
            <v>1E-3</v>
          </cell>
          <cell r="BW712">
            <v>1E-3</v>
          </cell>
          <cell r="BX712">
            <v>1E-3</v>
          </cell>
          <cell r="BY712">
            <v>2E-3</v>
          </cell>
          <cell r="BZ712">
            <v>3.0000000000000001E-3</v>
          </cell>
          <cell r="CA712">
            <v>4.0000000000000001E-3</v>
          </cell>
          <cell r="CB712">
            <v>2.5000000000000001E-2</v>
          </cell>
          <cell r="CD712">
            <v>2E-3</v>
          </cell>
          <cell r="CE712">
            <v>0</v>
          </cell>
          <cell r="CF712">
            <v>0</v>
          </cell>
          <cell r="EM712">
            <v>0.90900000000000003</v>
          </cell>
          <cell r="EN712">
            <v>0.80800000000000005</v>
          </cell>
          <cell r="EO712">
            <v>0.80500000000000005</v>
          </cell>
          <cell r="EP712">
            <v>0.64300000000000002</v>
          </cell>
          <cell r="EQ712">
            <v>0.56000000000000005</v>
          </cell>
          <cell r="ER712">
            <v>0.315</v>
          </cell>
          <cell r="ES712">
            <v>0.39</v>
          </cell>
          <cell r="ET712">
            <v>0.502</v>
          </cell>
          <cell r="EU712">
            <v>0.55200000000000005</v>
          </cell>
          <cell r="EV712">
            <v>0.66600000000000004</v>
          </cell>
          <cell r="EW712">
            <v>0.76500000000000001</v>
          </cell>
          <cell r="EX712">
            <v>0.88</v>
          </cell>
          <cell r="EY712">
            <v>7.7949999999999999</v>
          </cell>
        </row>
        <row r="713">
          <cell r="AC713" t="str">
            <v>котельной №13, для участка: участок №11; Надземная; 2003год ввода; отопление; подающий; 95/70°С</v>
          </cell>
          <cell r="BP713">
            <v>2.9000000000000001E-2</v>
          </cell>
          <cell r="BQ713">
            <v>2.5000000000000001E-2</v>
          </cell>
          <cell r="BR713">
            <v>2.4E-2</v>
          </cell>
          <cell r="BS713">
            <v>1.7999999999999999E-2</v>
          </cell>
          <cell r="BT713">
            <v>6.0000000000000001E-3</v>
          </cell>
          <cell r="BU713">
            <v>3.0000000000000001E-3</v>
          </cell>
          <cell r="BV713">
            <v>4.0000000000000001E-3</v>
          </cell>
          <cell r="BW713">
            <v>5.0000000000000001E-3</v>
          </cell>
          <cell r="BX713">
            <v>6.0000000000000001E-3</v>
          </cell>
          <cell r="BY713">
            <v>1.9E-2</v>
          </cell>
          <cell r="BZ713">
            <v>2.3E-2</v>
          </cell>
          <cell r="CA713">
            <v>2.7E-2</v>
          </cell>
          <cell r="CB713">
            <v>0.18900000000000003</v>
          </cell>
          <cell r="CD713">
            <v>1.6E-2</v>
          </cell>
          <cell r="CE713">
            <v>2E-3</v>
          </cell>
          <cell r="CF713">
            <v>2E-3</v>
          </cell>
          <cell r="EM713">
            <v>1.6279999999999999</v>
          </cell>
          <cell r="EN713">
            <v>1.4159999999999999</v>
          </cell>
          <cell r="EO713">
            <v>1.27</v>
          </cell>
          <cell r="EP713">
            <v>0.75800000000000001</v>
          </cell>
          <cell r="EQ713">
            <v>3.2000000000000001E-2</v>
          </cell>
          <cell r="ER713">
            <v>0</v>
          </cell>
          <cell r="ES713">
            <v>0</v>
          </cell>
          <cell r="ET713">
            <v>0</v>
          </cell>
          <cell r="EU713">
            <v>3.3000000000000002E-2</v>
          </cell>
          <cell r="EV713">
            <v>0.78700000000000003</v>
          </cell>
          <cell r="EW713">
            <v>1.1870000000000001</v>
          </cell>
          <cell r="EX713">
            <v>1.5189999999999999</v>
          </cell>
          <cell r="EY713">
            <v>8.6300000000000008</v>
          </cell>
        </row>
        <row r="714">
          <cell r="AC714" t="str">
            <v>котельной №13, для участка: участок №11; Надземная; 2003год ввода; отопление; обратный; 95/70°С</v>
          </cell>
          <cell r="BP714">
            <v>2.9000000000000001E-2</v>
          </cell>
          <cell r="BQ714">
            <v>2.5000000000000001E-2</v>
          </cell>
          <cell r="BR714">
            <v>2.4E-2</v>
          </cell>
          <cell r="BS714">
            <v>1.7999999999999999E-2</v>
          </cell>
          <cell r="BT714">
            <v>6.0000000000000001E-3</v>
          </cell>
          <cell r="BU714">
            <v>3.0000000000000001E-3</v>
          </cell>
          <cell r="BV714">
            <v>4.0000000000000001E-3</v>
          </cell>
          <cell r="BW714">
            <v>5.0000000000000001E-3</v>
          </cell>
          <cell r="BX714">
            <v>6.0000000000000001E-3</v>
          </cell>
          <cell r="BY714">
            <v>1.9E-2</v>
          </cell>
          <cell r="BZ714">
            <v>2.3E-2</v>
          </cell>
          <cell r="CA714">
            <v>2.7E-2</v>
          </cell>
          <cell r="CB714">
            <v>0.18900000000000003</v>
          </cell>
          <cell r="CD714">
            <v>1.6E-2</v>
          </cell>
          <cell r="CE714">
            <v>2E-3</v>
          </cell>
          <cell r="CF714">
            <v>2E-3</v>
          </cell>
          <cell r="EM714">
            <v>1.377</v>
          </cell>
          <cell r="EN714">
            <v>1.198</v>
          </cell>
          <cell r="EO714">
            <v>1.075</v>
          </cell>
          <cell r="EP714">
            <v>0.64100000000000001</v>
          </cell>
          <cell r="EQ714">
            <v>2.7E-2</v>
          </cell>
          <cell r="ER714">
            <v>0</v>
          </cell>
          <cell r="ES714">
            <v>0</v>
          </cell>
          <cell r="ET714">
            <v>0</v>
          </cell>
          <cell r="EU714">
            <v>2.8000000000000001E-2</v>
          </cell>
          <cell r="EV714">
            <v>0.66600000000000004</v>
          </cell>
          <cell r="EW714">
            <v>1.0049999999999999</v>
          </cell>
          <cell r="EX714">
            <v>1.286</v>
          </cell>
          <cell r="EY714">
            <v>7.3030000000000008</v>
          </cell>
        </row>
        <row r="715">
          <cell r="AC715" t="str">
            <v>котельной №13, для участка: участок №11; Надземная; 2003год ввода; ГВС; подающий; 60/30°С</v>
          </cell>
          <cell r="BP715">
            <v>1.4999999999999999E-2</v>
          </cell>
          <cell r="BQ715">
            <v>1.2999999999999999E-2</v>
          </cell>
          <cell r="BR715">
            <v>1.2E-2</v>
          </cell>
          <cell r="BS715">
            <v>8.9999999999999993E-3</v>
          </cell>
          <cell r="BT715">
            <v>3.0000000000000001E-3</v>
          </cell>
          <cell r="BU715">
            <v>2E-3</v>
          </cell>
          <cell r="BV715">
            <v>2E-3</v>
          </cell>
          <cell r="BW715">
            <v>3.0000000000000001E-3</v>
          </cell>
          <cell r="BX715">
            <v>3.0000000000000001E-3</v>
          </cell>
          <cell r="BY715">
            <v>8.9999999999999993E-3</v>
          </cell>
          <cell r="BZ715">
            <v>1.2E-2</v>
          </cell>
          <cell r="CA715">
            <v>1.4E-2</v>
          </cell>
          <cell r="CB715">
            <v>9.7000000000000003E-2</v>
          </cell>
          <cell r="CD715">
            <v>8.0000000000000002E-3</v>
          </cell>
          <cell r="CE715">
            <v>1E-3</v>
          </cell>
          <cell r="CF715">
            <v>1E-3</v>
          </cell>
          <cell r="EM715">
            <v>1.2809999999999999</v>
          </cell>
          <cell r="EN715">
            <v>1.137</v>
          </cell>
          <cell r="EO715">
            <v>1.1339999999999999</v>
          </cell>
          <cell r="EP715">
            <v>0.90600000000000003</v>
          </cell>
          <cell r="EQ715">
            <v>0.78900000000000003</v>
          </cell>
          <cell r="ER715">
            <v>0.443</v>
          </cell>
          <cell r="ES715">
            <v>0.55000000000000004</v>
          </cell>
          <cell r="ET715">
            <v>0.70599999999999996</v>
          </cell>
          <cell r="EU715">
            <v>0.77800000000000002</v>
          </cell>
          <cell r="EV715">
            <v>0.93799999999999994</v>
          </cell>
          <cell r="EW715">
            <v>1.0780000000000001</v>
          </cell>
          <cell r="EX715">
            <v>1.24</v>
          </cell>
          <cell r="EY715">
            <v>10.98</v>
          </cell>
        </row>
        <row r="716">
          <cell r="AC716" t="str">
            <v>котельной №13, для участка: участок №11; Надземная; 2003год ввода; ГВС; обратный; 60/30°С</v>
          </cell>
          <cell r="BP716">
            <v>8.9999999999999993E-3</v>
          </cell>
          <cell r="BQ716">
            <v>8.0000000000000002E-3</v>
          </cell>
          <cell r="BR716">
            <v>8.0000000000000002E-3</v>
          </cell>
          <cell r="BS716">
            <v>6.0000000000000001E-3</v>
          </cell>
          <cell r="BT716">
            <v>2E-3</v>
          </cell>
          <cell r="BU716">
            <v>1E-3</v>
          </cell>
          <cell r="BV716">
            <v>1E-3</v>
          </cell>
          <cell r="BW716">
            <v>2E-3</v>
          </cell>
          <cell r="BX716">
            <v>2E-3</v>
          </cell>
          <cell r="BY716">
            <v>6.0000000000000001E-3</v>
          </cell>
          <cell r="BZ716">
            <v>8.0000000000000002E-3</v>
          </cell>
          <cell r="CA716">
            <v>8.9999999999999993E-3</v>
          </cell>
          <cell r="CB716">
            <v>6.2000000000000006E-2</v>
          </cell>
          <cell r="CD716">
            <v>5.0000000000000001E-3</v>
          </cell>
          <cell r="CE716">
            <v>1E-3</v>
          </cell>
          <cell r="CF716">
            <v>1E-3</v>
          </cell>
          <cell r="EM716">
            <v>1.0329999999999999</v>
          </cell>
          <cell r="EN716">
            <v>0.91700000000000004</v>
          </cell>
          <cell r="EO716">
            <v>0.91400000000000003</v>
          </cell>
          <cell r="EP716">
            <v>0.73</v>
          </cell>
          <cell r="EQ716">
            <v>0.63600000000000001</v>
          </cell>
          <cell r="ER716">
            <v>0.35699999999999998</v>
          </cell>
          <cell r="ES716">
            <v>0.443</v>
          </cell>
          <cell r="ET716">
            <v>0.56999999999999995</v>
          </cell>
          <cell r="EU716">
            <v>0.627</v>
          </cell>
          <cell r="EV716">
            <v>0.75600000000000001</v>
          </cell>
          <cell r="EW716">
            <v>0.86899999999999999</v>
          </cell>
          <cell r="EX716">
            <v>1</v>
          </cell>
          <cell r="EY716">
            <v>8.8520000000000003</v>
          </cell>
        </row>
        <row r="717">
          <cell r="AC717" t="str">
            <v>котельной №13, для участка: участок №12; Надземная; 2003год ввода; отопление; подающий; 95/70°С</v>
          </cell>
          <cell r="BP717">
            <v>8.9999999999999993E-3</v>
          </cell>
          <cell r="BQ717">
            <v>8.0000000000000002E-3</v>
          </cell>
          <cell r="BR717">
            <v>8.0000000000000002E-3</v>
          </cell>
          <cell r="BS717">
            <v>6.0000000000000001E-3</v>
          </cell>
          <cell r="BT717">
            <v>2E-3</v>
          </cell>
          <cell r="BU717">
            <v>1E-3</v>
          </cell>
          <cell r="BV717">
            <v>1E-3</v>
          </cell>
          <cell r="BW717">
            <v>2E-3</v>
          </cell>
          <cell r="BX717">
            <v>2E-3</v>
          </cell>
          <cell r="BY717">
            <v>6.0000000000000001E-3</v>
          </cell>
          <cell r="BZ717">
            <v>7.0000000000000001E-3</v>
          </cell>
          <cell r="CA717">
            <v>8.9999999999999993E-3</v>
          </cell>
          <cell r="CB717">
            <v>6.1000000000000006E-2</v>
          </cell>
          <cell r="CD717">
            <v>5.0000000000000001E-3</v>
          </cell>
          <cell r="CE717">
            <v>1E-3</v>
          </cell>
          <cell r="CF717">
            <v>1E-3</v>
          </cell>
          <cell r="EM717">
            <v>0.52600000000000002</v>
          </cell>
          <cell r="EN717">
            <v>0.45800000000000002</v>
          </cell>
          <cell r="EO717">
            <v>0.41</v>
          </cell>
          <cell r="EP717">
            <v>0.245</v>
          </cell>
          <cell r="EQ717">
            <v>0.01</v>
          </cell>
          <cell r="ER717">
            <v>0</v>
          </cell>
          <cell r="ES717">
            <v>0</v>
          </cell>
          <cell r="ET717">
            <v>0</v>
          </cell>
          <cell r="EU717">
            <v>1.0999999999999999E-2</v>
          </cell>
          <cell r="EV717">
            <v>0.254</v>
          </cell>
          <cell r="EW717">
            <v>0.38400000000000001</v>
          </cell>
          <cell r="EX717">
            <v>0.49099999999999999</v>
          </cell>
          <cell r="EY717">
            <v>2.7889999999999997</v>
          </cell>
        </row>
        <row r="718">
          <cell r="AC718" t="str">
            <v>котельной №13, для участка: участок №12; Надземная; 2003год ввода; отопление; обратный; 95/70°С</v>
          </cell>
          <cell r="BP718">
            <v>8.9999999999999993E-3</v>
          </cell>
          <cell r="BQ718">
            <v>8.0000000000000002E-3</v>
          </cell>
          <cell r="BR718">
            <v>8.0000000000000002E-3</v>
          </cell>
          <cell r="BS718">
            <v>6.0000000000000001E-3</v>
          </cell>
          <cell r="BT718">
            <v>2E-3</v>
          </cell>
          <cell r="BU718">
            <v>1E-3</v>
          </cell>
          <cell r="BV718">
            <v>1E-3</v>
          </cell>
          <cell r="BW718">
            <v>2E-3</v>
          </cell>
          <cell r="BX718">
            <v>2E-3</v>
          </cell>
          <cell r="BY718">
            <v>6.0000000000000001E-3</v>
          </cell>
          <cell r="BZ718">
            <v>7.0000000000000001E-3</v>
          </cell>
          <cell r="CA718">
            <v>8.9999999999999993E-3</v>
          </cell>
          <cell r="CB718">
            <v>6.1000000000000006E-2</v>
          </cell>
          <cell r="CD718">
            <v>5.0000000000000001E-3</v>
          </cell>
          <cell r="CE718">
            <v>1E-3</v>
          </cell>
          <cell r="CF718">
            <v>1E-3</v>
          </cell>
          <cell r="EM718">
            <v>0.44500000000000001</v>
          </cell>
          <cell r="EN718">
            <v>0.38700000000000001</v>
          </cell>
          <cell r="EO718">
            <v>0.34699999999999998</v>
          </cell>
          <cell r="EP718">
            <v>0.20699999999999999</v>
          </cell>
          <cell r="EQ718">
            <v>8.9999999999999993E-3</v>
          </cell>
          <cell r="ER718">
            <v>0</v>
          </cell>
          <cell r="ES718">
            <v>0</v>
          </cell>
          <cell r="ET718">
            <v>0</v>
          </cell>
          <cell r="EU718">
            <v>8.9999999999999993E-3</v>
          </cell>
          <cell r="EV718">
            <v>0.215</v>
          </cell>
          <cell r="EW718">
            <v>0.32500000000000001</v>
          </cell>
          <cell r="EX718">
            <v>0.41499999999999998</v>
          </cell>
          <cell r="EY718">
            <v>2.359</v>
          </cell>
        </row>
        <row r="719">
          <cell r="AC719" t="str">
            <v>котельной №13, для участка: от ж.д.ул.Линейная №36а до ж.д.ул.Линейная №37; Надземная; 2004год ввода; отопление; подающий; 95/70°С</v>
          </cell>
          <cell r="BP719">
            <v>0.01</v>
          </cell>
          <cell r="BQ719">
            <v>8.9999999999999993E-3</v>
          </cell>
          <cell r="BR719">
            <v>8.9999999999999993E-3</v>
          </cell>
          <cell r="BS719">
            <v>6.0000000000000001E-3</v>
          </cell>
          <cell r="BT719">
            <v>2E-3</v>
          </cell>
          <cell r="BU719">
            <v>1E-3</v>
          </cell>
          <cell r="BV719">
            <v>2E-3</v>
          </cell>
          <cell r="BW719">
            <v>2E-3</v>
          </cell>
          <cell r="BX719">
            <v>2E-3</v>
          </cell>
          <cell r="BY719">
            <v>7.0000000000000001E-3</v>
          </cell>
          <cell r="BZ719">
            <v>8.0000000000000002E-3</v>
          </cell>
          <cell r="CA719">
            <v>0.01</v>
          </cell>
          <cell r="CB719">
            <v>6.8000000000000005E-2</v>
          </cell>
          <cell r="CD719">
            <v>6.0000000000000001E-3</v>
          </cell>
          <cell r="CE719">
            <v>1E-3</v>
          </cell>
          <cell r="CF719">
            <v>1E-3</v>
          </cell>
          <cell r="EM719">
            <v>2.056</v>
          </cell>
          <cell r="EN719">
            <v>1.7889999999999999</v>
          </cell>
          <cell r="EO719">
            <v>1.605</v>
          </cell>
          <cell r="EP719">
            <v>0.95699999999999996</v>
          </cell>
          <cell r="EQ719">
            <v>4.1000000000000002E-2</v>
          </cell>
          <cell r="ER719">
            <v>0</v>
          </cell>
          <cell r="ES719">
            <v>0</v>
          </cell>
          <cell r="ET719">
            <v>0</v>
          </cell>
          <cell r="EU719">
            <v>4.2000000000000003E-2</v>
          </cell>
          <cell r="EV719">
            <v>0.99399999999999999</v>
          </cell>
          <cell r="EW719">
            <v>1.5</v>
          </cell>
          <cell r="EX719">
            <v>1.919</v>
          </cell>
          <cell r="EY719">
            <v>10.902999999999999</v>
          </cell>
        </row>
        <row r="720">
          <cell r="AC720" t="str">
            <v>котельной №13, для участка: от ж.д.ул.Линейная №36а до ж.д.ул.Линейная №37; Надземная; 2004год ввода; отопление; обратный; 95/70°С</v>
          </cell>
          <cell r="BP720">
            <v>0.01</v>
          </cell>
          <cell r="BQ720">
            <v>8.9999999999999993E-3</v>
          </cell>
          <cell r="BR720">
            <v>8.9999999999999993E-3</v>
          </cell>
          <cell r="BS720">
            <v>6.0000000000000001E-3</v>
          </cell>
          <cell r="BT720">
            <v>2E-3</v>
          </cell>
          <cell r="BU720">
            <v>1E-3</v>
          </cell>
          <cell r="BV720">
            <v>2E-3</v>
          </cell>
          <cell r="BW720">
            <v>2E-3</v>
          </cell>
          <cell r="BX720">
            <v>2E-3</v>
          </cell>
          <cell r="BY720">
            <v>7.0000000000000001E-3</v>
          </cell>
          <cell r="BZ720">
            <v>8.0000000000000002E-3</v>
          </cell>
          <cell r="CA720">
            <v>0.01</v>
          </cell>
          <cell r="CB720">
            <v>6.8000000000000005E-2</v>
          </cell>
          <cell r="CD720">
            <v>6.0000000000000001E-3</v>
          </cell>
          <cell r="CE720">
            <v>1E-3</v>
          </cell>
          <cell r="CF720">
            <v>1E-3</v>
          </cell>
          <cell r="EM720">
            <v>1.7350000000000001</v>
          </cell>
          <cell r="EN720">
            <v>1.51</v>
          </cell>
          <cell r="EO720">
            <v>1.3540000000000001</v>
          </cell>
          <cell r="EP720">
            <v>0.80800000000000005</v>
          </cell>
          <cell r="EQ720">
            <v>3.5000000000000003E-2</v>
          </cell>
          <cell r="ER720">
            <v>0</v>
          </cell>
          <cell r="ES720">
            <v>0</v>
          </cell>
          <cell r="ET720">
            <v>0</v>
          </cell>
          <cell r="EU720">
            <v>3.5999999999999997E-2</v>
          </cell>
          <cell r="EV720">
            <v>0.83899999999999997</v>
          </cell>
          <cell r="EW720">
            <v>1.266</v>
          </cell>
          <cell r="EX720">
            <v>1.62</v>
          </cell>
          <cell r="EY720">
            <v>9.2029999999999994</v>
          </cell>
        </row>
        <row r="721">
          <cell r="AC721" t="str">
            <v>котельной №13, для участка: к ж.д.ул.Линейная №67а; Надземная; 2003год ввода; отопление; подающий; 95/70°С</v>
          </cell>
          <cell r="BP721">
            <v>2E-3</v>
          </cell>
          <cell r="BQ721">
            <v>2E-3</v>
          </cell>
          <cell r="BR721">
            <v>2E-3</v>
          </cell>
          <cell r="BS721">
            <v>1E-3</v>
          </cell>
          <cell r="BT721">
            <v>0</v>
          </cell>
          <cell r="BU721">
            <v>0</v>
          </cell>
          <cell r="BV721">
            <v>0</v>
          </cell>
          <cell r="BW721">
            <v>0</v>
          </cell>
          <cell r="BX721">
            <v>0</v>
          </cell>
          <cell r="BY721">
            <v>1E-3</v>
          </cell>
          <cell r="BZ721">
            <v>1E-3</v>
          </cell>
          <cell r="CA721">
            <v>2E-3</v>
          </cell>
          <cell r="CB721">
            <v>1.1000000000000001E-2</v>
          </cell>
          <cell r="CD721">
            <v>1E-3</v>
          </cell>
          <cell r="CE721">
            <v>0</v>
          </cell>
          <cell r="CF721">
            <v>0</v>
          </cell>
          <cell r="EM721">
            <v>0.35899999999999999</v>
          </cell>
          <cell r="EN721">
            <v>0.312</v>
          </cell>
          <cell r="EO721">
            <v>0.28000000000000003</v>
          </cell>
          <cell r="EP721">
            <v>0.16700000000000001</v>
          </cell>
          <cell r="EQ721">
            <v>7.0000000000000001E-3</v>
          </cell>
          <cell r="ER721">
            <v>0</v>
          </cell>
          <cell r="ES721">
            <v>0</v>
          </cell>
          <cell r="ET721">
            <v>0</v>
          </cell>
          <cell r="EU721">
            <v>7.0000000000000001E-3</v>
          </cell>
          <cell r="EV721">
            <v>0.17299999999999999</v>
          </cell>
          <cell r="EW721">
            <v>0.26200000000000001</v>
          </cell>
          <cell r="EX721">
            <v>0.33500000000000002</v>
          </cell>
          <cell r="EY721">
            <v>1.9019999999999999</v>
          </cell>
        </row>
        <row r="722">
          <cell r="AC722" t="str">
            <v>котельной №13, для участка: к ж.д.ул.Линейная №67а; Надземная; 2003год ввода; отопление; обратный; 95/70°С</v>
          </cell>
          <cell r="BP722">
            <v>2E-3</v>
          </cell>
          <cell r="BQ722">
            <v>2E-3</v>
          </cell>
          <cell r="BR722">
            <v>2E-3</v>
          </cell>
          <cell r="BS722">
            <v>1E-3</v>
          </cell>
          <cell r="BT722">
            <v>0</v>
          </cell>
          <cell r="BU722">
            <v>0</v>
          </cell>
          <cell r="BV722">
            <v>0</v>
          </cell>
          <cell r="BW722">
            <v>0</v>
          </cell>
          <cell r="BX722">
            <v>0</v>
          </cell>
          <cell r="BY722">
            <v>1E-3</v>
          </cell>
          <cell r="BZ722">
            <v>1E-3</v>
          </cell>
          <cell r="CA722">
            <v>2E-3</v>
          </cell>
          <cell r="CB722">
            <v>1.1000000000000001E-2</v>
          </cell>
          <cell r="CD722">
            <v>1E-3</v>
          </cell>
          <cell r="CE722">
            <v>0</v>
          </cell>
          <cell r="CF722">
            <v>0</v>
          </cell>
          <cell r="EM722">
            <v>0.30099999999999999</v>
          </cell>
          <cell r="EN722">
            <v>0.26200000000000001</v>
          </cell>
          <cell r="EO722">
            <v>0.23499999999999999</v>
          </cell>
          <cell r="EP722">
            <v>0.14000000000000001</v>
          </cell>
          <cell r="EQ722">
            <v>6.0000000000000001E-3</v>
          </cell>
          <cell r="ER722">
            <v>0</v>
          </cell>
          <cell r="ES722">
            <v>0</v>
          </cell>
          <cell r="ET722">
            <v>0</v>
          </cell>
          <cell r="EU722">
            <v>6.0000000000000001E-3</v>
          </cell>
          <cell r="EV722">
            <v>0.14599999999999999</v>
          </cell>
          <cell r="EW722">
            <v>0.22</v>
          </cell>
          <cell r="EX722">
            <v>0.28100000000000003</v>
          </cell>
          <cell r="EY722">
            <v>1.597</v>
          </cell>
        </row>
        <row r="723">
          <cell r="AC723" t="str">
            <v>котельной №13, для участка: к ж.д.ул.Линейная №39; Надземная; 2004год ввода; отопление; подающий; 95/70°С</v>
          </cell>
          <cell r="BP723">
            <v>2E-3</v>
          </cell>
          <cell r="BQ723">
            <v>2E-3</v>
          </cell>
          <cell r="BR723">
            <v>1E-3</v>
          </cell>
          <cell r="BS723">
            <v>1E-3</v>
          </cell>
          <cell r="BT723">
            <v>0</v>
          </cell>
          <cell r="BU723">
            <v>0</v>
          </cell>
          <cell r="BV723">
            <v>0</v>
          </cell>
          <cell r="BW723">
            <v>0</v>
          </cell>
          <cell r="BX723">
            <v>0</v>
          </cell>
          <cell r="BY723">
            <v>1E-3</v>
          </cell>
          <cell r="BZ723">
            <v>1E-3</v>
          </cell>
          <cell r="CA723">
            <v>2E-3</v>
          </cell>
          <cell r="CB723">
            <v>0.01</v>
          </cell>
          <cell r="CD723">
            <v>1E-3</v>
          </cell>
          <cell r="CE723">
            <v>0</v>
          </cell>
          <cell r="CF723">
            <v>0</v>
          </cell>
          <cell r="EM723">
            <v>0.33700000000000002</v>
          </cell>
          <cell r="EN723">
            <v>0.29299999999999998</v>
          </cell>
          <cell r="EO723">
            <v>0.26300000000000001</v>
          </cell>
          <cell r="EP723">
            <v>0.157</v>
          </cell>
          <cell r="EQ723">
            <v>7.0000000000000001E-3</v>
          </cell>
          <cell r="ER723">
            <v>0</v>
          </cell>
          <cell r="ES723">
            <v>0</v>
          </cell>
          <cell r="ET723">
            <v>0</v>
          </cell>
          <cell r="EU723">
            <v>7.0000000000000001E-3</v>
          </cell>
          <cell r="EV723">
            <v>0.16300000000000001</v>
          </cell>
          <cell r="EW723">
            <v>0.246</v>
          </cell>
          <cell r="EX723">
            <v>0.315</v>
          </cell>
          <cell r="EY723">
            <v>1.7879999999999998</v>
          </cell>
        </row>
        <row r="724">
          <cell r="AC724" t="str">
            <v>котельной №13, для участка: к ж.д.ул.Линейная №39; Надземная; 2004год ввода; отопление; обратный; 95/70°С</v>
          </cell>
          <cell r="BP724">
            <v>2E-3</v>
          </cell>
          <cell r="BQ724">
            <v>2E-3</v>
          </cell>
          <cell r="BR724">
            <v>1E-3</v>
          </cell>
          <cell r="BS724">
            <v>1E-3</v>
          </cell>
          <cell r="BT724">
            <v>0</v>
          </cell>
          <cell r="BU724">
            <v>0</v>
          </cell>
          <cell r="BV724">
            <v>0</v>
          </cell>
          <cell r="BW724">
            <v>0</v>
          </cell>
          <cell r="BX724">
            <v>0</v>
          </cell>
          <cell r="BY724">
            <v>1E-3</v>
          </cell>
          <cell r="BZ724">
            <v>1E-3</v>
          </cell>
          <cell r="CA724">
            <v>2E-3</v>
          </cell>
          <cell r="CB724">
            <v>0.01</v>
          </cell>
          <cell r="CD724">
            <v>1E-3</v>
          </cell>
          <cell r="CE724">
            <v>0</v>
          </cell>
          <cell r="CF724">
            <v>0</v>
          </cell>
          <cell r="EM724">
            <v>0.28499999999999998</v>
          </cell>
          <cell r="EN724">
            <v>0.248</v>
          </cell>
          <cell r="EO724">
            <v>0.222</v>
          </cell>
          <cell r="EP724">
            <v>0.13200000000000001</v>
          </cell>
          <cell r="EQ724">
            <v>6.0000000000000001E-3</v>
          </cell>
          <cell r="ER724">
            <v>0</v>
          </cell>
          <cell r="ES724">
            <v>0</v>
          </cell>
          <cell r="ET724">
            <v>0</v>
          </cell>
          <cell r="EU724">
            <v>6.0000000000000001E-3</v>
          </cell>
          <cell r="EV724">
            <v>0.13800000000000001</v>
          </cell>
          <cell r="EW724">
            <v>0.20799999999999999</v>
          </cell>
          <cell r="EX724">
            <v>0.26600000000000001</v>
          </cell>
          <cell r="EY724">
            <v>1.5109999999999999</v>
          </cell>
        </row>
        <row r="725">
          <cell r="AC725" t="str">
            <v>котельной №13, для участка: к ж.д.ул.Первомайская №75; Надземная; 2010год ввода; отопление; подающий; 95/70°С</v>
          </cell>
          <cell r="BP725">
            <v>0.01</v>
          </cell>
          <cell r="BQ725">
            <v>8.9999999999999993E-3</v>
          </cell>
          <cell r="BR725">
            <v>8.0000000000000002E-3</v>
          </cell>
          <cell r="BS725">
            <v>6.0000000000000001E-3</v>
          </cell>
          <cell r="BT725">
            <v>2E-3</v>
          </cell>
          <cell r="BU725">
            <v>1E-3</v>
          </cell>
          <cell r="BV725">
            <v>1E-3</v>
          </cell>
          <cell r="BW725">
            <v>2E-3</v>
          </cell>
          <cell r="BX725">
            <v>2E-3</v>
          </cell>
          <cell r="BY725">
            <v>6.0000000000000001E-3</v>
          </cell>
          <cell r="BZ725">
            <v>8.0000000000000002E-3</v>
          </cell>
          <cell r="CA725">
            <v>8.9999999999999993E-3</v>
          </cell>
          <cell r="CB725">
            <v>6.4000000000000001E-2</v>
          </cell>
          <cell r="CD725">
            <v>6.0000000000000001E-3</v>
          </cell>
          <cell r="CE725">
            <v>1E-3</v>
          </cell>
          <cell r="CF725">
            <v>1E-3</v>
          </cell>
          <cell r="EM725">
            <v>0.98099999999999998</v>
          </cell>
          <cell r="EN725">
            <v>0.85399999999999998</v>
          </cell>
          <cell r="EO725">
            <v>0.76600000000000001</v>
          </cell>
          <cell r="EP725">
            <v>0.45700000000000002</v>
          </cell>
          <cell r="EQ725">
            <v>0.02</v>
          </cell>
          <cell r="ER725">
            <v>0</v>
          </cell>
          <cell r="ES725">
            <v>0</v>
          </cell>
          <cell r="ET725">
            <v>0</v>
          </cell>
          <cell r="EU725">
            <v>0.02</v>
          </cell>
          <cell r="EV725">
            <v>0.47399999999999998</v>
          </cell>
          <cell r="EW725">
            <v>0.71599999999999997</v>
          </cell>
          <cell r="EX725">
            <v>0.91600000000000004</v>
          </cell>
          <cell r="EY725">
            <v>5.2040000000000006</v>
          </cell>
        </row>
        <row r="726">
          <cell r="AC726" t="str">
            <v>котельной №13, для участка: к ж.д.ул.Первомайская №75; Надземная; 2010год ввода; отопление; обратный; 95/70°С</v>
          </cell>
          <cell r="BP726">
            <v>0.01</v>
          </cell>
          <cell r="BQ726">
            <v>8.9999999999999993E-3</v>
          </cell>
          <cell r="BR726">
            <v>8.0000000000000002E-3</v>
          </cell>
          <cell r="BS726">
            <v>6.0000000000000001E-3</v>
          </cell>
          <cell r="BT726">
            <v>2E-3</v>
          </cell>
          <cell r="BU726">
            <v>1E-3</v>
          </cell>
          <cell r="BV726">
            <v>1E-3</v>
          </cell>
          <cell r="BW726">
            <v>2E-3</v>
          </cell>
          <cell r="BX726">
            <v>2E-3</v>
          </cell>
          <cell r="BY726">
            <v>6.0000000000000001E-3</v>
          </cell>
          <cell r="BZ726">
            <v>8.0000000000000002E-3</v>
          </cell>
          <cell r="CA726">
            <v>8.9999999999999993E-3</v>
          </cell>
          <cell r="CB726">
            <v>6.4000000000000001E-2</v>
          </cell>
          <cell r="CD726">
            <v>6.0000000000000001E-3</v>
          </cell>
          <cell r="CE726">
            <v>1E-3</v>
          </cell>
          <cell r="CF726">
            <v>1E-3</v>
          </cell>
          <cell r="EM726">
            <v>0.84099999999999997</v>
          </cell>
          <cell r="EN726">
            <v>0.73199999999999998</v>
          </cell>
          <cell r="EO726">
            <v>0.65600000000000003</v>
          </cell>
          <cell r="EP726">
            <v>0.39100000000000001</v>
          </cell>
          <cell r="EQ726">
            <v>1.7000000000000001E-2</v>
          </cell>
          <cell r="ER726">
            <v>0</v>
          </cell>
          <cell r="ES726">
            <v>0</v>
          </cell>
          <cell r="ET726">
            <v>0</v>
          </cell>
          <cell r="EU726">
            <v>1.7000000000000001E-2</v>
          </cell>
          <cell r="EV726">
            <v>0.40600000000000003</v>
          </cell>
          <cell r="EW726">
            <v>0.61299999999999999</v>
          </cell>
          <cell r="EX726">
            <v>0.78500000000000003</v>
          </cell>
          <cell r="EY726">
            <v>4.4580000000000002</v>
          </cell>
        </row>
        <row r="727">
          <cell r="AC727" t="str">
            <v>котельной №13, для участка: к ж.д.ул.Первомайская №66; Надземная; 2009год ввода; отопление; подающий; 95/70°С</v>
          </cell>
          <cell r="BP727">
            <v>1E-3</v>
          </cell>
          <cell r="BQ727">
            <v>1E-3</v>
          </cell>
          <cell r="BR727">
            <v>1E-3</v>
          </cell>
          <cell r="BS727">
            <v>1E-3</v>
          </cell>
          <cell r="BT727">
            <v>0</v>
          </cell>
          <cell r="BU727">
            <v>0</v>
          </cell>
          <cell r="BV727">
            <v>0</v>
          </cell>
          <cell r="BW727">
            <v>0</v>
          </cell>
          <cell r="BX727">
            <v>0</v>
          </cell>
          <cell r="BY727">
            <v>1E-3</v>
          </cell>
          <cell r="BZ727">
            <v>1E-3</v>
          </cell>
          <cell r="CA727">
            <v>1E-3</v>
          </cell>
          <cell r="CB727">
            <v>7.0000000000000001E-3</v>
          </cell>
          <cell r="CD727">
            <v>0</v>
          </cell>
          <cell r="CE727">
            <v>0</v>
          </cell>
          <cell r="CF727">
            <v>0</v>
          </cell>
          <cell r="EM727">
            <v>0.255</v>
          </cell>
          <cell r="EN727">
            <v>0.222</v>
          </cell>
          <cell r="EO727">
            <v>0.19900000000000001</v>
          </cell>
          <cell r="EP727">
            <v>0.11899999999999999</v>
          </cell>
          <cell r="EQ727">
            <v>5.0000000000000001E-3</v>
          </cell>
          <cell r="ER727">
            <v>0</v>
          </cell>
          <cell r="ES727">
            <v>0</v>
          </cell>
          <cell r="ET727">
            <v>0</v>
          </cell>
          <cell r="EU727">
            <v>5.0000000000000001E-3</v>
          </cell>
          <cell r="EV727">
            <v>0.123</v>
          </cell>
          <cell r="EW727">
            <v>0.186</v>
          </cell>
          <cell r="EX727">
            <v>0.23799999999999999</v>
          </cell>
          <cell r="EY727">
            <v>1.3519999999999999</v>
          </cell>
        </row>
        <row r="728">
          <cell r="AC728" t="str">
            <v>котельной №13, для участка: к ж.д.ул.Первомайская №66; Надземная; 2009год ввода; отопление; обратный; 95/70°С</v>
          </cell>
          <cell r="BP728">
            <v>1E-3</v>
          </cell>
          <cell r="BQ728">
            <v>1E-3</v>
          </cell>
          <cell r="BR728">
            <v>1E-3</v>
          </cell>
          <cell r="BS728">
            <v>1E-3</v>
          </cell>
          <cell r="BT728">
            <v>0</v>
          </cell>
          <cell r="BU728">
            <v>0</v>
          </cell>
          <cell r="BV728">
            <v>0</v>
          </cell>
          <cell r="BW728">
            <v>0</v>
          </cell>
          <cell r="BX728">
            <v>0</v>
          </cell>
          <cell r="BY728">
            <v>1E-3</v>
          </cell>
          <cell r="BZ728">
            <v>1E-3</v>
          </cell>
          <cell r="CA728">
            <v>1E-3</v>
          </cell>
          <cell r="CB728">
            <v>7.0000000000000001E-3</v>
          </cell>
          <cell r="CD728">
            <v>0</v>
          </cell>
          <cell r="CE728">
            <v>0</v>
          </cell>
          <cell r="CF728">
            <v>0</v>
          </cell>
          <cell r="EM728">
            <v>0.217</v>
          </cell>
          <cell r="EN728">
            <v>0.189</v>
          </cell>
          <cell r="EO728">
            <v>0.16900000000000001</v>
          </cell>
          <cell r="EP728">
            <v>0.10100000000000001</v>
          </cell>
          <cell r="EQ728">
            <v>4.0000000000000001E-3</v>
          </cell>
          <cell r="ER728">
            <v>0</v>
          </cell>
          <cell r="ES728">
            <v>0</v>
          </cell>
          <cell r="ET728">
            <v>0</v>
          </cell>
          <cell r="EU728">
            <v>4.0000000000000001E-3</v>
          </cell>
          <cell r="EV728">
            <v>0.105</v>
          </cell>
          <cell r="EW728">
            <v>0.158</v>
          </cell>
          <cell r="EX728">
            <v>0.20300000000000001</v>
          </cell>
          <cell r="EY728">
            <v>1.1500000000000001</v>
          </cell>
        </row>
        <row r="729">
          <cell r="AC729" t="str">
            <v>котельной №15, для участка: от котельной №15 до ул.Железнодорожная №31; Надземная; 1983год ввода; отопление; подающий; 95/70°С</v>
          </cell>
          <cell r="BP729">
            <v>3.9E-2</v>
          </cell>
          <cell r="BQ729">
            <v>3.4000000000000002E-2</v>
          </cell>
          <cell r="BR729">
            <v>3.3000000000000002E-2</v>
          </cell>
          <cell r="BS729">
            <v>2.4E-2</v>
          </cell>
          <cell r="BT729">
            <v>8.0000000000000002E-3</v>
          </cell>
          <cell r="BU729">
            <v>5.0000000000000001E-3</v>
          </cell>
          <cell r="BV729">
            <v>6.0000000000000001E-3</v>
          </cell>
          <cell r="BW729">
            <v>7.0000000000000001E-3</v>
          </cell>
          <cell r="BX729">
            <v>8.0000000000000002E-3</v>
          </cell>
          <cell r="BY729">
            <v>2.5000000000000001E-2</v>
          </cell>
          <cell r="BZ729">
            <v>3.1E-2</v>
          </cell>
          <cell r="CA729">
            <v>3.6999999999999998E-2</v>
          </cell>
          <cell r="CB729">
            <v>0.25700000000000001</v>
          </cell>
          <cell r="CD729">
            <v>2.1999999999999999E-2</v>
          </cell>
          <cell r="CE729">
            <v>3.0000000000000001E-3</v>
          </cell>
          <cell r="CF729">
            <v>3.0000000000000001E-3</v>
          </cell>
          <cell r="EM729">
            <v>4.0910000000000002</v>
          </cell>
          <cell r="EN729">
            <v>3.56</v>
          </cell>
          <cell r="EO729">
            <v>3.1930000000000001</v>
          </cell>
          <cell r="EP729">
            <v>1.905</v>
          </cell>
          <cell r="EQ729">
            <v>8.1000000000000003E-2</v>
          </cell>
          <cell r="ER729">
            <v>0</v>
          </cell>
          <cell r="ES729">
            <v>0</v>
          </cell>
          <cell r="ET729">
            <v>0</v>
          </cell>
          <cell r="EU729">
            <v>8.4000000000000005E-2</v>
          </cell>
          <cell r="EV729">
            <v>1.9770000000000001</v>
          </cell>
          <cell r="EW729">
            <v>2.9849999999999999</v>
          </cell>
          <cell r="EX729">
            <v>3.819</v>
          </cell>
          <cell r="EY729">
            <v>21.694999999999997</v>
          </cell>
        </row>
        <row r="730">
          <cell r="AC730" t="str">
            <v>котельной №15, для участка: от котельной №15 до ул.Железнодорожная №31; Надземная; 1983год ввода; отопление; обратный; 95/70°С</v>
          </cell>
          <cell r="BP730">
            <v>3.9E-2</v>
          </cell>
          <cell r="BQ730">
            <v>3.4000000000000002E-2</v>
          </cell>
          <cell r="BR730">
            <v>3.3000000000000002E-2</v>
          </cell>
          <cell r="BS730">
            <v>2.4E-2</v>
          </cell>
          <cell r="BT730">
            <v>8.0000000000000002E-3</v>
          </cell>
          <cell r="BU730">
            <v>5.0000000000000001E-3</v>
          </cell>
          <cell r="BV730">
            <v>6.0000000000000001E-3</v>
          </cell>
          <cell r="BW730">
            <v>7.0000000000000001E-3</v>
          </cell>
          <cell r="BX730">
            <v>8.0000000000000002E-3</v>
          </cell>
          <cell r="BY730">
            <v>2.5000000000000001E-2</v>
          </cell>
          <cell r="BZ730">
            <v>3.1E-2</v>
          </cell>
          <cell r="CA730">
            <v>3.6999999999999998E-2</v>
          </cell>
          <cell r="CB730">
            <v>0.25700000000000001</v>
          </cell>
          <cell r="CD730">
            <v>2.1999999999999999E-2</v>
          </cell>
          <cell r="CE730">
            <v>3.0000000000000001E-3</v>
          </cell>
          <cell r="CF730">
            <v>3.0000000000000001E-3</v>
          </cell>
          <cell r="EM730">
            <v>3.5219999999999998</v>
          </cell>
          <cell r="EN730">
            <v>3.0649999999999999</v>
          </cell>
          <cell r="EO730">
            <v>2.7490000000000001</v>
          </cell>
          <cell r="EP730">
            <v>1.64</v>
          </cell>
          <cell r="EQ730">
            <v>7.0000000000000007E-2</v>
          </cell>
          <cell r="ER730">
            <v>0</v>
          </cell>
          <cell r="ES730">
            <v>0</v>
          </cell>
          <cell r="ET730">
            <v>0</v>
          </cell>
          <cell r="EU730">
            <v>7.1999999999999995E-2</v>
          </cell>
          <cell r="EV730">
            <v>1.702</v>
          </cell>
          <cell r="EW730">
            <v>2.57</v>
          </cell>
          <cell r="EX730">
            <v>3.2879999999999998</v>
          </cell>
          <cell r="EY730">
            <v>18.678000000000001</v>
          </cell>
        </row>
        <row r="731">
          <cell r="AC731" t="str">
            <v>котельной №15, для участка: от котельной №15 до ул.Железнодорожная №31; Надземная; 1983год ввода; отопление; подающий; 95/70°С</v>
          </cell>
          <cell r="BP731">
            <v>4.8000000000000001E-2</v>
          </cell>
          <cell r="BQ731">
            <v>4.2000000000000003E-2</v>
          </cell>
          <cell r="BR731">
            <v>4.1000000000000002E-2</v>
          </cell>
          <cell r="BS731">
            <v>0.03</v>
          </cell>
          <cell r="BT731">
            <v>0.01</v>
          </cell>
          <cell r="BU731">
            <v>6.0000000000000001E-3</v>
          </cell>
          <cell r="BV731">
            <v>7.0000000000000001E-3</v>
          </cell>
          <cell r="BW731">
            <v>8.9999999999999993E-3</v>
          </cell>
          <cell r="BX731">
            <v>8.9999999999999993E-3</v>
          </cell>
          <cell r="BY731">
            <v>3.1E-2</v>
          </cell>
          <cell r="BZ731">
            <v>3.9E-2</v>
          </cell>
          <cell r="CA731">
            <v>4.5999999999999999E-2</v>
          </cell>
          <cell r="CB731">
            <v>0.318</v>
          </cell>
          <cell r="CD731">
            <v>2.7E-2</v>
          </cell>
          <cell r="CE731">
            <v>4.0000000000000001E-3</v>
          </cell>
          <cell r="CF731">
            <v>4.0000000000000001E-3</v>
          </cell>
          <cell r="EM731">
            <v>3.016</v>
          </cell>
          <cell r="EN731">
            <v>2.6240000000000001</v>
          </cell>
          <cell r="EO731">
            <v>2.3540000000000001</v>
          </cell>
          <cell r="EP731">
            <v>1.4039999999999999</v>
          </cell>
          <cell r="EQ731">
            <v>0.06</v>
          </cell>
          <cell r="ER731">
            <v>0</v>
          </cell>
          <cell r="ES731">
            <v>0</v>
          </cell>
          <cell r="ET731">
            <v>0</v>
          </cell>
          <cell r="EU731">
            <v>6.2E-2</v>
          </cell>
          <cell r="EV731">
            <v>1.458</v>
          </cell>
          <cell r="EW731">
            <v>2.2000000000000002</v>
          </cell>
          <cell r="EX731">
            <v>2.8149999999999999</v>
          </cell>
          <cell r="EY731">
            <v>15.993</v>
          </cell>
        </row>
        <row r="732">
          <cell r="AC732" t="str">
            <v>котельной №15, для участка: от котельной №15 до ул.Железнодорожная №31; Надземная; 1983год ввода; отопление; обратный; 95/70°С</v>
          </cell>
          <cell r="BP732">
            <v>4.8000000000000001E-2</v>
          </cell>
          <cell r="BQ732">
            <v>4.2000000000000003E-2</v>
          </cell>
          <cell r="BR732">
            <v>4.1000000000000002E-2</v>
          </cell>
          <cell r="BS732">
            <v>0.03</v>
          </cell>
          <cell r="BT732">
            <v>0.01</v>
          </cell>
          <cell r="BU732">
            <v>6.0000000000000001E-3</v>
          </cell>
          <cell r="BV732">
            <v>7.0000000000000001E-3</v>
          </cell>
          <cell r="BW732">
            <v>8.9999999999999993E-3</v>
          </cell>
          <cell r="BX732">
            <v>8.9999999999999993E-3</v>
          </cell>
          <cell r="BY732">
            <v>3.1E-2</v>
          </cell>
          <cell r="BZ732">
            <v>3.9E-2</v>
          </cell>
          <cell r="CA732">
            <v>4.5999999999999999E-2</v>
          </cell>
          <cell r="CB732">
            <v>0.318</v>
          </cell>
          <cell r="CD732">
            <v>2.7E-2</v>
          </cell>
          <cell r="CE732">
            <v>4.0000000000000001E-3</v>
          </cell>
          <cell r="CF732">
            <v>4.0000000000000001E-3</v>
          </cell>
          <cell r="EM732">
            <v>2.6059999999999999</v>
          </cell>
          <cell r="EN732">
            <v>2.2679999999999998</v>
          </cell>
          <cell r="EO732">
            <v>2.0339999999999998</v>
          </cell>
          <cell r="EP732">
            <v>1.214</v>
          </cell>
          <cell r="EQ732">
            <v>5.1999999999999998E-2</v>
          </cell>
          <cell r="ER732">
            <v>0</v>
          </cell>
          <cell r="ES732">
            <v>0</v>
          </cell>
          <cell r="ET732">
            <v>0</v>
          </cell>
          <cell r="EU732">
            <v>5.3999999999999999E-2</v>
          </cell>
          <cell r="EV732">
            <v>1.26</v>
          </cell>
          <cell r="EW732">
            <v>1.901</v>
          </cell>
          <cell r="EX732">
            <v>2.4329999999999998</v>
          </cell>
          <cell r="EY732">
            <v>13.821999999999999</v>
          </cell>
        </row>
        <row r="733">
          <cell r="AC733" t="str">
            <v>котельной №15, для участка: от котельной №15 до ул.Железнодорожная №31; Надземная; 1983год ввода; ГВС; подающий; 60/30°С</v>
          </cell>
          <cell r="BP733">
            <v>8.9999999999999993E-3</v>
          </cell>
          <cell r="BQ733">
            <v>8.0000000000000002E-3</v>
          </cell>
          <cell r="BR733">
            <v>8.0000000000000002E-3</v>
          </cell>
          <cell r="BS733">
            <v>6.0000000000000001E-3</v>
          </cell>
          <cell r="BT733">
            <v>2E-3</v>
          </cell>
          <cell r="BU733">
            <v>1E-3</v>
          </cell>
          <cell r="BV733">
            <v>1E-3</v>
          </cell>
          <cell r="BW733">
            <v>2E-3</v>
          </cell>
          <cell r="BX733">
            <v>2E-3</v>
          </cell>
          <cell r="BY733">
            <v>6.0000000000000001E-3</v>
          </cell>
          <cell r="BZ733">
            <v>7.0000000000000001E-3</v>
          </cell>
          <cell r="CA733">
            <v>8.9999999999999993E-3</v>
          </cell>
          <cell r="CB733">
            <v>6.1000000000000006E-2</v>
          </cell>
          <cell r="CD733">
            <v>5.0000000000000001E-3</v>
          </cell>
          <cell r="CE733">
            <v>1E-3</v>
          </cell>
          <cell r="CF733">
            <v>1E-3</v>
          </cell>
          <cell r="EM733">
            <v>2.7650000000000001</v>
          </cell>
          <cell r="EN733">
            <v>2.456</v>
          </cell>
          <cell r="EO733">
            <v>2.448</v>
          </cell>
          <cell r="EP733">
            <v>1.9550000000000001</v>
          </cell>
          <cell r="EQ733">
            <v>1.7030000000000001</v>
          </cell>
          <cell r="ER733">
            <v>0.95599999999999996</v>
          </cell>
          <cell r="ES733">
            <v>1.1870000000000001</v>
          </cell>
          <cell r="ET733">
            <v>1.5249999999999999</v>
          </cell>
          <cell r="EU733">
            <v>1.68</v>
          </cell>
          <cell r="EV733">
            <v>2.024</v>
          </cell>
          <cell r="EW733">
            <v>2.3279999999999998</v>
          </cell>
          <cell r="EX733">
            <v>2.6760000000000002</v>
          </cell>
          <cell r="EY733">
            <v>23.703000000000003</v>
          </cell>
        </row>
        <row r="734">
          <cell r="AC734" t="str">
            <v>котельной №15, для участка: от котельной №15 до ул.Железнодорожная №31; Надземная; 1983год ввода; ГВС; обратный; 60/30°С</v>
          </cell>
          <cell r="BP734">
            <v>6.0000000000000001E-3</v>
          </cell>
          <cell r="BQ734">
            <v>5.0000000000000001E-3</v>
          </cell>
          <cell r="BR734">
            <v>5.0000000000000001E-3</v>
          </cell>
          <cell r="BS734">
            <v>3.0000000000000001E-3</v>
          </cell>
          <cell r="BT734">
            <v>1E-3</v>
          </cell>
          <cell r="BU734">
            <v>1E-3</v>
          </cell>
          <cell r="BV734">
            <v>1E-3</v>
          </cell>
          <cell r="BW734">
            <v>1E-3</v>
          </cell>
          <cell r="BX734">
            <v>1E-3</v>
          </cell>
          <cell r="BY734">
            <v>4.0000000000000001E-3</v>
          </cell>
          <cell r="BZ734">
            <v>4.0000000000000001E-3</v>
          </cell>
          <cell r="CA734">
            <v>5.0000000000000001E-3</v>
          </cell>
          <cell r="CB734">
            <v>3.6999999999999998E-2</v>
          </cell>
          <cell r="CD734">
            <v>3.0000000000000001E-3</v>
          </cell>
          <cell r="CE734">
            <v>0</v>
          </cell>
          <cell r="CF734">
            <v>0</v>
          </cell>
          <cell r="EM734">
            <v>2.3359999999999999</v>
          </cell>
          <cell r="EN734">
            <v>2.0750000000000002</v>
          </cell>
          <cell r="EO734">
            <v>2.0680000000000001</v>
          </cell>
          <cell r="EP734">
            <v>1.6519999999999999</v>
          </cell>
          <cell r="EQ734">
            <v>1.4390000000000001</v>
          </cell>
          <cell r="ER734">
            <v>0.80800000000000005</v>
          </cell>
          <cell r="ES734">
            <v>1.002</v>
          </cell>
          <cell r="ET734">
            <v>1.2889999999999999</v>
          </cell>
          <cell r="EU734">
            <v>1.419</v>
          </cell>
          <cell r="EV734">
            <v>1.71</v>
          </cell>
          <cell r="EW734">
            <v>1.9670000000000001</v>
          </cell>
          <cell r="EX734">
            <v>2.2610000000000001</v>
          </cell>
          <cell r="EY734">
            <v>20.025999999999996</v>
          </cell>
        </row>
        <row r="735">
          <cell r="AC735" t="str">
            <v>котельной №15, для участка: от ж.д.пер.Краснояровский №16 до ж.д.пер.Ключевой №20а; Надземная; 1983год ввода; отопление; подающий; 95/70°С</v>
          </cell>
          <cell r="BP735">
            <v>4.7E-2</v>
          </cell>
          <cell r="BQ735">
            <v>4.1000000000000002E-2</v>
          </cell>
          <cell r="BR735">
            <v>0.04</v>
          </cell>
          <cell r="BS735">
            <v>2.9000000000000001E-2</v>
          </cell>
          <cell r="BT735">
            <v>0.01</v>
          </cell>
          <cell r="BU735">
            <v>5.0000000000000001E-3</v>
          </cell>
          <cell r="BV735">
            <v>7.0000000000000001E-3</v>
          </cell>
          <cell r="BW735">
            <v>8.0000000000000002E-3</v>
          </cell>
          <cell r="BX735">
            <v>8.9999999999999993E-3</v>
          </cell>
          <cell r="BY735">
            <v>0.03</v>
          </cell>
          <cell r="BZ735">
            <v>3.7999999999999999E-2</v>
          </cell>
          <cell r="CA735">
            <v>4.4999999999999998E-2</v>
          </cell>
          <cell r="CB735">
            <v>0.309</v>
          </cell>
          <cell r="CD735">
            <v>2.5999999999999999E-2</v>
          </cell>
          <cell r="CE735">
            <v>4.0000000000000001E-3</v>
          </cell>
          <cell r="CF735">
            <v>4.0000000000000001E-3</v>
          </cell>
          <cell r="EM735">
            <v>8.2530000000000001</v>
          </cell>
          <cell r="EN735">
            <v>7.1820000000000004</v>
          </cell>
          <cell r="EO735">
            <v>6.4420000000000002</v>
          </cell>
          <cell r="EP735">
            <v>3.843</v>
          </cell>
          <cell r="EQ735">
            <v>0.16400000000000001</v>
          </cell>
          <cell r="ER735">
            <v>0</v>
          </cell>
          <cell r="ES735">
            <v>0</v>
          </cell>
          <cell r="ET735">
            <v>0</v>
          </cell>
          <cell r="EU735">
            <v>0.16900000000000001</v>
          </cell>
          <cell r="EV735">
            <v>3.9889999999999999</v>
          </cell>
          <cell r="EW735">
            <v>6.0209999999999999</v>
          </cell>
          <cell r="EX735">
            <v>7.7039999999999997</v>
          </cell>
          <cell r="EY735">
            <v>43.767000000000003</v>
          </cell>
        </row>
        <row r="736">
          <cell r="AC736" t="str">
            <v>котельной №15, для участка: от ж.д.пер.Краснояровский №16 до ж.д.пер.Ключевой №20а; Надземная; 1983год ввода; отопление; обратный; 95/70°С</v>
          </cell>
          <cell r="BP736">
            <v>4.7E-2</v>
          </cell>
          <cell r="BQ736">
            <v>4.1000000000000002E-2</v>
          </cell>
          <cell r="BR736">
            <v>0.04</v>
          </cell>
          <cell r="BS736">
            <v>2.9000000000000001E-2</v>
          </cell>
          <cell r="BT736">
            <v>0.01</v>
          </cell>
          <cell r="BU736">
            <v>5.0000000000000001E-3</v>
          </cell>
          <cell r="BV736">
            <v>7.0000000000000001E-3</v>
          </cell>
          <cell r="BW736">
            <v>8.0000000000000002E-3</v>
          </cell>
          <cell r="BX736">
            <v>8.9999999999999993E-3</v>
          </cell>
          <cell r="BY736">
            <v>0.03</v>
          </cell>
          <cell r="BZ736">
            <v>3.7999999999999999E-2</v>
          </cell>
          <cell r="CA736">
            <v>4.4999999999999998E-2</v>
          </cell>
          <cell r="CB736">
            <v>0.309</v>
          </cell>
          <cell r="CD736">
            <v>2.5999999999999999E-2</v>
          </cell>
          <cell r="CE736">
            <v>4.0000000000000001E-3</v>
          </cell>
          <cell r="CF736">
            <v>4.0000000000000001E-3</v>
          </cell>
          <cell r="EM736">
            <v>7.048</v>
          </cell>
          <cell r="EN736">
            <v>6.133</v>
          </cell>
          <cell r="EO736">
            <v>5.5010000000000003</v>
          </cell>
          <cell r="EP736">
            <v>3.282</v>
          </cell>
          <cell r="EQ736">
            <v>0.14000000000000001</v>
          </cell>
          <cell r="ER736">
            <v>0</v>
          </cell>
          <cell r="ES736">
            <v>0</v>
          </cell>
          <cell r="ET736">
            <v>0</v>
          </cell>
          <cell r="EU736">
            <v>0.14499999999999999</v>
          </cell>
          <cell r="EV736">
            <v>3.407</v>
          </cell>
          <cell r="EW736">
            <v>5.1420000000000003</v>
          </cell>
          <cell r="EX736">
            <v>6.5789999999999997</v>
          </cell>
          <cell r="EY736">
            <v>37.377000000000002</v>
          </cell>
        </row>
        <row r="737">
          <cell r="AC737" t="str">
            <v>котельной №15, для участка: от ж.д.пер.Краснояровский №16 до ж.д.пер.Ключевой №20а; Надземная; 1983год ввода; ГВС; подающий; 60/30°С</v>
          </cell>
          <cell r="BP737">
            <v>1.2E-2</v>
          </cell>
          <cell r="BQ737">
            <v>0.01</v>
          </cell>
          <cell r="BR737">
            <v>0.01</v>
          </cell>
          <cell r="BS737">
            <v>7.0000000000000001E-3</v>
          </cell>
          <cell r="BT737">
            <v>2E-3</v>
          </cell>
          <cell r="BU737">
            <v>1E-3</v>
          </cell>
          <cell r="BV737">
            <v>2E-3</v>
          </cell>
          <cell r="BW737">
            <v>2E-3</v>
          </cell>
          <cell r="BX737">
            <v>2E-3</v>
          </cell>
          <cell r="BY737">
            <v>8.0000000000000002E-3</v>
          </cell>
          <cell r="BZ737">
            <v>8.9999999999999993E-3</v>
          </cell>
          <cell r="CA737">
            <v>1.0999999999999999E-2</v>
          </cell>
          <cell r="CB737">
            <v>7.5999999999999998E-2</v>
          </cell>
          <cell r="CD737">
            <v>7.0000000000000001E-3</v>
          </cell>
          <cell r="CE737">
            <v>1E-3</v>
          </cell>
          <cell r="CF737">
            <v>1E-3</v>
          </cell>
          <cell r="EM737">
            <v>5.399</v>
          </cell>
          <cell r="EN737">
            <v>4.7939999999999996</v>
          </cell>
          <cell r="EO737">
            <v>4.7789999999999999</v>
          </cell>
          <cell r="EP737">
            <v>3.8170000000000002</v>
          </cell>
          <cell r="EQ737">
            <v>3.3250000000000002</v>
          </cell>
          <cell r="ER737">
            <v>1.867</v>
          </cell>
          <cell r="ES737">
            <v>2.3159999999999998</v>
          </cell>
          <cell r="ET737">
            <v>2.9780000000000002</v>
          </cell>
          <cell r="EU737">
            <v>3.2789999999999999</v>
          </cell>
          <cell r="EV737">
            <v>3.952</v>
          </cell>
          <cell r="EW737">
            <v>4.5439999999999996</v>
          </cell>
          <cell r="EX737">
            <v>5.2249999999999996</v>
          </cell>
          <cell r="EY737">
            <v>46.274999999999999</v>
          </cell>
        </row>
        <row r="738">
          <cell r="AC738" t="str">
            <v>котельной №15, для участка: от ж.д.пер.Краснояровский №16 до ж.д.пер.Ключевой №20а; Надземная; 1983год ввода; ГВС; обратный; 60/30°С</v>
          </cell>
          <cell r="BP738">
            <v>1.2E-2</v>
          </cell>
          <cell r="BQ738">
            <v>0.01</v>
          </cell>
          <cell r="BR738">
            <v>0.01</v>
          </cell>
          <cell r="BS738">
            <v>7.0000000000000001E-3</v>
          </cell>
          <cell r="BT738">
            <v>2E-3</v>
          </cell>
          <cell r="BU738">
            <v>1E-3</v>
          </cell>
          <cell r="BV738">
            <v>2E-3</v>
          </cell>
          <cell r="BW738">
            <v>2E-3</v>
          </cell>
          <cell r="BX738">
            <v>2E-3</v>
          </cell>
          <cell r="BY738">
            <v>8.0000000000000002E-3</v>
          </cell>
          <cell r="BZ738">
            <v>8.9999999999999993E-3</v>
          </cell>
          <cell r="CA738">
            <v>1.0999999999999999E-2</v>
          </cell>
          <cell r="CB738">
            <v>7.5999999999999998E-2</v>
          </cell>
          <cell r="CD738">
            <v>7.0000000000000001E-3</v>
          </cell>
          <cell r="CE738">
            <v>1E-3</v>
          </cell>
          <cell r="CF738">
            <v>1E-3</v>
          </cell>
          <cell r="EM738">
            <v>4.95</v>
          </cell>
          <cell r="EN738">
            <v>4.3959999999999999</v>
          </cell>
          <cell r="EO738">
            <v>4.3819999999999997</v>
          </cell>
          <cell r="EP738">
            <v>3.5</v>
          </cell>
          <cell r="EQ738">
            <v>3.0489999999999999</v>
          </cell>
          <cell r="ER738">
            <v>1.712</v>
          </cell>
          <cell r="ES738">
            <v>2.1240000000000001</v>
          </cell>
          <cell r="ET738">
            <v>2.73</v>
          </cell>
          <cell r="EU738">
            <v>3.0059999999999998</v>
          </cell>
          <cell r="EV738">
            <v>3.6230000000000002</v>
          </cell>
          <cell r="EW738">
            <v>4.1669999999999998</v>
          </cell>
          <cell r="EX738">
            <v>4.79</v>
          </cell>
          <cell r="EY738">
            <v>42.429000000000002</v>
          </cell>
        </row>
        <row r="739">
          <cell r="AC739" t="str">
            <v>котельной №15, для участка: от котельной №15 до кафе "Шансон"; Надземная; 1983год ввода; отопление; подающий; 95/70°С</v>
          </cell>
          <cell r="BP739">
            <v>4.8000000000000001E-2</v>
          </cell>
          <cell r="BQ739">
            <v>4.2999999999999997E-2</v>
          </cell>
          <cell r="BR739">
            <v>4.1000000000000002E-2</v>
          </cell>
          <cell r="BS739">
            <v>0.03</v>
          </cell>
          <cell r="BT739">
            <v>0.01</v>
          </cell>
          <cell r="BU739">
            <v>6.0000000000000001E-3</v>
          </cell>
          <cell r="BV739">
            <v>7.0000000000000001E-3</v>
          </cell>
          <cell r="BW739">
            <v>8.9999999999999993E-3</v>
          </cell>
          <cell r="BX739">
            <v>0.01</v>
          </cell>
          <cell r="BY739">
            <v>3.1E-2</v>
          </cell>
          <cell r="BZ739">
            <v>3.9E-2</v>
          </cell>
          <cell r="CA739">
            <v>4.5999999999999999E-2</v>
          </cell>
          <cell r="CB739">
            <v>0.32</v>
          </cell>
          <cell r="CD739">
            <v>2.7E-2</v>
          </cell>
          <cell r="CE739">
            <v>4.0000000000000001E-3</v>
          </cell>
          <cell r="CF739">
            <v>4.0000000000000001E-3</v>
          </cell>
          <cell r="EM739">
            <v>3.05</v>
          </cell>
          <cell r="EN739">
            <v>2.6539999999999999</v>
          </cell>
          <cell r="EO739">
            <v>2.38</v>
          </cell>
          <cell r="EP739">
            <v>1.42</v>
          </cell>
          <cell r="EQ739">
            <v>6.0999999999999999E-2</v>
          </cell>
          <cell r="ER739">
            <v>0</v>
          </cell>
          <cell r="ES739">
            <v>0</v>
          </cell>
          <cell r="ET739">
            <v>0</v>
          </cell>
          <cell r="EU739">
            <v>6.3E-2</v>
          </cell>
          <cell r="EV739">
            <v>1.474</v>
          </cell>
          <cell r="EW739">
            <v>2.2250000000000001</v>
          </cell>
          <cell r="EX739">
            <v>2.847</v>
          </cell>
          <cell r="EY739">
            <v>16.173999999999999</v>
          </cell>
        </row>
        <row r="740">
          <cell r="AC740" t="str">
            <v>котельной №15, для участка: от котельной №15 до кафе "Шансон"; Надземная; 1983год ввода; отопление; обратный; 95/70°С</v>
          </cell>
          <cell r="BP740">
            <v>4.8000000000000001E-2</v>
          </cell>
          <cell r="BQ740">
            <v>4.2999999999999997E-2</v>
          </cell>
          <cell r="BR740">
            <v>4.1000000000000002E-2</v>
          </cell>
          <cell r="BS740">
            <v>0.03</v>
          </cell>
          <cell r="BT740">
            <v>0.01</v>
          </cell>
          <cell r="BU740">
            <v>6.0000000000000001E-3</v>
          </cell>
          <cell r="BV740">
            <v>7.0000000000000001E-3</v>
          </cell>
          <cell r="BW740">
            <v>8.9999999999999993E-3</v>
          </cell>
          <cell r="BX740">
            <v>0.01</v>
          </cell>
          <cell r="BY740">
            <v>3.1E-2</v>
          </cell>
          <cell r="BZ740">
            <v>3.9E-2</v>
          </cell>
          <cell r="CA740">
            <v>4.5999999999999999E-2</v>
          </cell>
          <cell r="CB740">
            <v>0.32</v>
          </cell>
          <cell r="CD740">
            <v>2.7E-2</v>
          </cell>
          <cell r="CE740">
            <v>4.0000000000000001E-3</v>
          </cell>
          <cell r="CF740">
            <v>4.0000000000000001E-3</v>
          </cell>
          <cell r="EM740">
            <v>2.6360000000000001</v>
          </cell>
          <cell r="EN740">
            <v>2.294</v>
          </cell>
          <cell r="EO740">
            <v>2.0579999999999998</v>
          </cell>
          <cell r="EP740">
            <v>1.228</v>
          </cell>
          <cell r="EQ740">
            <v>5.1999999999999998E-2</v>
          </cell>
          <cell r="ER740">
            <v>0</v>
          </cell>
          <cell r="ES740">
            <v>0</v>
          </cell>
          <cell r="ET740">
            <v>0</v>
          </cell>
          <cell r="EU740">
            <v>5.3999999999999999E-2</v>
          </cell>
          <cell r="EV740">
            <v>1.274</v>
          </cell>
          <cell r="EW740">
            <v>1.923</v>
          </cell>
          <cell r="EX740">
            <v>2.4609999999999999</v>
          </cell>
          <cell r="EY740">
            <v>13.98</v>
          </cell>
        </row>
        <row r="741">
          <cell r="AC741" t="str">
            <v>котельной №15, для участка: от котельной №15 до кафе "Шансон"; Надземная; 1983год ввода; ГВС; подающий; 60/30°С</v>
          </cell>
          <cell r="BP741">
            <v>5.0000000000000001E-3</v>
          </cell>
          <cell r="BQ741">
            <v>4.0000000000000001E-3</v>
          </cell>
          <cell r="BR741">
            <v>4.0000000000000001E-3</v>
          </cell>
          <cell r="BS741">
            <v>3.0000000000000001E-3</v>
          </cell>
          <cell r="BT741">
            <v>1E-3</v>
          </cell>
          <cell r="BU741">
            <v>1E-3</v>
          </cell>
          <cell r="BV741">
            <v>1E-3</v>
          </cell>
          <cell r="BW741">
            <v>1E-3</v>
          </cell>
          <cell r="BX741">
            <v>1E-3</v>
          </cell>
          <cell r="BY741">
            <v>3.0000000000000001E-3</v>
          </cell>
          <cell r="BZ741">
            <v>4.0000000000000001E-3</v>
          </cell>
          <cell r="CA741">
            <v>5.0000000000000001E-3</v>
          </cell>
          <cell r="CB741">
            <v>3.3000000000000002E-2</v>
          </cell>
          <cell r="CD741">
            <v>3.0000000000000001E-3</v>
          </cell>
          <cell r="CE741">
            <v>0</v>
          </cell>
          <cell r="CF741">
            <v>0</v>
          </cell>
          <cell r="EM741">
            <v>1.5089999999999999</v>
          </cell>
          <cell r="EN741">
            <v>1.34</v>
          </cell>
          <cell r="EO741">
            <v>1.3360000000000001</v>
          </cell>
          <cell r="EP741">
            <v>1.0669999999999999</v>
          </cell>
          <cell r="EQ741">
            <v>0.93</v>
          </cell>
          <cell r="ER741">
            <v>0.52200000000000002</v>
          </cell>
          <cell r="ES741">
            <v>0.64800000000000002</v>
          </cell>
          <cell r="ET741">
            <v>0.83199999999999996</v>
          </cell>
          <cell r="EU741">
            <v>0.91700000000000004</v>
          </cell>
          <cell r="EV741">
            <v>1.105</v>
          </cell>
          <cell r="EW741">
            <v>1.27</v>
          </cell>
          <cell r="EX741">
            <v>1.4610000000000001</v>
          </cell>
          <cell r="EY741">
            <v>12.937000000000001</v>
          </cell>
        </row>
        <row r="742">
          <cell r="AC742" t="str">
            <v>котельной №15, для участка: от котельной №15 до кафе "Шансон"; Надземная; 1983год ввода; ГВС; обратный; 60/30°С</v>
          </cell>
          <cell r="BP742">
            <v>3.0000000000000001E-3</v>
          </cell>
          <cell r="BQ742">
            <v>3.0000000000000001E-3</v>
          </cell>
          <cell r="BR742">
            <v>3.0000000000000001E-3</v>
          </cell>
          <cell r="BS742">
            <v>2E-3</v>
          </cell>
          <cell r="BT742">
            <v>1E-3</v>
          </cell>
          <cell r="BU742">
            <v>0</v>
          </cell>
          <cell r="BV742">
            <v>0</v>
          </cell>
          <cell r="BW742">
            <v>1E-3</v>
          </cell>
          <cell r="BX742">
            <v>1E-3</v>
          </cell>
          <cell r="BY742">
            <v>2E-3</v>
          </cell>
          <cell r="BZ742">
            <v>2E-3</v>
          </cell>
          <cell r="CA742">
            <v>3.0000000000000001E-3</v>
          </cell>
          <cell r="CB742">
            <v>2.1000000000000001E-2</v>
          </cell>
          <cell r="CD742">
            <v>2E-3</v>
          </cell>
          <cell r="CE742">
            <v>0</v>
          </cell>
          <cell r="CF742">
            <v>0</v>
          </cell>
          <cell r="EM742">
            <v>1.2749999999999999</v>
          </cell>
          <cell r="EN742">
            <v>1.1319999999999999</v>
          </cell>
          <cell r="EO742">
            <v>1.129</v>
          </cell>
          <cell r="EP742">
            <v>0.90100000000000002</v>
          </cell>
          <cell r="EQ742">
            <v>0.78500000000000003</v>
          </cell>
          <cell r="ER742">
            <v>0.441</v>
          </cell>
          <cell r="ES742">
            <v>0.54700000000000004</v>
          </cell>
          <cell r="ET742">
            <v>0.70299999999999996</v>
          </cell>
          <cell r="EU742">
            <v>0.77400000000000002</v>
          </cell>
          <cell r="EV742">
            <v>0.93300000000000005</v>
          </cell>
          <cell r="EW742">
            <v>1.073</v>
          </cell>
          <cell r="EX742">
            <v>1.234</v>
          </cell>
          <cell r="EY742">
            <v>10.927000000000001</v>
          </cell>
        </row>
        <row r="743">
          <cell r="AC743" t="str">
            <v>котельной №15, для участка: от кафе "Шансон" до ул.Железнодорожная №33; Бесканальная; 1983год ввода; отопление; подающий; 95/70°С</v>
          </cell>
          <cell r="BP743">
            <v>5.7000000000000002E-2</v>
          </cell>
          <cell r="BQ743">
            <v>0.05</v>
          </cell>
          <cell r="BR743">
            <v>4.8000000000000001E-2</v>
          </cell>
          <cell r="BS743">
            <v>3.5000000000000003E-2</v>
          </cell>
          <cell r="BT743">
            <v>1.0999999999999999E-2</v>
          </cell>
          <cell r="BU743">
            <v>7.0000000000000001E-3</v>
          </cell>
          <cell r="BV743">
            <v>8.9999999999999993E-3</v>
          </cell>
          <cell r="BW743">
            <v>0.01</v>
          </cell>
          <cell r="BX743">
            <v>1.0999999999999999E-2</v>
          </cell>
          <cell r="BY743">
            <v>3.6999999999999998E-2</v>
          </cell>
          <cell r="BZ743">
            <v>4.5999999999999999E-2</v>
          </cell>
          <cell r="CA743">
            <v>5.3999999999999999E-2</v>
          </cell>
          <cell r="CB743">
            <v>0.37500000000000006</v>
          </cell>
          <cell r="CD743">
            <v>3.2000000000000001E-2</v>
          </cell>
          <cell r="CE743">
            <v>5.0000000000000001E-3</v>
          </cell>
          <cell r="CF743">
            <v>5.0000000000000001E-3</v>
          </cell>
          <cell r="EM743">
            <v>4.0709999999999997</v>
          </cell>
          <cell r="EN743">
            <v>3.65</v>
          </cell>
          <cell r="EO743">
            <v>3.59</v>
          </cell>
          <cell r="EP743">
            <v>2.68</v>
          </cell>
          <cell r="EQ743">
            <v>0.14599999999999999</v>
          </cell>
          <cell r="ER743">
            <v>0</v>
          </cell>
          <cell r="ES743">
            <v>0</v>
          </cell>
          <cell r="ET743">
            <v>0</v>
          </cell>
          <cell r="EU743">
            <v>0.108</v>
          </cell>
          <cell r="EV743">
            <v>2.2290000000000001</v>
          </cell>
          <cell r="EW743">
            <v>3.0739999999999998</v>
          </cell>
          <cell r="EX743">
            <v>3.8109999999999999</v>
          </cell>
          <cell r="EY743">
            <v>23.359000000000002</v>
          </cell>
        </row>
        <row r="744">
          <cell r="AC744" t="str">
            <v>котельной №15, для участка: от кафе "Шансон" до ул.Железнодорожная №34; Бесканальная; 1983год ввода; отопление; обратный; 95/70°С</v>
          </cell>
          <cell r="BP744">
            <v>5.7000000000000002E-2</v>
          </cell>
          <cell r="BQ744">
            <v>0.05</v>
          </cell>
          <cell r="BR744">
            <v>4.8000000000000001E-2</v>
          </cell>
          <cell r="BS744">
            <v>3.5000000000000003E-2</v>
          </cell>
          <cell r="BT744">
            <v>1.0999999999999999E-2</v>
          </cell>
          <cell r="BU744">
            <v>7.0000000000000001E-3</v>
          </cell>
          <cell r="BV744">
            <v>8.9999999999999993E-3</v>
          </cell>
          <cell r="BW744">
            <v>0.01</v>
          </cell>
          <cell r="BX744">
            <v>1.0999999999999999E-2</v>
          </cell>
          <cell r="BY744">
            <v>3.6999999999999998E-2</v>
          </cell>
          <cell r="BZ744">
            <v>4.5999999999999999E-2</v>
          </cell>
          <cell r="CA744">
            <v>5.3999999999999999E-2</v>
          </cell>
          <cell r="CB744">
            <v>0.37500000000000006</v>
          </cell>
          <cell r="CD744">
            <v>3.2000000000000001E-2</v>
          </cell>
          <cell r="CE744">
            <v>5.0000000000000001E-3</v>
          </cell>
          <cell r="CF744">
            <v>5.0000000000000001E-3</v>
          </cell>
          <cell r="EM744">
            <v>4.0709999999999997</v>
          </cell>
          <cell r="EN744">
            <v>3.65</v>
          </cell>
          <cell r="EO744">
            <v>3.59</v>
          </cell>
          <cell r="EP744">
            <v>2.68</v>
          </cell>
          <cell r="EQ744">
            <v>0.14599999999999999</v>
          </cell>
          <cell r="ER744">
            <v>0</v>
          </cell>
          <cell r="ES744">
            <v>0</v>
          </cell>
          <cell r="ET744">
            <v>0</v>
          </cell>
          <cell r="EU744">
            <v>0.108</v>
          </cell>
          <cell r="EV744">
            <v>2.2290000000000001</v>
          </cell>
          <cell r="EW744">
            <v>3.0739999999999998</v>
          </cell>
          <cell r="EX744">
            <v>3.8109999999999999</v>
          </cell>
          <cell r="EY744">
            <v>23.359000000000002</v>
          </cell>
        </row>
        <row r="745">
          <cell r="AC745" t="str">
            <v>котельной №15, для участка: от котельной №15 до д/сада ул.Давыдова №160; Надземная; 1983год ввода; отопление; подающий; 95/70°С</v>
          </cell>
          <cell r="BP745">
            <v>0.13200000000000001</v>
          </cell>
          <cell r="BQ745">
            <v>0.11700000000000001</v>
          </cell>
          <cell r="BR745">
            <v>0.113</v>
          </cell>
          <cell r="BS745">
            <v>8.3000000000000004E-2</v>
          </cell>
          <cell r="BT745">
            <v>2.7E-2</v>
          </cell>
          <cell r="BU745">
            <v>1.4999999999999999E-2</v>
          </cell>
          <cell r="BV745">
            <v>0.02</v>
          </cell>
          <cell r="BW745">
            <v>2.4E-2</v>
          </cell>
          <cell r="BX745">
            <v>2.5999999999999999E-2</v>
          </cell>
          <cell r="BY745">
            <v>8.5999999999999993E-2</v>
          </cell>
          <cell r="BZ745">
            <v>0.107</v>
          </cell>
          <cell r="CA745">
            <v>0.126</v>
          </cell>
          <cell r="CB745">
            <v>0.876</v>
          </cell>
          <cell r="CD745">
            <v>7.3999999999999996E-2</v>
          </cell>
          <cell r="CE745">
            <v>1.0999999999999999E-2</v>
          </cell>
          <cell r="CF745">
            <v>1.0999999999999999E-2</v>
          </cell>
          <cell r="EM745">
            <v>8.3360000000000003</v>
          </cell>
          <cell r="EN745">
            <v>7.2539999999999996</v>
          </cell>
          <cell r="EO745">
            <v>6.5060000000000002</v>
          </cell>
          <cell r="EP745">
            <v>3.8820000000000001</v>
          </cell>
          <cell r="EQ745">
            <v>0.16600000000000001</v>
          </cell>
          <cell r="ER745">
            <v>0</v>
          </cell>
          <cell r="ES745">
            <v>0</v>
          </cell>
          <cell r="ET745">
            <v>0</v>
          </cell>
          <cell r="EU745">
            <v>0.17100000000000001</v>
          </cell>
          <cell r="EV745">
            <v>4.03</v>
          </cell>
          <cell r="EW745">
            <v>6.0819999999999999</v>
          </cell>
          <cell r="EX745">
            <v>7.782</v>
          </cell>
          <cell r="EY745">
            <v>44.209000000000003</v>
          </cell>
        </row>
        <row r="746">
          <cell r="AC746" t="str">
            <v>котельной №15, для участка: от котельной №15 до д/сада ул.Давыдова №160; Надземная; 1983год ввода; отопление; обратный; 95/70°С</v>
          </cell>
          <cell r="BP746">
            <v>0.13200000000000001</v>
          </cell>
          <cell r="BQ746">
            <v>0.11700000000000001</v>
          </cell>
          <cell r="BR746">
            <v>0.113</v>
          </cell>
          <cell r="BS746">
            <v>8.3000000000000004E-2</v>
          </cell>
          <cell r="BT746">
            <v>2.7E-2</v>
          </cell>
          <cell r="BU746">
            <v>1.4999999999999999E-2</v>
          </cell>
          <cell r="BV746">
            <v>0.02</v>
          </cell>
          <cell r="BW746">
            <v>2.4E-2</v>
          </cell>
          <cell r="BX746">
            <v>2.5999999999999999E-2</v>
          </cell>
          <cell r="BY746">
            <v>8.5999999999999993E-2</v>
          </cell>
          <cell r="BZ746">
            <v>0.107</v>
          </cell>
          <cell r="CA746">
            <v>0.126</v>
          </cell>
          <cell r="CB746">
            <v>0.876</v>
          </cell>
          <cell r="CD746">
            <v>7.3999999999999996E-2</v>
          </cell>
          <cell r="CE746">
            <v>1.0999999999999999E-2</v>
          </cell>
          <cell r="CF746">
            <v>1.0999999999999999E-2</v>
          </cell>
          <cell r="EM746">
            <v>7.2050000000000001</v>
          </cell>
          <cell r="EN746">
            <v>6.27</v>
          </cell>
          <cell r="EO746">
            <v>5.6239999999999997</v>
          </cell>
          <cell r="EP746">
            <v>3.355</v>
          </cell>
          <cell r="EQ746">
            <v>0.14299999999999999</v>
          </cell>
          <cell r="ER746">
            <v>0</v>
          </cell>
          <cell r="ES746">
            <v>0</v>
          </cell>
          <cell r="ET746">
            <v>0</v>
          </cell>
          <cell r="EU746">
            <v>0.14799999999999999</v>
          </cell>
          <cell r="EV746">
            <v>3.4830000000000001</v>
          </cell>
          <cell r="EW746">
            <v>5.2569999999999997</v>
          </cell>
          <cell r="EX746">
            <v>6.726</v>
          </cell>
          <cell r="EY746">
            <v>38.210999999999999</v>
          </cell>
        </row>
        <row r="747">
          <cell r="AC747" t="str">
            <v>котельной №15, для участка: от котельной №15 до д/сада ул.Давыдова №160; Надземная; 1983год ввода; отопление; подающий; 95/70°С</v>
          </cell>
          <cell r="BP747">
            <v>2.1000000000000001E-2</v>
          </cell>
          <cell r="BQ747">
            <v>1.7999999999999999E-2</v>
          </cell>
          <cell r="BR747">
            <v>1.7999999999999999E-2</v>
          </cell>
          <cell r="BS747">
            <v>1.2999999999999999E-2</v>
          </cell>
          <cell r="BT747">
            <v>4.0000000000000001E-3</v>
          </cell>
          <cell r="BU747">
            <v>2E-3</v>
          </cell>
          <cell r="BV747">
            <v>3.0000000000000001E-3</v>
          </cell>
          <cell r="BW747">
            <v>4.0000000000000001E-3</v>
          </cell>
          <cell r="BX747">
            <v>4.0000000000000001E-3</v>
          </cell>
          <cell r="BY747">
            <v>1.4E-2</v>
          </cell>
          <cell r="BZ747">
            <v>1.7000000000000001E-2</v>
          </cell>
          <cell r="CA747">
            <v>0.02</v>
          </cell>
          <cell r="CB747">
            <v>0.13800000000000001</v>
          </cell>
          <cell r="CD747">
            <v>1.2E-2</v>
          </cell>
          <cell r="CE747">
            <v>2E-3</v>
          </cell>
          <cell r="CF747">
            <v>2E-3</v>
          </cell>
          <cell r="EM747">
            <v>2.1989999999999998</v>
          </cell>
          <cell r="EN747">
            <v>1.9139999999999999</v>
          </cell>
          <cell r="EO747">
            <v>1.7170000000000001</v>
          </cell>
          <cell r="EP747">
            <v>1.024</v>
          </cell>
          <cell r="EQ747">
            <v>4.3999999999999997E-2</v>
          </cell>
          <cell r="ER747">
            <v>0</v>
          </cell>
          <cell r="ES747">
            <v>0</v>
          </cell>
          <cell r="ET747">
            <v>0</v>
          </cell>
          <cell r="EU747">
            <v>4.4999999999999998E-2</v>
          </cell>
          <cell r="EV747">
            <v>1.0629999999999999</v>
          </cell>
          <cell r="EW747">
            <v>1.605</v>
          </cell>
          <cell r="EX747">
            <v>2.0529999999999999</v>
          </cell>
          <cell r="EY747">
            <v>11.664000000000001</v>
          </cell>
        </row>
        <row r="748">
          <cell r="AC748" t="str">
            <v>котельной №15, для участка: от котельной №15 до д/сада ул.Давыдова №160; Надземная; 1983год ввода; отопление; обратный; 95/70°С</v>
          </cell>
          <cell r="BP748">
            <v>2.1000000000000001E-2</v>
          </cell>
          <cell r="BQ748">
            <v>1.7999999999999999E-2</v>
          </cell>
          <cell r="BR748">
            <v>1.7999999999999999E-2</v>
          </cell>
          <cell r="BS748">
            <v>1.2999999999999999E-2</v>
          </cell>
          <cell r="BT748">
            <v>4.0000000000000001E-3</v>
          </cell>
          <cell r="BU748">
            <v>2E-3</v>
          </cell>
          <cell r="BV748">
            <v>3.0000000000000001E-3</v>
          </cell>
          <cell r="BW748">
            <v>4.0000000000000001E-3</v>
          </cell>
          <cell r="BX748">
            <v>4.0000000000000001E-3</v>
          </cell>
          <cell r="BY748">
            <v>1.4E-2</v>
          </cell>
          <cell r="BZ748">
            <v>1.7000000000000001E-2</v>
          </cell>
          <cell r="CA748">
            <v>0.02</v>
          </cell>
          <cell r="CB748">
            <v>0.13800000000000001</v>
          </cell>
          <cell r="CD748">
            <v>1.2E-2</v>
          </cell>
          <cell r="CE748">
            <v>2E-3</v>
          </cell>
          <cell r="CF748">
            <v>2E-3</v>
          </cell>
          <cell r="EM748">
            <v>1.893</v>
          </cell>
          <cell r="EN748">
            <v>1.6479999999999999</v>
          </cell>
          <cell r="EO748">
            <v>1.478</v>
          </cell>
          <cell r="EP748">
            <v>0.88200000000000001</v>
          </cell>
          <cell r="EQ748">
            <v>3.7999999999999999E-2</v>
          </cell>
          <cell r="ER748">
            <v>0</v>
          </cell>
          <cell r="ES748">
            <v>0</v>
          </cell>
          <cell r="ET748">
            <v>0</v>
          </cell>
          <cell r="EU748">
            <v>3.9E-2</v>
          </cell>
          <cell r="EV748">
            <v>0.91500000000000004</v>
          </cell>
          <cell r="EW748">
            <v>1.381</v>
          </cell>
          <cell r="EX748">
            <v>1.7669999999999999</v>
          </cell>
          <cell r="EY748">
            <v>10.040999999999999</v>
          </cell>
        </row>
        <row r="749">
          <cell r="AC749" t="str">
            <v>котельной №15, для участка: от котельной №15 до д/сада ул.Давыдова №160; Надземная; 1983год ввода; отопление; подающий; 95/70°С</v>
          </cell>
          <cell r="BP749">
            <v>5.0000000000000001E-3</v>
          </cell>
          <cell r="BQ749">
            <v>5.0000000000000001E-3</v>
          </cell>
          <cell r="BR749">
            <v>4.0000000000000001E-3</v>
          </cell>
          <cell r="BS749">
            <v>3.0000000000000001E-3</v>
          </cell>
          <cell r="BT749">
            <v>1E-3</v>
          </cell>
          <cell r="BU749">
            <v>1E-3</v>
          </cell>
          <cell r="BV749">
            <v>1E-3</v>
          </cell>
          <cell r="BW749">
            <v>1E-3</v>
          </cell>
          <cell r="BX749">
            <v>1E-3</v>
          </cell>
          <cell r="BY749">
            <v>3.0000000000000001E-3</v>
          </cell>
          <cell r="BZ749">
            <v>4.0000000000000001E-3</v>
          </cell>
          <cell r="CA749">
            <v>5.0000000000000001E-3</v>
          </cell>
          <cell r="CB749">
            <v>3.4000000000000002E-2</v>
          </cell>
          <cell r="CD749">
            <v>3.0000000000000001E-3</v>
          </cell>
          <cell r="CE749">
            <v>0</v>
          </cell>
          <cell r="CF749">
            <v>0</v>
          </cell>
          <cell r="EM749">
            <v>0.91800000000000004</v>
          </cell>
          <cell r="EN749">
            <v>0.79900000000000004</v>
          </cell>
          <cell r="EO749">
            <v>0.71599999999999997</v>
          </cell>
          <cell r="EP749">
            <v>0.42699999999999999</v>
          </cell>
          <cell r="EQ749">
            <v>1.7999999999999999E-2</v>
          </cell>
          <cell r="ER749">
            <v>0</v>
          </cell>
          <cell r="ES749">
            <v>0</v>
          </cell>
          <cell r="ET749">
            <v>0</v>
          </cell>
          <cell r="EU749">
            <v>1.9E-2</v>
          </cell>
          <cell r="EV749">
            <v>0.44400000000000001</v>
          </cell>
          <cell r="EW749">
            <v>0.67</v>
          </cell>
          <cell r="EX749">
            <v>0.85699999999999998</v>
          </cell>
          <cell r="EY749">
            <v>4.8680000000000003</v>
          </cell>
        </row>
        <row r="750">
          <cell r="AC750" t="str">
            <v>котельной №15, для участка: от котельной №15 до д/сада ул.Давыдова №160; Надземная; 1983год ввода; отопление; обратный; 95/70°С</v>
          </cell>
          <cell r="BP750">
            <v>5.0000000000000001E-3</v>
          </cell>
          <cell r="BQ750">
            <v>5.0000000000000001E-3</v>
          </cell>
          <cell r="BR750">
            <v>4.0000000000000001E-3</v>
          </cell>
          <cell r="BS750">
            <v>3.0000000000000001E-3</v>
          </cell>
          <cell r="BT750">
            <v>1E-3</v>
          </cell>
          <cell r="BU750">
            <v>1E-3</v>
          </cell>
          <cell r="BV750">
            <v>1E-3</v>
          </cell>
          <cell r="BW750">
            <v>1E-3</v>
          </cell>
          <cell r="BX750">
            <v>1E-3</v>
          </cell>
          <cell r="BY750">
            <v>3.0000000000000001E-3</v>
          </cell>
          <cell r="BZ750">
            <v>4.0000000000000001E-3</v>
          </cell>
          <cell r="CA750">
            <v>5.0000000000000001E-3</v>
          </cell>
          <cell r="CB750">
            <v>3.4000000000000002E-2</v>
          </cell>
          <cell r="CD750">
            <v>3.0000000000000001E-3</v>
          </cell>
          <cell r="CE750">
            <v>0</v>
          </cell>
          <cell r="CF750">
            <v>0</v>
          </cell>
          <cell r="EM750">
            <v>0.78300000000000003</v>
          </cell>
          <cell r="EN750">
            <v>0.68100000000000005</v>
          </cell>
          <cell r="EO750">
            <v>0.61099999999999999</v>
          </cell>
          <cell r="EP750">
            <v>0.36499999999999999</v>
          </cell>
          <cell r="EQ750">
            <v>1.6E-2</v>
          </cell>
          <cell r="ER750">
            <v>0</v>
          </cell>
          <cell r="ES750">
            <v>0</v>
          </cell>
          <cell r="ET750">
            <v>0</v>
          </cell>
          <cell r="EU750">
            <v>1.6E-2</v>
          </cell>
          <cell r="EV750">
            <v>0.378</v>
          </cell>
          <cell r="EW750">
            <v>0.57099999999999995</v>
          </cell>
          <cell r="EX750">
            <v>0.73099999999999998</v>
          </cell>
          <cell r="EY750">
            <v>4.1520000000000001</v>
          </cell>
        </row>
        <row r="751">
          <cell r="AC751" t="str">
            <v>котельной №15, для участка: от котельной №15 до д/сада ул.Давыдова №160; Надземная; 1983год ввода; ГВС; подающий; 60/30°С</v>
          </cell>
          <cell r="BP751">
            <v>0.02</v>
          </cell>
          <cell r="BQ751">
            <v>1.7999999999999999E-2</v>
          </cell>
          <cell r="BR751">
            <v>1.7000000000000001E-2</v>
          </cell>
          <cell r="BS751">
            <v>1.2999999999999999E-2</v>
          </cell>
          <cell r="BT751">
            <v>4.0000000000000001E-3</v>
          </cell>
          <cell r="BU751">
            <v>2E-3</v>
          </cell>
          <cell r="BV751">
            <v>3.0000000000000001E-3</v>
          </cell>
          <cell r="BW751">
            <v>4.0000000000000001E-3</v>
          </cell>
          <cell r="BX751">
            <v>4.0000000000000001E-3</v>
          </cell>
          <cell r="BY751">
            <v>1.2999999999999999E-2</v>
          </cell>
          <cell r="BZ751">
            <v>1.6E-2</v>
          </cell>
          <cell r="CA751">
            <v>1.9E-2</v>
          </cell>
          <cell r="CB751">
            <v>0.13300000000000001</v>
          </cell>
          <cell r="CD751">
            <v>1.0999999999999999E-2</v>
          </cell>
          <cell r="CE751">
            <v>2E-3</v>
          </cell>
          <cell r="CF751">
            <v>2E-3</v>
          </cell>
          <cell r="EM751">
            <v>6.1139999999999999</v>
          </cell>
          <cell r="EN751">
            <v>5.43</v>
          </cell>
          <cell r="EO751">
            <v>5.4130000000000003</v>
          </cell>
          <cell r="EP751">
            <v>4.3230000000000004</v>
          </cell>
          <cell r="EQ751">
            <v>3.766</v>
          </cell>
          <cell r="ER751">
            <v>2.1150000000000002</v>
          </cell>
          <cell r="ES751">
            <v>2.6230000000000002</v>
          </cell>
          <cell r="ET751">
            <v>3.3719999999999999</v>
          </cell>
          <cell r="EU751">
            <v>3.7130000000000001</v>
          </cell>
          <cell r="EV751">
            <v>4.4749999999999996</v>
          </cell>
          <cell r="EW751">
            <v>5.1470000000000002</v>
          </cell>
          <cell r="EX751">
            <v>5.9169999999999998</v>
          </cell>
          <cell r="EY751">
            <v>52.408000000000008</v>
          </cell>
        </row>
        <row r="752">
          <cell r="AC752" t="str">
            <v>котельной №15, для участка: от котельной №15 до д/сада ул.Давыдова №160; Надземная; 1983год ввода; ГВС; обратный; 60/30°С</v>
          </cell>
          <cell r="BP752">
            <v>1.2E-2</v>
          </cell>
          <cell r="BQ752">
            <v>1.0999999999999999E-2</v>
          </cell>
          <cell r="BR752">
            <v>0.01</v>
          </cell>
          <cell r="BS752">
            <v>8.0000000000000002E-3</v>
          </cell>
          <cell r="BT752">
            <v>2E-3</v>
          </cell>
          <cell r="BU752">
            <v>1E-3</v>
          </cell>
          <cell r="BV752">
            <v>2E-3</v>
          </cell>
          <cell r="BW752">
            <v>2E-3</v>
          </cell>
          <cell r="BX752">
            <v>2E-3</v>
          </cell>
          <cell r="BY752">
            <v>8.0000000000000002E-3</v>
          </cell>
          <cell r="BZ752">
            <v>0.01</v>
          </cell>
          <cell r="CA752">
            <v>1.2E-2</v>
          </cell>
          <cell r="CB752">
            <v>0.08</v>
          </cell>
          <cell r="CD752">
            <v>7.0000000000000001E-3</v>
          </cell>
          <cell r="CE752">
            <v>1E-3</v>
          </cell>
          <cell r="CF752">
            <v>1E-3</v>
          </cell>
          <cell r="EM752">
            <v>5.1630000000000003</v>
          </cell>
          <cell r="EN752">
            <v>4.5860000000000003</v>
          </cell>
          <cell r="EO752">
            <v>4.5709999999999997</v>
          </cell>
          <cell r="EP752">
            <v>3.6509999999999998</v>
          </cell>
          <cell r="EQ752">
            <v>3.181</v>
          </cell>
          <cell r="ER752">
            <v>1.786</v>
          </cell>
          <cell r="ES752">
            <v>2.2160000000000002</v>
          </cell>
          <cell r="ET752">
            <v>2.8479999999999999</v>
          </cell>
          <cell r="EU752">
            <v>3.1360000000000001</v>
          </cell>
          <cell r="EV752">
            <v>3.7789999999999999</v>
          </cell>
          <cell r="EW752">
            <v>4.3460000000000001</v>
          </cell>
          <cell r="EX752">
            <v>4.9969999999999999</v>
          </cell>
          <cell r="EY752">
            <v>44.260000000000005</v>
          </cell>
        </row>
        <row r="753">
          <cell r="AC753" t="str">
            <v>котельной №15, для участка: от врезки на д/сад  до ж.д.ул.Железнодорожная №35; Надземная; 1983год ввода; отопление; подающий; 95/70°С</v>
          </cell>
          <cell r="BP753">
            <v>0.01</v>
          </cell>
          <cell r="BQ753">
            <v>8.0000000000000002E-3</v>
          </cell>
          <cell r="BR753">
            <v>8.0000000000000002E-3</v>
          </cell>
          <cell r="BS753">
            <v>6.0000000000000001E-3</v>
          </cell>
          <cell r="BT753">
            <v>2E-3</v>
          </cell>
          <cell r="BU753">
            <v>1E-3</v>
          </cell>
          <cell r="BV753">
            <v>1E-3</v>
          </cell>
          <cell r="BW753">
            <v>2E-3</v>
          </cell>
          <cell r="BX753">
            <v>2E-3</v>
          </cell>
          <cell r="BY753">
            <v>6.0000000000000001E-3</v>
          </cell>
          <cell r="BZ753">
            <v>8.0000000000000002E-3</v>
          </cell>
          <cell r="CA753">
            <v>8.9999999999999993E-3</v>
          </cell>
          <cell r="CB753">
            <v>6.3E-2</v>
          </cell>
          <cell r="CD753">
            <v>5.0000000000000001E-3</v>
          </cell>
          <cell r="CE753">
            <v>1E-3</v>
          </cell>
          <cell r="CF753">
            <v>1E-3</v>
          </cell>
          <cell r="EM753">
            <v>0.998</v>
          </cell>
          <cell r="EN753">
            <v>0.86899999999999999</v>
          </cell>
          <cell r="EO753">
            <v>0.77900000000000003</v>
          </cell>
          <cell r="EP753">
            <v>0.46500000000000002</v>
          </cell>
          <cell r="EQ753">
            <v>0.02</v>
          </cell>
          <cell r="ER753">
            <v>0</v>
          </cell>
          <cell r="ES753">
            <v>0</v>
          </cell>
          <cell r="ET753">
            <v>0</v>
          </cell>
          <cell r="EU753">
            <v>0.02</v>
          </cell>
          <cell r="EV753">
            <v>0.48199999999999998</v>
          </cell>
          <cell r="EW753">
            <v>0.72799999999999998</v>
          </cell>
          <cell r="EX753">
            <v>0.93200000000000005</v>
          </cell>
          <cell r="EY753">
            <v>5.2930000000000001</v>
          </cell>
        </row>
        <row r="754">
          <cell r="AC754" t="str">
            <v>котельной №15, для участка: от врезки на д/сад  до ж.д.ул.Железнодорожная №35; Надземная; 1983год ввода; отопление; обратный; 95/70°С</v>
          </cell>
          <cell r="BP754">
            <v>0.01</v>
          </cell>
          <cell r="BQ754">
            <v>8.0000000000000002E-3</v>
          </cell>
          <cell r="BR754">
            <v>8.0000000000000002E-3</v>
          </cell>
          <cell r="BS754">
            <v>6.0000000000000001E-3</v>
          </cell>
          <cell r="BT754">
            <v>2E-3</v>
          </cell>
          <cell r="BU754">
            <v>1E-3</v>
          </cell>
          <cell r="BV754">
            <v>1E-3</v>
          </cell>
          <cell r="BW754">
            <v>2E-3</v>
          </cell>
          <cell r="BX754">
            <v>2E-3</v>
          </cell>
          <cell r="BY754">
            <v>6.0000000000000001E-3</v>
          </cell>
          <cell r="BZ754">
            <v>8.0000000000000002E-3</v>
          </cell>
          <cell r="CA754">
            <v>8.9999999999999993E-3</v>
          </cell>
          <cell r="CB754">
            <v>6.3E-2</v>
          </cell>
          <cell r="CD754">
            <v>5.0000000000000001E-3</v>
          </cell>
          <cell r="CE754">
            <v>1E-3</v>
          </cell>
          <cell r="CF754">
            <v>1E-3</v>
          </cell>
          <cell r="EM754">
            <v>0.85899999999999999</v>
          </cell>
          <cell r="EN754">
            <v>0.748</v>
          </cell>
          <cell r="EO754">
            <v>0.67100000000000004</v>
          </cell>
          <cell r="EP754">
            <v>0.4</v>
          </cell>
          <cell r="EQ754">
            <v>1.7000000000000001E-2</v>
          </cell>
          <cell r="ER754">
            <v>0</v>
          </cell>
          <cell r="ES754">
            <v>0</v>
          </cell>
          <cell r="ET754">
            <v>0</v>
          </cell>
          <cell r="EU754">
            <v>1.7999999999999999E-2</v>
          </cell>
          <cell r="EV754">
            <v>0.41499999999999998</v>
          </cell>
          <cell r="EW754">
            <v>0.627</v>
          </cell>
          <cell r="EX754">
            <v>0.80200000000000005</v>
          </cell>
          <cell r="EY754">
            <v>4.5570000000000004</v>
          </cell>
        </row>
        <row r="755">
          <cell r="AC755" t="str">
            <v>котельной №15, для участка: от врезки на д/сад  до ж.д.ул.Железнодорожная №35; Надземная; 1983год ввода; отопление; подающий; 95/70°С</v>
          </cell>
          <cell r="BP755">
            <v>7.0000000000000001E-3</v>
          </cell>
          <cell r="BQ755">
            <v>6.0000000000000001E-3</v>
          </cell>
          <cell r="BR755">
            <v>6.0000000000000001E-3</v>
          </cell>
          <cell r="BS755">
            <v>4.0000000000000001E-3</v>
          </cell>
          <cell r="BT755">
            <v>1E-3</v>
          </cell>
          <cell r="BU755">
            <v>1E-3</v>
          </cell>
          <cell r="BV755">
            <v>1E-3</v>
          </cell>
          <cell r="BW755">
            <v>1E-3</v>
          </cell>
          <cell r="BX755">
            <v>1E-3</v>
          </cell>
          <cell r="BY755">
            <v>5.0000000000000001E-3</v>
          </cell>
          <cell r="BZ755">
            <v>6.0000000000000001E-3</v>
          </cell>
          <cell r="CA755">
            <v>7.0000000000000001E-3</v>
          </cell>
          <cell r="CB755">
            <v>4.6000000000000006E-2</v>
          </cell>
          <cell r="CD755">
            <v>4.0000000000000001E-3</v>
          </cell>
          <cell r="CE755">
            <v>1E-3</v>
          </cell>
          <cell r="CF755">
            <v>1E-3</v>
          </cell>
          <cell r="EM755">
            <v>1.246</v>
          </cell>
          <cell r="EN755">
            <v>1.085</v>
          </cell>
          <cell r="EO755">
            <v>0.97299999999999998</v>
          </cell>
          <cell r="EP755">
            <v>0.57999999999999996</v>
          </cell>
          <cell r="EQ755">
            <v>2.5000000000000001E-2</v>
          </cell>
          <cell r="ER755">
            <v>0</v>
          </cell>
          <cell r="ES755">
            <v>0</v>
          </cell>
          <cell r="ET755">
            <v>0</v>
          </cell>
          <cell r="EU755">
            <v>2.5999999999999999E-2</v>
          </cell>
          <cell r="EV755">
            <v>0.60199999999999998</v>
          </cell>
          <cell r="EW755">
            <v>0.90900000000000003</v>
          </cell>
          <cell r="EX755">
            <v>1.1639999999999999</v>
          </cell>
          <cell r="EY755">
            <v>6.6099999999999994</v>
          </cell>
        </row>
        <row r="756">
          <cell r="AC756" t="str">
            <v>котельной №15, для участка: от врезки на д/сад  до ж.д.ул.Железнодорожная №35; Надземная; 1983год ввода; отопление; обратный; 95/70°С</v>
          </cell>
          <cell r="BP756">
            <v>7.0000000000000001E-3</v>
          </cell>
          <cell r="BQ756">
            <v>6.0000000000000001E-3</v>
          </cell>
          <cell r="BR756">
            <v>6.0000000000000001E-3</v>
          </cell>
          <cell r="BS756">
            <v>4.0000000000000001E-3</v>
          </cell>
          <cell r="BT756">
            <v>1E-3</v>
          </cell>
          <cell r="BU756">
            <v>1E-3</v>
          </cell>
          <cell r="BV756">
            <v>1E-3</v>
          </cell>
          <cell r="BW756">
            <v>1E-3</v>
          </cell>
          <cell r="BX756">
            <v>1E-3</v>
          </cell>
          <cell r="BY756">
            <v>5.0000000000000001E-3</v>
          </cell>
          <cell r="BZ756">
            <v>6.0000000000000001E-3</v>
          </cell>
          <cell r="CA756">
            <v>7.0000000000000001E-3</v>
          </cell>
          <cell r="CB756">
            <v>4.6000000000000006E-2</v>
          </cell>
          <cell r="CD756">
            <v>4.0000000000000001E-3</v>
          </cell>
          <cell r="CE756">
            <v>1E-3</v>
          </cell>
          <cell r="CF756">
            <v>1E-3</v>
          </cell>
          <cell r="EM756">
            <v>1.0640000000000001</v>
          </cell>
          <cell r="EN756">
            <v>0.92600000000000005</v>
          </cell>
          <cell r="EO756">
            <v>0.83099999999999996</v>
          </cell>
          <cell r="EP756">
            <v>0.496</v>
          </cell>
          <cell r="EQ756">
            <v>2.1000000000000001E-2</v>
          </cell>
          <cell r="ER756">
            <v>0</v>
          </cell>
          <cell r="ES756">
            <v>0</v>
          </cell>
          <cell r="ET756">
            <v>0</v>
          </cell>
          <cell r="EU756">
            <v>2.1999999999999999E-2</v>
          </cell>
          <cell r="EV756">
            <v>0.51500000000000001</v>
          </cell>
          <cell r="EW756">
            <v>0.77700000000000002</v>
          </cell>
          <cell r="EX756">
            <v>0.99399999999999999</v>
          </cell>
          <cell r="EY756">
            <v>5.6459999999999999</v>
          </cell>
        </row>
        <row r="757">
          <cell r="AC757" t="str">
            <v>котельной №15, для участка: от врезки на д/сад  до ж.д.ул.Железнодорожная №35; Надземная; 1983год ввода; отопление; подающий; 95/70°С</v>
          </cell>
          <cell r="BP757">
            <v>4.0000000000000001E-3</v>
          </cell>
          <cell r="BQ757">
            <v>4.0000000000000001E-3</v>
          </cell>
          <cell r="BR757">
            <v>4.0000000000000001E-3</v>
          </cell>
          <cell r="BS757">
            <v>3.0000000000000001E-3</v>
          </cell>
          <cell r="BT757">
            <v>1E-3</v>
          </cell>
          <cell r="BU757">
            <v>0</v>
          </cell>
          <cell r="BV757">
            <v>1E-3</v>
          </cell>
          <cell r="BW757">
            <v>1E-3</v>
          </cell>
          <cell r="BX757">
            <v>1E-3</v>
          </cell>
          <cell r="BY757">
            <v>3.0000000000000001E-3</v>
          </cell>
          <cell r="BZ757">
            <v>3.0000000000000001E-3</v>
          </cell>
          <cell r="CA757">
            <v>4.0000000000000001E-3</v>
          </cell>
          <cell r="CB757">
            <v>2.9000000000000001E-2</v>
          </cell>
          <cell r="CD757">
            <v>2E-3</v>
          </cell>
          <cell r="CE757">
            <v>0</v>
          </cell>
          <cell r="CF757">
            <v>0</v>
          </cell>
          <cell r="EM757">
            <v>1.0580000000000001</v>
          </cell>
          <cell r="EN757">
            <v>0.92</v>
          </cell>
          <cell r="EO757">
            <v>0.82599999999999996</v>
          </cell>
          <cell r="EP757">
            <v>0.49199999999999999</v>
          </cell>
          <cell r="EQ757">
            <v>2.1000000000000001E-2</v>
          </cell>
          <cell r="ER757">
            <v>0</v>
          </cell>
          <cell r="ES757">
            <v>0</v>
          </cell>
          <cell r="ET757">
            <v>0</v>
          </cell>
          <cell r="EU757">
            <v>2.1999999999999999E-2</v>
          </cell>
          <cell r="EV757">
            <v>0.51100000000000001</v>
          </cell>
          <cell r="EW757">
            <v>0.77200000000000002</v>
          </cell>
          <cell r="EX757">
            <v>0.98699999999999999</v>
          </cell>
          <cell r="EY757">
            <v>5.609</v>
          </cell>
        </row>
        <row r="758">
          <cell r="AC758" t="str">
            <v>котельной №15, для участка: от врезки на д/сад  до ж.д.ул.Железнодорожная №35; Надземная; 1983год ввода; отопление; обратный; 95/70°С</v>
          </cell>
          <cell r="BP758">
            <v>4.0000000000000001E-3</v>
          </cell>
          <cell r="BQ758">
            <v>4.0000000000000001E-3</v>
          </cell>
          <cell r="BR758">
            <v>4.0000000000000001E-3</v>
          </cell>
          <cell r="BS758">
            <v>3.0000000000000001E-3</v>
          </cell>
          <cell r="BT758">
            <v>1E-3</v>
          </cell>
          <cell r="BU758">
            <v>0</v>
          </cell>
          <cell r="BV758">
            <v>1E-3</v>
          </cell>
          <cell r="BW758">
            <v>1E-3</v>
          </cell>
          <cell r="BX758">
            <v>1E-3</v>
          </cell>
          <cell r="BY758">
            <v>3.0000000000000001E-3</v>
          </cell>
          <cell r="BZ758">
            <v>3.0000000000000001E-3</v>
          </cell>
          <cell r="CA758">
            <v>4.0000000000000001E-3</v>
          </cell>
          <cell r="CB758">
            <v>2.9000000000000001E-2</v>
          </cell>
          <cell r="CD758">
            <v>2E-3</v>
          </cell>
          <cell r="CE758">
            <v>0</v>
          </cell>
          <cell r="CF758">
            <v>0</v>
          </cell>
          <cell r="EM758">
            <v>0.88600000000000001</v>
          </cell>
          <cell r="EN758">
            <v>0.77100000000000002</v>
          </cell>
          <cell r="EO758">
            <v>0.69099999999999995</v>
          </cell>
          <cell r="EP758">
            <v>0.41199999999999998</v>
          </cell>
          <cell r="EQ758">
            <v>1.7999999999999999E-2</v>
          </cell>
          <cell r="ER758">
            <v>0</v>
          </cell>
          <cell r="ES758">
            <v>0</v>
          </cell>
          <cell r="ET758">
            <v>0</v>
          </cell>
          <cell r="EU758">
            <v>1.7999999999999999E-2</v>
          </cell>
          <cell r="EV758">
            <v>0.42799999999999999</v>
          </cell>
          <cell r="EW758">
            <v>0.64600000000000002</v>
          </cell>
          <cell r="EX758">
            <v>0.82699999999999996</v>
          </cell>
          <cell r="EY758">
            <v>4.6969999999999992</v>
          </cell>
        </row>
        <row r="759">
          <cell r="AC759" t="str">
            <v>котельной №15, для участка: от врезки на д/сад  до ж.д.ул.Железнодорожная №35; Надземная; 1983год ввода; ГВС; подающий; 60/30°С</v>
          </cell>
          <cell r="BP759">
            <v>5.0000000000000001E-3</v>
          </cell>
          <cell r="BQ759">
            <v>4.0000000000000001E-3</v>
          </cell>
          <cell r="BR759">
            <v>4.0000000000000001E-3</v>
          </cell>
          <cell r="BS759">
            <v>3.0000000000000001E-3</v>
          </cell>
          <cell r="BT759">
            <v>1E-3</v>
          </cell>
          <cell r="BU759">
            <v>1E-3</v>
          </cell>
          <cell r="BV759">
            <v>1E-3</v>
          </cell>
          <cell r="BW759">
            <v>1E-3</v>
          </cell>
          <cell r="BX759">
            <v>1E-3</v>
          </cell>
          <cell r="BY759">
            <v>3.0000000000000001E-3</v>
          </cell>
          <cell r="BZ759">
            <v>4.0000000000000001E-3</v>
          </cell>
          <cell r="CA759">
            <v>4.0000000000000001E-3</v>
          </cell>
          <cell r="CB759">
            <v>3.2000000000000001E-2</v>
          </cell>
          <cell r="CD759">
            <v>3.0000000000000001E-3</v>
          </cell>
          <cell r="CE759">
            <v>0</v>
          </cell>
          <cell r="CF759">
            <v>0</v>
          </cell>
          <cell r="EM759">
            <v>2.1440000000000001</v>
          </cell>
          <cell r="EN759">
            <v>1.9039999999999999</v>
          </cell>
          <cell r="EO759">
            <v>1.8979999999999999</v>
          </cell>
          <cell r="EP759">
            <v>1.516</v>
          </cell>
          <cell r="EQ759">
            <v>1.321</v>
          </cell>
          <cell r="ER759">
            <v>0.74199999999999999</v>
          </cell>
          <cell r="ES759">
            <v>0.92</v>
          </cell>
          <cell r="ET759">
            <v>1.1830000000000001</v>
          </cell>
          <cell r="EU759">
            <v>1.302</v>
          </cell>
          <cell r="EV759">
            <v>1.569</v>
          </cell>
          <cell r="EW759">
            <v>1.8049999999999999</v>
          </cell>
          <cell r="EX759">
            <v>2.0750000000000002</v>
          </cell>
          <cell r="EY759">
            <v>18.378999999999998</v>
          </cell>
        </row>
        <row r="760">
          <cell r="AC760" t="str">
            <v>котельной №15, для участка: от врезки на д/сад  до ж.д.ул.Железнодорожная №35; Надземная; 1983год ввода; ГВС; обратный; 60/30°С</v>
          </cell>
          <cell r="BP760">
            <v>5.0000000000000001E-3</v>
          </cell>
          <cell r="BQ760">
            <v>4.0000000000000001E-3</v>
          </cell>
          <cell r="BR760">
            <v>4.0000000000000001E-3</v>
          </cell>
          <cell r="BS760">
            <v>3.0000000000000001E-3</v>
          </cell>
          <cell r="BT760">
            <v>1E-3</v>
          </cell>
          <cell r="BU760">
            <v>1E-3</v>
          </cell>
          <cell r="BV760">
            <v>1E-3</v>
          </cell>
          <cell r="BW760">
            <v>1E-3</v>
          </cell>
          <cell r="BX760">
            <v>1E-3</v>
          </cell>
          <cell r="BY760">
            <v>3.0000000000000001E-3</v>
          </cell>
          <cell r="BZ760">
            <v>4.0000000000000001E-3</v>
          </cell>
          <cell r="CA760">
            <v>4.0000000000000001E-3</v>
          </cell>
          <cell r="CB760">
            <v>3.2000000000000001E-2</v>
          </cell>
          <cell r="CD760">
            <v>3.0000000000000001E-3</v>
          </cell>
          <cell r="CE760">
            <v>0</v>
          </cell>
          <cell r="CF760">
            <v>0</v>
          </cell>
          <cell r="EM760">
            <v>1.966</v>
          </cell>
          <cell r="EN760">
            <v>1.746</v>
          </cell>
          <cell r="EO760">
            <v>1.74</v>
          </cell>
          <cell r="EP760">
            <v>1.39</v>
          </cell>
          <cell r="EQ760">
            <v>1.2110000000000001</v>
          </cell>
          <cell r="ER760">
            <v>0.68</v>
          </cell>
          <cell r="ES760">
            <v>0.84299999999999997</v>
          </cell>
          <cell r="ET760">
            <v>1.0840000000000001</v>
          </cell>
          <cell r="EU760">
            <v>1.194</v>
          </cell>
          <cell r="EV760">
            <v>1.4390000000000001</v>
          </cell>
          <cell r="EW760">
            <v>1.655</v>
          </cell>
          <cell r="EX760">
            <v>1.9019999999999999</v>
          </cell>
          <cell r="EY760">
            <v>16.849999999999998</v>
          </cell>
        </row>
        <row r="761">
          <cell r="AC761" t="str">
            <v>котельной №15, для участка: от магистрали д114мм до школы №5; Надземная; 2006год ввода; отопление; подающий; 95/70°С</v>
          </cell>
          <cell r="BP761">
            <v>2.9000000000000001E-2</v>
          </cell>
          <cell r="BQ761">
            <v>2.5000000000000001E-2</v>
          </cell>
          <cell r="BR761">
            <v>2.4E-2</v>
          </cell>
          <cell r="BS761">
            <v>1.7999999999999999E-2</v>
          </cell>
          <cell r="BT761">
            <v>6.0000000000000001E-3</v>
          </cell>
          <cell r="BU761">
            <v>3.0000000000000001E-3</v>
          </cell>
          <cell r="BV761">
            <v>4.0000000000000001E-3</v>
          </cell>
          <cell r="BW761">
            <v>5.0000000000000001E-3</v>
          </cell>
          <cell r="BX761">
            <v>6.0000000000000001E-3</v>
          </cell>
          <cell r="BY761">
            <v>1.9E-2</v>
          </cell>
          <cell r="BZ761">
            <v>2.3E-2</v>
          </cell>
          <cell r="CA761">
            <v>2.7E-2</v>
          </cell>
          <cell r="CB761">
            <v>0.18900000000000003</v>
          </cell>
          <cell r="CD761">
            <v>1.6E-2</v>
          </cell>
          <cell r="CE761">
            <v>2E-3</v>
          </cell>
          <cell r="CF761">
            <v>2E-3</v>
          </cell>
          <cell r="EM761">
            <v>2.859</v>
          </cell>
          <cell r="EN761">
            <v>2.488</v>
          </cell>
          <cell r="EO761">
            <v>2.2320000000000002</v>
          </cell>
          <cell r="EP761">
            <v>1.331</v>
          </cell>
          <cell r="EQ761">
            <v>5.7000000000000002E-2</v>
          </cell>
          <cell r="ER761">
            <v>0</v>
          </cell>
          <cell r="ES761">
            <v>0</v>
          </cell>
          <cell r="ET761">
            <v>0</v>
          </cell>
          <cell r="EU761">
            <v>5.8999999999999997E-2</v>
          </cell>
          <cell r="EV761">
            <v>1.3819999999999999</v>
          </cell>
          <cell r="EW761">
            <v>2.0859999999999999</v>
          </cell>
          <cell r="EX761">
            <v>2.669</v>
          </cell>
          <cell r="EY761">
            <v>15.163</v>
          </cell>
        </row>
        <row r="762">
          <cell r="AC762" t="str">
            <v>котельной №15, для участка: от магистрали д114мм до школы №5; Надземная; 2006год ввода; отопление; обратный; 95/70°С</v>
          </cell>
          <cell r="BP762">
            <v>2.9000000000000001E-2</v>
          </cell>
          <cell r="BQ762">
            <v>2.5000000000000001E-2</v>
          </cell>
          <cell r="BR762">
            <v>2.4E-2</v>
          </cell>
          <cell r="BS762">
            <v>1.7999999999999999E-2</v>
          </cell>
          <cell r="BT762">
            <v>6.0000000000000001E-3</v>
          </cell>
          <cell r="BU762">
            <v>3.0000000000000001E-3</v>
          </cell>
          <cell r="BV762">
            <v>4.0000000000000001E-3</v>
          </cell>
          <cell r="BW762">
            <v>5.0000000000000001E-3</v>
          </cell>
          <cell r="BX762">
            <v>6.0000000000000001E-3</v>
          </cell>
          <cell r="BY762">
            <v>1.9E-2</v>
          </cell>
          <cell r="BZ762">
            <v>2.3E-2</v>
          </cell>
          <cell r="CA762">
            <v>2.7E-2</v>
          </cell>
          <cell r="CB762">
            <v>0.18900000000000003</v>
          </cell>
          <cell r="CD762">
            <v>1.6E-2</v>
          </cell>
          <cell r="CE762">
            <v>2E-3</v>
          </cell>
          <cell r="CF762">
            <v>2E-3</v>
          </cell>
          <cell r="EM762">
            <v>2.4500000000000002</v>
          </cell>
          <cell r="EN762">
            <v>2.1320000000000001</v>
          </cell>
          <cell r="EO762">
            <v>1.9119999999999999</v>
          </cell>
          <cell r="EP762">
            <v>1.141</v>
          </cell>
          <cell r="EQ762">
            <v>4.9000000000000002E-2</v>
          </cell>
          <cell r="ER762">
            <v>0</v>
          </cell>
          <cell r="ES762">
            <v>0</v>
          </cell>
          <cell r="ET762">
            <v>0</v>
          </cell>
          <cell r="EU762">
            <v>0.05</v>
          </cell>
          <cell r="EV762">
            <v>1.1839999999999999</v>
          </cell>
          <cell r="EW762">
            <v>1.7869999999999999</v>
          </cell>
          <cell r="EX762">
            <v>2.2869999999999999</v>
          </cell>
          <cell r="EY762">
            <v>12.992000000000001</v>
          </cell>
        </row>
        <row r="763">
          <cell r="AC763" t="str">
            <v>котельной №15, для участка: от магистрали д114мм до школы №5; Надземная; 2011год ввода; отопление; подающий; 95/70°С</v>
          </cell>
          <cell r="BP763">
            <v>8.0000000000000002E-3</v>
          </cell>
          <cell r="BQ763">
            <v>7.0000000000000001E-3</v>
          </cell>
          <cell r="BR763">
            <v>7.0000000000000001E-3</v>
          </cell>
          <cell r="BS763">
            <v>5.0000000000000001E-3</v>
          </cell>
          <cell r="BT763">
            <v>2E-3</v>
          </cell>
          <cell r="BU763">
            <v>1E-3</v>
          </cell>
          <cell r="BV763">
            <v>1E-3</v>
          </cell>
          <cell r="BW763">
            <v>1E-3</v>
          </cell>
          <cell r="BX763">
            <v>2E-3</v>
          </cell>
          <cell r="BY763">
            <v>5.0000000000000001E-3</v>
          </cell>
          <cell r="BZ763">
            <v>7.0000000000000001E-3</v>
          </cell>
          <cell r="CA763">
            <v>8.0000000000000002E-3</v>
          </cell>
          <cell r="CB763">
            <v>5.3999999999999999E-2</v>
          </cell>
          <cell r="CD763">
            <v>5.0000000000000001E-3</v>
          </cell>
          <cell r="CE763">
            <v>1E-3</v>
          </cell>
          <cell r="CF763">
            <v>1E-3</v>
          </cell>
          <cell r="EM763">
            <v>0.80400000000000005</v>
          </cell>
          <cell r="EN763">
            <v>0.7</v>
          </cell>
          <cell r="EO763">
            <v>0.628</v>
          </cell>
          <cell r="EP763">
            <v>0.375</v>
          </cell>
          <cell r="EQ763">
            <v>1.6E-2</v>
          </cell>
          <cell r="ER763">
            <v>0</v>
          </cell>
          <cell r="ES763">
            <v>0</v>
          </cell>
          <cell r="ET763">
            <v>0</v>
          </cell>
          <cell r="EU763">
            <v>1.7000000000000001E-2</v>
          </cell>
          <cell r="EV763">
            <v>0.38900000000000001</v>
          </cell>
          <cell r="EW763">
            <v>0.58699999999999997</v>
          </cell>
          <cell r="EX763">
            <v>0.751</v>
          </cell>
          <cell r="EY763">
            <v>4.2670000000000003</v>
          </cell>
        </row>
        <row r="764">
          <cell r="AC764" t="str">
            <v>котельной №15, для участка: от магистрали д114мм до школы №5; Надземная; 2011год ввода; отопление; обратный; 95/70°С</v>
          </cell>
          <cell r="BP764">
            <v>8.0000000000000002E-3</v>
          </cell>
          <cell r="BQ764">
            <v>7.0000000000000001E-3</v>
          </cell>
          <cell r="BR764">
            <v>7.0000000000000001E-3</v>
          </cell>
          <cell r="BS764">
            <v>5.0000000000000001E-3</v>
          </cell>
          <cell r="BT764">
            <v>2E-3</v>
          </cell>
          <cell r="BU764">
            <v>1E-3</v>
          </cell>
          <cell r="BV764">
            <v>1E-3</v>
          </cell>
          <cell r="BW764">
            <v>1E-3</v>
          </cell>
          <cell r="BX764">
            <v>2E-3</v>
          </cell>
          <cell r="BY764">
            <v>5.0000000000000001E-3</v>
          </cell>
          <cell r="BZ764">
            <v>7.0000000000000001E-3</v>
          </cell>
          <cell r="CA764">
            <v>8.0000000000000002E-3</v>
          </cell>
          <cell r="CB764">
            <v>5.3999999999999999E-2</v>
          </cell>
          <cell r="CD764">
            <v>5.0000000000000001E-3</v>
          </cell>
          <cell r="CE764">
            <v>1E-3</v>
          </cell>
          <cell r="CF764">
            <v>1E-3</v>
          </cell>
          <cell r="EM764">
            <v>0.68899999999999995</v>
          </cell>
          <cell r="EN764">
            <v>0.6</v>
          </cell>
          <cell r="EO764">
            <v>0.53800000000000003</v>
          </cell>
          <cell r="EP764">
            <v>0.32100000000000001</v>
          </cell>
          <cell r="EQ764">
            <v>1.4E-2</v>
          </cell>
          <cell r="ER764">
            <v>0</v>
          </cell>
          <cell r="ES764">
            <v>0</v>
          </cell>
          <cell r="ET764">
            <v>0</v>
          </cell>
          <cell r="EU764">
            <v>1.4E-2</v>
          </cell>
          <cell r="EV764">
            <v>0.33300000000000002</v>
          </cell>
          <cell r="EW764">
            <v>0.503</v>
          </cell>
          <cell r="EX764">
            <v>0.64300000000000002</v>
          </cell>
          <cell r="EY764">
            <v>3.6550000000000002</v>
          </cell>
        </row>
        <row r="765">
          <cell r="AC765" t="str">
            <v>котельной №15, для участка: к ж.д.ул.Железнодорожная №37; Надземная; 2005год ввода; отопление; подающий; 95/70°С</v>
          </cell>
          <cell r="BP765">
            <v>1.0999999999999999E-2</v>
          </cell>
          <cell r="BQ765">
            <v>0.01</v>
          </cell>
          <cell r="BR765">
            <v>8.9999999999999993E-3</v>
          </cell>
          <cell r="BS765">
            <v>7.0000000000000001E-3</v>
          </cell>
          <cell r="BT765">
            <v>2E-3</v>
          </cell>
          <cell r="BU765">
            <v>1E-3</v>
          </cell>
          <cell r="BV765">
            <v>2E-3</v>
          </cell>
          <cell r="BW765">
            <v>2E-3</v>
          </cell>
          <cell r="BX765">
            <v>2E-3</v>
          </cell>
          <cell r="BY765">
            <v>7.0000000000000001E-3</v>
          </cell>
          <cell r="BZ765">
            <v>8.9999999999999993E-3</v>
          </cell>
          <cell r="CA765">
            <v>1.0999999999999999E-2</v>
          </cell>
          <cell r="CB765">
            <v>7.3000000000000009E-2</v>
          </cell>
          <cell r="CD765">
            <v>6.0000000000000001E-3</v>
          </cell>
          <cell r="CE765">
            <v>1E-3</v>
          </cell>
          <cell r="CF765">
            <v>1E-3</v>
          </cell>
          <cell r="EM765">
            <v>1.52</v>
          </cell>
          <cell r="EN765">
            <v>1.323</v>
          </cell>
          <cell r="EO765">
            <v>1.1859999999999999</v>
          </cell>
          <cell r="EP765">
            <v>0.70799999999999996</v>
          </cell>
          <cell r="EQ765">
            <v>0.03</v>
          </cell>
          <cell r="ER765">
            <v>0</v>
          </cell>
          <cell r="ES765">
            <v>0</v>
          </cell>
          <cell r="ET765">
            <v>0</v>
          </cell>
          <cell r="EU765">
            <v>3.1E-2</v>
          </cell>
          <cell r="EV765">
            <v>0.73499999999999999</v>
          </cell>
          <cell r="EW765">
            <v>1.109</v>
          </cell>
          <cell r="EX765">
            <v>1.419</v>
          </cell>
          <cell r="EY765">
            <v>8.0609999999999999</v>
          </cell>
        </row>
        <row r="766">
          <cell r="AC766" t="str">
            <v>котельной №15, для участка: к ж.д.ул.Железнодорожная №37; Надземная; 2005год ввода; отопление; обратный; 95/70°С</v>
          </cell>
          <cell r="BP766">
            <v>1.0999999999999999E-2</v>
          </cell>
          <cell r="BQ766">
            <v>0.01</v>
          </cell>
          <cell r="BR766">
            <v>8.9999999999999993E-3</v>
          </cell>
          <cell r="BS766">
            <v>7.0000000000000001E-3</v>
          </cell>
          <cell r="BT766">
            <v>2E-3</v>
          </cell>
          <cell r="BU766">
            <v>1E-3</v>
          </cell>
          <cell r="BV766">
            <v>2E-3</v>
          </cell>
          <cell r="BW766">
            <v>2E-3</v>
          </cell>
          <cell r="BX766">
            <v>2E-3</v>
          </cell>
          <cell r="BY766">
            <v>7.0000000000000001E-3</v>
          </cell>
          <cell r="BZ766">
            <v>8.9999999999999993E-3</v>
          </cell>
          <cell r="CA766">
            <v>1.0999999999999999E-2</v>
          </cell>
          <cell r="CB766">
            <v>7.3000000000000009E-2</v>
          </cell>
          <cell r="CD766">
            <v>6.0000000000000001E-3</v>
          </cell>
          <cell r="CE766">
            <v>1E-3</v>
          </cell>
          <cell r="CF766">
            <v>1E-3</v>
          </cell>
          <cell r="EM766">
            <v>1.274</v>
          </cell>
          <cell r="EN766">
            <v>1.1080000000000001</v>
          </cell>
          <cell r="EO766">
            <v>0.99399999999999999</v>
          </cell>
          <cell r="EP766">
            <v>0.59299999999999997</v>
          </cell>
          <cell r="EQ766">
            <v>2.5000000000000001E-2</v>
          </cell>
          <cell r="ER766">
            <v>0</v>
          </cell>
          <cell r="ES766">
            <v>0</v>
          </cell>
          <cell r="ET766">
            <v>0</v>
          </cell>
          <cell r="EU766">
            <v>2.5999999999999999E-2</v>
          </cell>
          <cell r="EV766">
            <v>0.61599999999999999</v>
          </cell>
          <cell r="EW766">
            <v>0.92900000000000005</v>
          </cell>
          <cell r="EX766">
            <v>1.1890000000000001</v>
          </cell>
          <cell r="EY766">
            <v>6.7540000000000004</v>
          </cell>
        </row>
        <row r="767">
          <cell r="AC767" t="str">
            <v>котельной №15, для участка: к ж.д.ул.Железнодорожная №37; Надземная; 2005год ввода; ГВС; подающий; 60/30°С</v>
          </cell>
          <cell r="BP767">
            <v>4.0000000000000001E-3</v>
          </cell>
          <cell r="BQ767">
            <v>4.0000000000000001E-3</v>
          </cell>
          <cell r="BR767">
            <v>4.0000000000000001E-3</v>
          </cell>
          <cell r="BS767">
            <v>3.0000000000000001E-3</v>
          </cell>
          <cell r="BT767">
            <v>1E-3</v>
          </cell>
          <cell r="BU767">
            <v>0</v>
          </cell>
          <cell r="BV767">
            <v>1E-3</v>
          </cell>
          <cell r="BW767">
            <v>1E-3</v>
          </cell>
          <cell r="BX767">
            <v>1E-3</v>
          </cell>
          <cell r="BY767">
            <v>3.0000000000000001E-3</v>
          </cell>
          <cell r="BZ767">
            <v>3.0000000000000001E-3</v>
          </cell>
          <cell r="CA767">
            <v>4.0000000000000001E-3</v>
          </cell>
          <cell r="CB767">
            <v>2.9000000000000001E-2</v>
          </cell>
          <cell r="CD767">
            <v>2E-3</v>
          </cell>
          <cell r="CE767">
            <v>0</v>
          </cell>
          <cell r="CF767">
            <v>0</v>
          </cell>
          <cell r="EM767">
            <v>1.151</v>
          </cell>
          <cell r="EN767">
            <v>1.0229999999999999</v>
          </cell>
          <cell r="EO767">
            <v>1.0189999999999999</v>
          </cell>
          <cell r="EP767">
            <v>0.81399999999999995</v>
          </cell>
          <cell r="EQ767">
            <v>0.70899999999999996</v>
          </cell>
          <cell r="ER767">
            <v>0.39800000000000002</v>
          </cell>
          <cell r="ES767">
            <v>0.49399999999999999</v>
          </cell>
          <cell r="ET767">
            <v>0.63500000000000001</v>
          </cell>
          <cell r="EU767">
            <v>0.69899999999999995</v>
          </cell>
          <cell r="EV767">
            <v>0.84299999999999997</v>
          </cell>
          <cell r="EW767">
            <v>0.96899999999999997</v>
          </cell>
          <cell r="EX767">
            <v>1.1140000000000001</v>
          </cell>
          <cell r="EY767">
            <v>9.8679999999999986</v>
          </cell>
        </row>
        <row r="768">
          <cell r="AC768" t="str">
            <v>котельной №15, для участка: к ж.д.ул.Железнодорожная №37; Надземная; 2005год ввода; ГВС; обратный; 60/30°С</v>
          </cell>
          <cell r="BP768">
            <v>3.0000000000000001E-3</v>
          </cell>
          <cell r="BQ768">
            <v>2E-3</v>
          </cell>
          <cell r="BR768">
            <v>2E-3</v>
          </cell>
          <cell r="BS768">
            <v>2E-3</v>
          </cell>
          <cell r="BT768">
            <v>1E-3</v>
          </cell>
          <cell r="BU768">
            <v>0</v>
          </cell>
          <cell r="BV768">
            <v>0</v>
          </cell>
          <cell r="BW768">
            <v>1E-3</v>
          </cell>
          <cell r="BX768">
            <v>1E-3</v>
          </cell>
          <cell r="BY768">
            <v>2E-3</v>
          </cell>
          <cell r="BZ768">
            <v>2E-3</v>
          </cell>
          <cell r="CA768">
            <v>3.0000000000000001E-3</v>
          </cell>
          <cell r="CB768">
            <v>1.9000000000000003E-2</v>
          </cell>
          <cell r="CD768">
            <v>2E-3</v>
          </cell>
          <cell r="CE768">
            <v>0</v>
          </cell>
          <cell r="CF768">
            <v>0</v>
          </cell>
          <cell r="EM768">
            <v>1.069</v>
          </cell>
          <cell r="EN768">
            <v>0.94899999999999995</v>
          </cell>
          <cell r="EO768">
            <v>0.94599999999999995</v>
          </cell>
          <cell r="EP768">
            <v>0.75600000000000001</v>
          </cell>
          <cell r="EQ768">
            <v>0.65900000000000003</v>
          </cell>
          <cell r="ER768">
            <v>0.37</v>
          </cell>
          <cell r="ES768">
            <v>0.45900000000000002</v>
          </cell>
          <cell r="ET768">
            <v>0.59</v>
          </cell>
          <cell r="EU768">
            <v>0.64900000000000002</v>
          </cell>
          <cell r="EV768">
            <v>0.78300000000000003</v>
          </cell>
          <cell r="EW768">
            <v>0.9</v>
          </cell>
          <cell r="EX768">
            <v>1.0349999999999999</v>
          </cell>
          <cell r="EY768">
            <v>9.1649999999999991</v>
          </cell>
        </row>
        <row r="769">
          <cell r="AC769" t="str">
            <v>котельной №15, для участка: к ж.д.ул.Алтайская №156; Надземная; 1983год ввода; отопление; подающий; 95/70°С</v>
          </cell>
          <cell r="BP769">
            <v>2E-3</v>
          </cell>
          <cell r="BQ769">
            <v>1E-3</v>
          </cell>
          <cell r="BR769">
            <v>1E-3</v>
          </cell>
          <cell r="BS769">
            <v>1E-3</v>
          </cell>
          <cell r="BT769">
            <v>0</v>
          </cell>
          <cell r="BU769">
            <v>0</v>
          </cell>
          <cell r="BV769">
            <v>0</v>
          </cell>
          <cell r="BW769">
            <v>0</v>
          </cell>
          <cell r="BX769">
            <v>0</v>
          </cell>
          <cell r="BY769">
            <v>1E-3</v>
          </cell>
          <cell r="BZ769">
            <v>1E-3</v>
          </cell>
          <cell r="CA769">
            <v>2E-3</v>
          </cell>
          <cell r="CB769">
            <v>9.0000000000000011E-3</v>
          </cell>
          <cell r="CD769">
            <v>1E-3</v>
          </cell>
          <cell r="CE769">
            <v>0</v>
          </cell>
          <cell r="CF769">
            <v>0</v>
          </cell>
          <cell r="EM769">
            <v>0.84799999999999998</v>
          </cell>
          <cell r="EN769">
            <v>0.73799999999999999</v>
          </cell>
          <cell r="EO769">
            <v>0.66200000000000003</v>
          </cell>
          <cell r="EP769">
            <v>0.39500000000000002</v>
          </cell>
          <cell r="EQ769">
            <v>1.7000000000000001E-2</v>
          </cell>
          <cell r="ER769">
            <v>0</v>
          </cell>
          <cell r="ES769">
            <v>0</v>
          </cell>
          <cell r="ET769">
            <v>0</v>
          </cell>
          <cell r="EU769">
            <v>1.7000000000000001E-2</v>
          </cell>
          <cell r="EV769">
            <v>0.41</v>
          </cell>
          <cell r="EW769">
            <v>0.61799999999999999</v>
          </cell>
          <cell r="EX769">
            <v>0.79100000000000004</v>
          </cell>
          <cell r="EY769">
            <v>4.4959999999999996</v>
          </cell>
        </row>
        <row r="770">
          <cell r="AC770" t="str">
            <v>котельной №15, для участка: к ж.д.ул.Алтайская №156; Надземная; 1983год ввода; отопление; обратный; 95/70°С</v>
          </cell>
          <cell r="BP770">
            <v>2E-3</v>
          </cell>
          <cell r="BQ770">
            <v>1E-3</v>
          </cell>
          <cell r="BR770">
            <v>1E-3</v>
          </cell>
          <cell r="BS770">
            <v>1E-3</v>
          </cell>
          <cell r="BT770">
            <v>0</v>
          </cell>
          <cell r="BU770">
            <v>0</v>
          </cell>
          <cell r="BV770">
            <v>0</v>
          </cell>
          <cell r="BW770">
            <v>0</v>
          </cell>
          <cell r="BX770">
            <v>0</v>
          </cell>
          <cell r="BY770">
            <v>1E-3</v>
          </cell>
          <cell r="BZ770">
            <v>1E-3</v>
          </cell>
          <cell r="CA770">
            <v>2E-3</v>
          </cell>
          <cell r="CB770">
            <v>9.0000000000000011E-3</v>
          </cell>
          <cell r="CD770">
            <v>1E-3</v>
          </cell>
          <cell r="CE770">
            <v>0</v>
          </cell>
          <cell r="CF770">
            <v>0</v>
          </cell>
          <cell r="EM770">
            <v>0.70299999999999996</v>
          </cell>
          <cell r="EN770">
            <v>0.61199999999999999</v>
          </cell>
          <cell r="EO770">
            <v>0.54900000000000004</v>
          </cell>
          <cell r="EP770">
            <v>0.32700000000000001</v>
          </cell>
          <cell r="EQ770">
            <v>1.4E-2</v>
          </cell>
          <cell r="ER770">
            <v>0</v>
          </cell>
          <cell r="ES770">
            <v>0</v>
          </cell>
          <cell r="ET770">
            <v>0</v>
          </cell>
          <cell r="EU770">
            <v>1.4E-2</v>
          </cell>
          <cell r="EV770">
            <v>0.34</v>
          </cell>
          <cell r="EW770">
            <v>0.51300000000000001</v>
          </cell>
          <cell r="EX770">
            <v>0.65600000000000003</v>
          </cell>
          <cell r="EY770">
            <v>3.7279999999999993</v>
          </cell>
        </row>
        <row r="771">
          <cell r="AC771" t="str">
            <v>котельной №15, для участка: к ж.д. пер.Краснояровский№14; Надземная; 2005год ввода; отопление; подающий; 95/70°С</v>
          </cell>
          <cell r="BP771">
            <v>7.0000000000000001E-3</v>
          </cell>
          <cell r="BQ771">
            <v>6.0000000000000001E-3</v>
          </cell>
          <cell r="BR771">
            <v>6.0000000000000001E-3</v>
          </cell>
          <cell r="BS771">
            <v>5.0000000000000001E-3</v>
          </cell>
          <cell r="BT771">
            <v>1E-3</v>
          </cell>
          <cell r="BU771">
            <v>1E-3</v>
          </cell>
          <cell r="BV771">
            <v>1E-3</v>
          </cell>
          <cell r="BW771">
            <v>1E-3</v>
          </cell>
          <cell r="BX771">
            <v>1E-3</v>
          </cell>
          <cell r="BY771">
            <v>5.0000000000000001E-3</v>
          </cell>
          <cell r="BZ771">
            <v>6.0000000000000001E-3</v>
          </cell>
          <cell r="CA771">
            <v>7.0000000000000001E-3</v>
          </cell>
          <cell r="CB771">
            <v>4.7000000000000007E-2</v>
          </cell>
          <cell r="CD771">
            <v>4.0000000000000001E-3</v>
          </cell>
          <cell r="CE771">
            <v>1E-3</v>
          </cell>
          <cell r="CF771">
            <v>1E-3</v>
          </cell>
          <cell r="EM771">
            <v>1.446</v>
          </cell>
          <cell r="EN771">
            <v>1.258</v>
          </cell>
          <cell r="EO771">
            <v>1.1279999999999999</v>
          </cell>
          <cell r="EP771">
            <v>0.67300000000000004</v>
          </cell>
          <cell r="EQ771">
            <v>2.9000000000000001E-2</v>
          </cell>
          <cell r="ER771">
            <v>0</v>
          </cell>
          <cell r="ES771">
            <v>0</v>
          </cell>
          <cell r="ET771">
            <v>0</v>
          </cell>
          <cell r="EU771">
            <v>0.03</v>
          </cell>
          <cell r="EV771">
            <v>0.69899999999999995</v>
          </cell>
          <cell r="EW771">
            <v>1.0549999999999999</v>
          </cell>
          <cell r="EX771">
            <v>1.35</v>
          </cell>
          <cell r="EY771">
            <v>7.6679999999999993</v>
          </cell>
        </row>
        <row r="772">
          <cell r="AC772" t="str">
            <v>котельной №15, для участка: к ж.д. пер.Краснояровский№14; Надземная; 2005год ввода; отопление; обратный; 95/70°С</v>
          </cell>
          <cell r="BP772">
            <v>7.0000000000000001E-3</v>
          </cell>
          <cell r="BQ772">
            <v>6.0000000000000001E-3</v>
          </cell>
          <cell r="BR772">
            <v>6.0000000000000001E-3</v>
          </cell>
          <cell r="BS772">
            <v>5.0000000000000001E-3</v>
          </cell>
          <cell r="BT772">
            <v>1E-3</v>
          </cell>
          <cell r="BU772">
            <v>1E-3</v>
          </cell>
          <cell r="BV772">
            <v>1E-3</v>
          </cell>
          <cell r="BW772">
            <v>1E-3</v>
          </cell>
          <cell r="BX772">
            <v>1E-3</v>
          </cell>
          <cell r="BY772">
            <v>5.0000000000000001E-3</v>
          </cell>
          <cell r="BZ772">
            <v>6.0000000000000001E-3</v>
          </cell>
          <cell r="CA772">
            <v>7.0000000000000001E-3</v>
          </cell>
          <cell r="CB772">
            <v>4.7000000000000007E-2</v>
          </cell>
          <cell r="CD772">
            <v>4.0000000000000001E-3</v>
          </cell>
          <cell r="CE772">
            <v>1E-3</v>
          </cell>
          <cell r="CF772">
            <v>1E-3</v>
          </cell>
          <cell r="EM772">
            <v>1.22</v>
          </cell>
          <cell r="EN772">
            <v>1.0620000000000001</v>
          </cell>
          <cell r="EO772">
            <v>0.95199999999999996</v>
          </cell>
          <cell r="EP772">
            <v>0.56799999999999995</v>
          </cell>
          <cell r="EQ772">
            <v>2.4E-2</v>
          </cell>
          <cell r="ER772">
            <v>0</v>
          </cell>
          <cell r="ES772">
            <v>0</v>
          </cell>
          <cell r="ET772">
            <v>0</v>
          </cell>
          <cell r="EU772">
            <v>2.5000000000000001E-2</v>
          </cell>
          <cell r="EV772">
            <v>0.59</v>
          </cell>
          <cell r="EW772">
            <v>0.89</v>
          </cell>
          <cell r="EX772">
            <v>1.139</v>
          </cell>
          <cell r="EY772">
            <v>6.47</v>
          </cell>
        </row>
        <row r="773">
          <cell r="AC773" t="str">
            <v>котельной №16, для участка: участок №1; Надземная; 2001год ввода; отопление; подающий; 95/70°С</v>
          </cell>
          <cell r="BP773">
            <v>1.7000000000000001E-2</v>
          </cell>
          <cell r="BQ773">
            <v>1.4999999999999999E-2</v>
          </cell>
          <cell r="BR773">
            <v>1.4E-2</v>
          </cell>
          <cell r="BS773">
            <v>0.01</v>
          </cell>
          <cell r="BT773">
            <v>3.0000000000000001E-3</v>
          </cell>
          <cell r="BU773">
            <v>2E-3</v>
          </cell>
          <cell r="BV773">
            <v>3.0000000000000001E-3</v>
          </cell>
          <cell r="BW773">
            <v>3.0000000000000001E-3</v>
          </cell>
          <cell r="BX773">
            <v>3.0000000000000001E-3</v>
          </cell>
          <cell r="BY773">
            <v>1.0999999999999999E-2</v>
          </cell>
          <cell r="BZ773">
            <v>1.2999999999999999E-2</v>
          </cell>
          <cell r="CA773">
            <v>1.6E-2</v>
          </cell>
          <cell r="CB773">
            <v>0.11</v>
          </cell>
          <cell r="CD773">
            <v>8.9999999999999993E-3</v>
          </cell>
          <cell r="CE773">
            <v>1E-3</v>
          </cell>
          <cell r="CF773">
            <v>1E-3</v>
          </cell>
          <cell r="EM773">
            <v>0.82099999999999995</v>
          </cell>
          <cell r="EN773">
            <v>0.71499999999999997</v>
          </cell>
          <cell r="EO773">
            <v>0.64100000000000001</v>
          </cell>
          <cell r="EP773">
            <v>0.38200000000000001</v>
          </cell>
          <cell r="EQ773">
            <v>1.6E-2</v>
          </cell>
          <cell r="ER773">
            <v>0</v>
          </cell>
          <cell r="ES773">
            <v>0</v>
          </cell>
          <cell r="ET773">
            <v>0</v>
          </cell>
          <cell r="EU773">
            <v>1.7000000000000001E-2</v>
          </cell>
          <cell r="EV773">
            <v>0.39700000000000002</v>
          </cell>
          <cell r="EW773">
            <v>0.59899999999999998</v>
          </cell>
          <cell r="EX773">
            <v>0.76700000000000002</v>
          </cell>
          <cell r="EY773">
            <v>4.3550000000000004</v>
          </cell>
        </row>
        <row r="774">
          <cell r="AC774" t="str">
            <v>котельной №16, для участка: участок №1; Надземная; 2001год ввода; отопление; обратный; 95/70°С</v>
          </cell>
          <cell r="BP774">
            <v>1.7000000000000001E-2</v>
          </cell>
          <cell r="BQ774">
            <v>1.4999999999999999E-2</v>
          </cell>
          <cell r="BR774">
            <v>1.4E-2</v>
          </cell>
          <cell r="BS774">
            <v>0.01</v>
          </cell>
          <cell r="BT774">
            <v>3.0000000000000001E-3</v>
          </cell>
          <cell r="BU774">
            <v>2E-3</v>
          </cell>
          <cell r="BV774">
            <v>3.0000000000000001E-3</v>
          </cell>
          <cell r="BW774">
            <v>3.0000000000000001E-3</v>
          </cell>
          <cell r="BX774">
            <v>3.0000000000000001E-3</v>
          </cell>
          <cell r="BY774">
            <v>1.0999999999999999E-2</v>
          </cell>
          <cell r="BZ774">
            <v>1.2999999999999999E-2</v>
          </cell>
          <cell r="CA774">
            <v>1.6E-2</v>
          </cell>
          <cell r="CB774">
            <v>0.11</v>
          </cell>
          <cell r="CD774">
            <v>8.9999999999999993E-3</v>
          </cell>
          <cell r="CE774">
            <v>1E-3</v>
          </cell>
          <cell r="CF774">
            <v>1E-3</v>
          </cell>
          <cell r="EM774">
            <v>0.7</v>
          </cell>
          <cell r="EN774">
            <v>0.60899999999999999</v>
          </cell>
          <cell r="EO774">
            <v>0.54600000000000004</v>
          </cell>
          <cell r="EP774">
            <v>0.32600000000000001</v>
          </cell>
          <cell r="EQ774">
            <v>1.4E-2</v>
          </cell>
          <cell r="ER774">
            <v>0</v>
          </cell>
          <cell r="ES774">
            <v>0</v>
          </cell>
          <cell r="ET774">
            <v>0</v>
          </cell>
          <cell r="EU774">
            <v>1.4E-2</v>
          </cell>
          <cell r="EV774">
            <v>0.33800000000000002</v>
          </cell>
          <cell r="EW774">
            <v>0.51100000000000001</v>
          </cell>
          <cell r="EX774">
            <v>0.65300000000000002</v>
          </cell>
          <cell r="EY774">
            <v>3.7109999999999999</v>
          </cell>
        </row>
        <row r="775">
          <cell r="AC775" t="str">
            <v>котельной №16, для участка: участок №2; Надземная; 1964год ввода; отопление; подающий; 95/70°С</v>
          </cell>
          <cell r="BP775">
            <v>1E-3</v>
          </cell>
          <cell r="BQ775">
            <v>1E-3</v>
          </cell>
          <cell r="BR775">
            <v>1E-3</v>
          </cell>
          <cell r="BS775">
            <v>1E-3</v>
          </cell>
          <cell r="BT775">
            <v>0</v>
          </cell>
          <cell r="BU775">
            <v>0</v>
          </cell>
          <cell r="BV775">
            <v>0</v>
          </cell>
          <cell r="BW775">
            <v>0</v>
          </cell>
          <cell r="BX775">
            <v>0</v>
          </cell>
          <cell r="BY775">
            <v>1E-3</v>
          </cell>
          <cell r="BZ775">
            <v>1E-3</v>
          </cell>
          <cell r="CA775">
            <v>1E-3</v>
          </cell>
          <cell r="CB775">
            <v>7.0000000000000001E-3</v>
          </cell>
          <cell r="CD775">
            <v>1E-3</v>
          </cell>
          <cell r="CE775">
            <v>0</v>
          </cell>
          <cell r="CF775">
            <v>0</v>
          </cell>
          <cell r="EM775">
            <v>0.21099999999999999</v>
          </cell>
          <cell r="EN775">
            <v>0.184</v>
          </cell>
          <cell r="EO775">
            <v>0.16500000000000001</v>
          </cell>
          <cell r="EP775">
            <v>9.8000000000000004E-2</v>
          </cell>
          <cell r="EQ775">
            <v>4.0000000000000001E-3</v>
          </cell>
          <cell r="ER775">
            <v>0</v>
          </cell>
          <cell r="ES775">
            <v>0</v>
          </cell>
          <cell r="ET775">
            <v>0</v>
          </cell>
          <cell r="EU775">
            <v>4.0000000000000001E-3</v>
          </cell>
          <cell r="EV775">
            <v>0.10199999999999999</v>
          </cell>
          <cell r="EW775">
            <v>0.154</v>
          </cell>
          <cell r="EX775">
            <v>0.19700000000000001</v>
          </cell>
          <cell r="EY775">
            <v>1.119</v>
          </cell>
        </row>
        <row r="776">
          <cell r="AC776" t="str">
            <v>котельной №16, для участка: участок №2; Надземная; 1964год ввода; отопление; обратный; 95/70°С</v>
          </cell>
          <cell r="BP776">
            <v>1E-3</v>
          </cell>
          <cell r="BQ776">
            <v>1E-3</v>
          </cell>
          <cell r="BR776">
            <v>1E-3</v>
          </cell>
          <cell r="BS776">
            <v>1E-3</v>
          </cell>
          <cell r="BT776">
            <v>0</v>
          </cell>
          <cell r="BU776">
            <v>0</v>
          </cell>
          <cell r="BV776">
            <v>0</v>
          </cell>
          <cell r="BW776">
            <v>0</v>
          </cell>
          <cell r="BX776">
            <v>0</v>
          </cell>
          <cell r="BY776">
            <v>1E-3</v>
          </cell>
          <cell r="BZ776">
            <v>1E-3</v>
          </cell>
          <cell r="CA776">
            <v>1E-3</v>
          </cell>
          <cell r="CB776">
            <v>7.0000000000000001E-3</v>
          </cell>
          <cell r="CD776">
            <v>1E-3</v>
          </cell>
          <cell r="CE776">
            <v>0</v>
          </cell>
          <cell r="CF776">
            <v>0</v>
          </cell>
          <cell r="EM776">
            <v>0.18</v>
          </cell>
          <cell r="EN776">
            <v>0.157</v>
          </cell>
          <cell r="EO776">
            <v>0.14000000000000001</v>
          </cell>
          <cell r="EP776">
            <v>8.4000000000000005E-2</v>
          </cell>
          <cell r="EQ776">
            <v>4.0000000000000001E-3</v>
          </cell>
          <cell r="ER776">
            <v>0</v>
          </cell>
          <cell r="ES776">
            <v>0</v>
          </cell>
          <cell r="ET776">
            <v>0</v>
          </cell>
          <cell r="EU776">
            <v>4.0000000000000001E-3</v>
          </cell>
          <cell r="EV776">
            <v>8.6999999999999994E-2</v>
          </cell>
          <cell r="EW776">
            <v>0.13100000000000001</v>
          </cell>
          <cell r="EX776">
            <v>0.16800000000000001</v>
          </cell>
          <cell r="EY776">
            <v>0.95499999999999996</v>
          </cell>
        </row>
        <row r="777">
          <cell r="AC777" t="str">
            <v>котельной №16, для участка: участок №3; Надземная; 1964год ввода; отопление; подающий; 95/70°С</v>
          </cell>
          <cell r="BP777">
            <v>1E-3</v>
          </cell>
          <cell r="BQ777">
            <v>1E-3</v>
          </cell>
          <cell r="BR777">
            <v>1E-3</v>
          </cell>
          <cell r="BS777">
            <v>1E-3</v>
          </cell>
          <cell r="BT777">
            <v>0</v>
          </cell>
          <cell r="BU777">
            <v>0</v>
          </cell>
          <cell r="BV777">
            <v>0</v>
          </cell>
          <cell r="BW777">
            <v>0</v>
          </cell>
          <cell r="BX777">
            <v>0</v>
          </cell>
          <cell r="BY777">
            <v>1E-3</v>
          </cell>
          <cell r="BZ777">
            <v>1E-3</v>
          </cell>
          <cell r="CA777">
            <v>1E-3</v>
          </cell>
          <cell r="CB777">
            <v>7.0000000000000001E-3</v>
          </cell>
          <cell r="CD777">
            <v>1E-3</v>
          </cell>
          <cell r="CE777">
            <v>0</v>
          </cell>
          <cell r="CF777">
            <v>0</v>
          </cell>
          <cell r="EM777">
            <v>0.11700000000000001</v>
          </cell>
          <cell r="EN777">
            <v>0.10199999999999999</v>
          </cell>
          <cell r="EO777">
            <v>9.1999999999999998E-2</v>
          </cell>
          <cell r="EP777">
            <v>5.5E-2</v>
          </cell>
          <cell r="EQ777">
            <v>2E-3</v>
          </cell>
          <cell r="ER777">
            <v>0</v>
          </cell>
          <cell r="ES777">
            <v>0</v>
          </cell>
          <cell r="ET777">
            <v>0</v>
          </cell>
          <cell r="EU777">
            <v>2E-3</v>
          </cell>
          <cell r="EV777">
            <v>5.7000000000000002E-2</v>
          </cell>
          <cell r="EW777">
            <v>8.5999999999999993E-2</v>
          </cell>
          <cell r="EX777">
            <v>0.109</v>
          </cell>
          <cell r="EY777">
            <v>0.622</v>
          </cell>
        </row>
        <row r="778">
          <cell r="AC778" t="str">
            <v>котельной №16, для участка: участок №3; Надземная; 1964год ввода; отопление; обратный; 95/70°С</v>
          </cell>
          <cell r="BP778">
            <v>1E-3</v>
          </cell>
          <cell r="BQ778">
            <v>1E-3</v>
          </cell>
          <cell r="BR778">
            <v>1E-3</v>
          </cell>
          <cell r="BS778">
            <v>1E-3</v>
          </cell>
          <cell r="BT778">
            <v>0</v>
          </cell>
          <cell r="BU778">
            <v>0</v>
          </cell>
          <cell r="BV778">
            <v>0</v>
          </cell>
          <cell r="BW778">
            <v>0</v>
          </cell>
          <cell r="BX778">
            <v>0</v>
          </cell>
          <cell r="BY778">
            <v>1E-3</v>
          </cell>
          <cell r="BZ778">
            <v>1E-3</v>
          </cell>
          <cell r="CA778">
            <v>1E-3</v>
          </cell>
          <cell r="CB778">
            <v>7.0000000000000001E-3</v>
          </cell>
          <cell r="CD778">
            <v>1E-3</v>
          </cell>
          <cell r="CE778">
            <v>0</v>
          </cell>
          <cell r="CF778">
            <v>0</v>
          </cell>
          <cell r="EM778">
            <v>0.10100000000000001</v>
          </cell>
          <cell r="EN778">
            <v>8.7999999999999995E-2</v>
          </cell>
          <cell r="EO778">
            <v>7.9000000000000001E-2</v>
          </cell>
          <cell r="EP778">
            <v>4.7E-2</v>
          </cell>
          <cell r="EQ778">
            <v>2E-3</v>
          </cell>
          <cell r="ER778">
            <v>0</v>
          </cell>
          <cell r="ES778">
            <v>0</v>
          </cell>
          <cell r="ET778">
            <v>0</v>
          </cell>
          <cell r="EU778">
            <v>2E-3</v>
          </cell>
          <cell r="EV778">
            <v>4.9000000000000002E-2</v>
          </cell>
          <cell r="EW778">
            <v>7.2999999999999995E-2</v>
          </cell>
          <cell r="EX778">
            <v>9.4E-2</v>
          </cell>
          <cell r="EY778">
            <v>0.53500000000000003</v>
          </cell>
        </row>
        <row r="779">
          <cell r="AC779" t="str">
            <v>котельной №16, для участка: участок №4; Надземная; 1964год ввода; отопление; подающий; 95/70°С</v>
          </cell>
          <cell r="BP779">
            <v>1E-3</v>
          </cell>
          <cell r="BQ779">
            <v>1E-3</v>
          </cell>
          <cell r="BR779">
            <v>1E-3</v>
          </cell>
          <cell r="BS779">
            <v>1E-3</v>
          </cell>
          <cell r="BT779">
            <v>0</v>
          </cell>
          <cell r="BU779">
            <v>0</v>
          </cell>
          <cell r="BV779">
            <v>0</v>
          </cell>
          <cell r="BW779">
            <v>0</v>
          </cell>
          <cell r="BX779">
            <v>0</v>
          </cell>
          <cell r="BY779">
            <v>1E-3</v>
          </cell>
          <cell r="BZ779">
            <v>1E-3</v>
          </cell>
          <cell r="CA779">
            <v>1E-3</v>
          </cell>
          <cell r="CB779">
            <v>7.0000000000000001E-3</v>
          </cell>
          <cell r="CD779">
            <v>1E-3</v>
          </cell>
          <cell r="CE779">
            <v>0</v>
          </cell>
          <cell r="CF779">
            <v>0</v>
          </cell>
          <cell r="EM779">
            <v>0.215</v>
          </cell>
          <cell r="EN779">
            <v>0.187</v>
          </cell>
          <cell r="EO779">
            <v>0.16800000000000001</v>
          </cell>
          <cell r="EP779">
            <v>0.1</v>
          </cell>
          <cell r="EQ779">
            <v>4.0000000000000001E-3</v>
          </cell>
          <cell r="ER779">
            <v>0</v>
          </cell>
          <cell r="ES779">
            <v>0</v>
          </cell>
          <cell r="ET779">
            <v>0</v>
          </cell>
          <cell r="EU779">
            <v>4.0000000000000001E-3</v>
          </cell>
          <cell r="EV779">
            <v>0.104</v>
          </cell>
          <cell r="EW779">
            <v>0.157</v>
          </cell>
          <cell r="EX779">
            <v>0.20100000000000001</v>
          </cell>
          <cell r="EY779">
            <v>1.1400000000000001</v>
          </cell>
        </row>
        <row r="780">
          <cell r="AC780" t="str">
            <v>котельной №16, для участка: участок №4; Надземная; 1964год ввода; отопление; обратный; 95/70°С</v>
          </cell>
          <cell r="BP780">
            <v>1E-3</v>
          </cell>
          <cell r="BQ780">
            <v>1E-3</v>
          </cell>
          <cell r="BR780">
            <v>1E-3</v>
          </cell>
          <cell r="BS780">
            <v>1E-3</v>
          </cell>
          <cell r="BT780">
            <v>0</v>
          </cell>
          <cell r="BU780">
            <v>0</v>
          </cell>
          <cell r="BV780">
            <v>0</v>
          </cell>
          <cell r="BW780">
            <v>0</v>
          </cell>
          <cell r="BX780">
            <v>0</v>
          </cell>
          <cell r="BY780">
            <v>1E-3</v>
          </cell>
          <cell r="BZ780">
            <v>1E-3</v>
          </cell>
          <cell r="CA780">
            <v>1E-3</v>
          </cell>
          <cell r="CB780">
            <v>7.0000000000000001E-3</v>
          </cell>
          <cell r="CD780">
            <v>1E-3</v>
          </cell>
          <cell r="CE780">
            <v>0</v>
          </cell>
          <cell r="CF780">
            <v>0</v>
          </cell>
          <cell r="EM780">
            <v>0.184</v>
          </cell>
          <cell r="EN780">
            <v>0.16</v>
          </cell>
          <cell r="EO780">
            <v>0.14299999999999999</v>
          </cell>
          <cell r="EP780">
            <v>8.5999999999999993E-2</v>
          </cell>
          <cell r="EQ780">
            <v>4.0000000000000001E-3</v>
          </cell>
          <cell r="ER780">
            <v>0</v>
          </cell>
          <cell r="ES780">
            <v>0</v>
          </cell>
          <cell r="ET780">
            <v>0</v>
          </cell>
          <cell r="EU780">
            <v>4.0000000000000001E-3</v>
          </cell>
          <cell r="EV780">
            <v>8.8999999999999996E-2</v>
          </cell>
          <cell r="EW780">
            <v>0.13400000000000001</v>
          </cell>
          <cell r="EX780">
            <v>0.17199999999999999</v>
          </cell>
          <cell r="EY780">
            <v>0.97599999999999998</v>
          </cell>
        </row>
        <row r="781">
          <cell r="AC781" t="str">
            <v>котельной №16, для участка: участок №5; Надземная; 1964год ввода; отопление; подающий; 95/70°С</v>
          </cell>
          <cell r="BP781">
            <v>1.7000000000000001E-2</v>
          </cell>
          <cell r="BQ781">
            <v>1.4999999999999999E-2</v>
          </cell>
          <cell r="BR781">
            <v>1.4E-2</v>
          </cell>
          <cell r="BS781">
            <v>0.01</v>
          </cell>
          <cell r="BT781">
            <v>3.0000000000000001E-3</v>
          </cell>
          <cell r="BU781">
            <v>2E-3</v>
          </cell>
          <cell r="BV781">
            <v>3.0000000000000001E-3</v>
          </cell>
          <cell r="BW781">
            <v>3.0000000000000001E-3</v>
          </cell>
          <cell r="BX781">
            <v>3.0000000000000001E-3</v>
          </cell>
          <cell r="BY781">
            <v>1.0999999999999999E-2</v>
          </cell>
          <cell r="BZ781">
            <v>1.2999999999999999E-2</v>
          </cell>
          <cell r="CA781">
            <v>1.6E-2</v>
          </cell>
          <cell r="CB781">
            <v>0.11</v>
          </cell>
          <cell r="CD781">
            <v>8.9999999999999993E-3</v>
          </cell>
          <cell r="CE781">
            <v>1E-3</v>
          </cell>
          <cell r="CF781">
            <v>1E-3</v>
          </cell>
          <cell r="EM781">
            <v>1.742</v>
          </cell>
          <cell r="EN781">
            <v>1.516</v>
          </cell>
          <cell r="EO781">
            <v>1.36</v>
          </cell>
          <cell r="EP781">
            <v>0.81100000000000005</v>
          </cell>
          <cell r="EQ781">
            <v>3.5000000000000003E-2</v>
          </cell>
          <cell r="ER781">
            <v>0</v>
          </cell>
          <cell r="ES781">
            <v>0</v>
          </cell>
          <cell r="ET781">
            <v>0</v>
          </cell>
          <cell r="EU781">
            <v>3.5999999999999997E-2</v>
          </cell>
          <cell r="EV781">
            <v>0.84199999999999997</v>
          </cell>
          <cell r="EW781">
            <v>1.2709999999999999</v>
          </cell>
          <cell r="EX781">
            <v>1.6259999999999999</v>
          </cell>
          <cell r="EY781">
            <v>9.238999999999999</v>
          </cell>
        </row>
        <row r="782">
          <cell r="AC782" t="str">
            <v>котельной №16, для участка: участок №5; Надземная; 1964год ввода; отопление; обратный; 95/70°С</v>
          </cell>
          <cell r="BP782">
            <v>1.7000000000000001E-2</v>
          </cell>
          <cell r="BQ782">
            <v>1.4999999999999999E-2</v>
          </cell>
          <cell r="BR782">
            <v>1.4E-2</v>
          </cell>
          <cell r="BS782">
            <v>0.01</v>
          </cell>
          <cell r="BT782">
            <v>3.0000000000000001E-3</v>
          </cell>
          <cell r="BU782">
            <v>2E-3</v>
          </cell>
          <cell r="BV782">
            <v>3.0000000000000001E-3</v>
          </cell>
          <cell r="BW782">
            <v>3.0000000000000001E-3</v>
          </cell>
          <cell r="BX782">
            <v>3.0000000000000001E-3</v>
          </cell>
          <cell r="BY782">
            <v>1.0999999999999999E-2</v>
          </cell>
          <cell r="BZ782">
            <v>1.2999999999999999E-2</v>
          </cell>
          <cell r="CA782">
            <v>1.6E-2</v>
          </cell>
          <cell r="CB782">
            <v>0.11</v>
          </cell>
          <cell r="CD782">
            <v>8.9999999999999993E-3</v>
          </cell>
          <cell r="CE782">
            <v>1E-3</v>
          </cell>
          <cell r="CF782">
            <v>1E-3</v>
          </cell>
          <cell r="EM782">
            <v>1.5</v>
          </cell>
          <cell r="EN782">
            <v>1.306</v>
          </cell>
          <cell r="EO782">
            <v>1.171</v>
          </cell>
          <cell r="EP782">
            <v>0.69899999999999995</v>
          </cell>
          <cell r="EQ782">
            <v>0.03</v>
          </cell>
          <cell r="ER782">
            <v>0</v>
          </cell>
          <cell r="ES782">
            <v>0</v>
          </cell>
          <cell r="ET782">
            <v>0</v>
          </cell>
          <cell r="EU782">
            <v>3.1E-2</v>
          </cell>
          <cell r="EV782">
            <v>0.72499999999999998</v>
          </cell>
          <cell r="EW782">
            <v>1.095</v>
          </cell>
          <cell r="EX782">
            <v>1.401</v>
          </cell>
          <cell r="EY782">
            <v>7.9579999999999993</v>
          </cell>
        </row>
        <row r="783">
          <cell r="AC783" t="str">
            <v>котельной №16, для участка: участок №6; Надземная; 1964год ввода; отопление; подающий; 95/70°С</v>
          </cell>
          <cell r="BP783">
            <v>1.7999999999999999E-2</v>
          </cell>
          <cell r="BQ783">
            <v>1.4999999999999999E-2</v>
          </cell>
          <cell r="BR783">
            <v>1.4999999999999999E-2</v>
          </cell>
          <cell r="BS783">
            <v>1.0999999999999999E-2</v>
          </cell>
          <cell r="BT783">
            <v>4.0000000000000001E-3</v>
          </cell>
          <cell r="BU783">
            <v>2E-3</v>
          </cell>
          <cell r="BV783">
            <v>3.0000000000000001E-3</v>
          </cell>
          <cell r="BW783">
            <v>3.0000000000000001E-3</v>
          </cell>
          <cell r="BX783">
            <v>3.0000000000000001E-3</v>
          </cell>
          <cell r="BY783">
            <v>1.0999999999999999E-2</v>
          </cell>
          <cell r="BZ783">
            <v>1.4E-2</v>
          </cell>
          <cell r="CA783">
            <v>1.7000000000000001E-2</v>
          </cell>
          <cell r="CB783">
            <v>0.11600000000000001</v>
          </cell>
          <cell r="CD783">
            <v>0.01</v>
          </cell>
          <cell r="CE783">
            <v>2E-3</v>
          </cell>
          <cell r="CF783">
            <v>2E-3</v>
          </cell>
          <cell r="EM783">
            <v>1.8440000000000001</v>
          </cell>
          <cell r="EN783">
            <v>1.6040000000000001</v>
          </cell>
          <cell r="EO783">
            <v>1.4390000000000001</v>
          </cell>
          <cell r="EP783">
            <v>0.85799999999999998</v>
          </cell>
          <cell r="EQ783">
            <v>3.6999999999999998E-2</v>
          </cell>
          <cell r="ER783">
            <v>0</v>
          </cell>
          <cell r="ES783">
            <v>0</v>
          </cell>
          <cell r="ET783">
            <v>0</v>
          </cell>
          <cell r="EU783">
            <v>3.7999999999999999E-2</v>
          </cell>
          <cell r="EV783">
            <v>0.89100000000000001</v>
          </cell>
          <cell r="EW783">
            <v>1.345</v>
          </cell>
          <cell r="EX783">
            <v>1.7210000000000001</v>
          </cell>
          <cell r="EY783">
            <v>9.777000000000001</v>
          </cell>
        </row>
        <row r="784">
          <cell r="AC784" t="str">
            <v>котельной №16, для участка: участок №6; Надземная; 1964год ввода; отопление; обратный; 95/70°С</v>
          </cell>
          <cell r="BP784">
            <v>1.7999999999999999E-2</v>
          </cell>
          <cell r="BQ784">
            <v>1.4999999999999999E-2</v>
          </cell>
          <cell r="BR784">
            <v>1.4999999999999999E-2</v>
          </cell>
          <cell r="BS784">
            <v>1.0999999999999999E-2</v>
          </cell>
          <cell r="BT784">
            <v>4.0000000000000001E-3</v>
          </cell>
          <cell r="BU784">
            <v>2E-3</v>
          </cell>
          <cell r="BV784">
            <v>3.0000000000000001E-3</v>
          </cell>
          <cell r="BW784">
            <v>3.0000000000000001E-3</v>
          </cell>
          <cell r="BX784">
            <v>3.0000000000000001E-3</v>
          </cell>
          <cell r="BY784">
            <v>1.0999999999999999E-2</v>
          </cell>
          <cell r="BZ784">
            <v>1.4E-2</v>
          </cell>
          <cell r="CA784">
            <v>1.7000000000000001E-2</v>
          </cell>
          <cell r="CB784">
            <v>0.11600000000000001</v>
          </cell>
          <cell r="CD784">
            <v>0.01</v>
          </cell>
          <cell r="CE784">
            <v>2E-3</v>
          </cell>
          <cell r="CF784">
            <v>2E-3</v>
          </cell>
          <cell r="EM784">
            <v>1.5880000000000001</v>
          </cell>
          <cell r="EN784">
            <v>1.381</v>
          </cell>
          <cell r="EO784">
            <v>1.2390000000000001</v>
          </cell>
          <cell r="EP784">
            <v>0.73899999999999999</v>
          </cell>
          <cell r="EQ784">
            <v>3.2000000000000001E-2</v>
          </cell>
          <cell r="ER784">
            <v>0</v>
          </cell>
          <cell r="ES784">
            <v>0</v>
          </cell>
          <cell r="ET784">
            <v>0</v>
          </cell>
          <cell r="EU784">
            <v>3.3000000000000002E-2</v>
          </cell>
          <cell r="EV784">
            <v>0.76700000000000002</v>
          </cell>
          <cell r="EW784">
            <v>1.1579999999999999</v>
          </cell>
          <cell r="EX784">
            <v>1.482</v>
          </cell>
          <cell r="EY784">
            <v>8.4190000000000005</v>
          </cell>
        </row>
        <row r="785">
          <cell r="AC785" t="str">
            <v>котельной №16, для участка: участок №7; Надземная; 1995год ввода; отопление; подающий; 95/70°С</v>
          </cell>
          <cell r="BP785">
            <v>5.5E-2</v>
          </cell>
          <cell r="BQ785">
            <v>4.9000000000000002E-2</v>
          </cell>
          <cell r="BR785">
            <v>4.7E-2</v>
          </cell>
          <cell r="BS785">
            <v>3.4000000000000002E-2</v>
          </cell>
          <cell r="BT785">
            <v>1.0999999999999999E-2</v>
          </cell>
          <cell r="BU785">
            <v>6.0000000000000001E-3</v>
          </cell>
          <cell r="BV785">
            <v>8.0000000000000002E-3</v>
          </cell>
          <cell r="BW785">
            <v>0.01</v>
          </cell>
          <cell r="BX785">
            <v>1.0999999999999999E-2</v>
          </cell>
          <cell r="BY785">
            <v>3.5999999999999997E-2</v>
          </cell>
          <cell r="BZ785">
            <v>4.3999999999999997E-2</v>
          </cell>
          <cell r="CA785">
            <v>5.2999999999999999E-2</v>
          </cell>
          <cell r="CB785">
            <v>0.36400000000000005</v>
          </cell>
          <cell r="CD785">
            <v>3.1E-2</v>
          </cell>
          <cell r="CE785">
            <v>5.0000000000000001E-3</v>
          </cell>
          <cell r="CF785">
            <v>5.0000000000000001E-3</v>
          </cell>
          <cell r="EM785">
            <v>2.0049999999999999</v>
          </cell>
          <cell r="EN785">
            <v>1.7450000000000001</v>
          </cell>
          <cell r="EO785">
            <v>1.5649999999999999</v>
          </cell>
          <cell r="EP785">
            <v>0.93400000000000005</v>
          </cell>
          <cell r="EQ785">
            <v>0.04</v>
          </cell>
          <cell r="ER785">
            <v>0</v>
          </cell>
          <cell r="ES785">
            <v>0</v>
          </cell>
          <cell r="ET785">
            <v>0</v>
          </cell>
          <cell r="EU785">
            <v>4.1000000000000002E-2</v>
          </cell>
          <cell r="EV785">
            <v>0.96899999999999997</v>
          </cell>
          <cell r="EW785">
            <v>1.4630000000000001</v>
          </cell>
          <cell r="EX785">
            <v>1.871</v>
          </cell>
          <cell r="EY785">
            <v>10.633000000000001</v>
          </cell>
        </row>
        <row r="786">
          <cell r="AC786" t="str">
            <v>котельной №16, для участка: участок №7; Надземная; 1995год ввода; отопление; обратный; 95/70°С</v>
          </cell>
          <cell r="BP786">
            <v>5.5E-2</v>
          </cell>
          <cell r="BQ786">
            <v>4.9000000000000002E-2</v>
          </cell>
          <cell r="BR786">
            <v>4.7E-2</v>
          </cell>
          <cell r="BS786">
            <v>3.4000000000000002E-2</v>
          </cell>
          <cell r="BT786">
            <v>1.0999999999999999E-2</v>
          </cell>
          <cell r="BU786">
            <v>6.0000000000000001E-3</v>
          </cell>
          <cell r="BV786">
            <v>8.0000000000000002E-3</v>
          </cell>
          <cell r="BW786">
            <v>0.01</v>
          </cell>
          <cell r="BX786">
            <v>1.0999999999999999E-2</v>
          </cell>
          <cell r="BY786">
            <v>3.5999999999999997E-2</v>
          </cell>
          <cell r="BZ786">
            <v>4.3999999999999997E-2</v>
          </cell>
          <cell r="CA786">
            <v>5.2999999999999999E-2</v>
          </cell>
          <cell r="CB786">
            <v>0.36400000000000005</v>
          </cell>
          <cell r="CD786">
            <v>3.1E-2</v>
          </cell>
          <cell r="CE786">
            <v>5.0000000000000001E-3</v>
          </cell>
          <cell r="CF786">
            <v>5.0000000000000001E-3</v>
          </cell>
          <cell r="EM786">
            <v>1.69</v>
          </cell>
          <cell r="EN786">
            <v>1.4710000000000001</v>
          </cell>
          <cell r="EO786">
            <v>1.319</v>
          </cell>
          <cell r="EP786">
            <v>0.78700000000000003</v>
          </cell>
          <cell r="EQ786">
            <v>3.4000000000000002E-2</v>
          </cell>
          <cell r="ER786">
            <v>0</v>
          </cell>
          <cell r="ES786">
            <v>0</v>
          </cell>
          <cell r="ET786">
            <v>0</v>
          </cell>
          <cell r="EU786">
            <v>3.5000000000000003E-2</v>
          </cell>
          <cell r="EV786">
            <v>0.81699999999999995</v>
          </cell>
          <cell r="EW786">
            <v>1.2330000000000001</v>
          </cell>
          <cell r="EX786">
            <v>1.5780000000000001</v>
          </cell>
          <cell r="EY786">
            <v>8.9640000000000004</v>
          </cell>
        </row>
        <row r="787">
          <cell r="AC787" t="str">
            <v>котельной №16, для участка: участок №8; Надземная; 1995год ввода; отопление; подающий; 95/70°С</v>
          </cell>
          <cell r="BP787">
            <v>3.0000000000000001E-3</v>
          </cell>
          <cell r="BQ787">
            <v>2E-3</v>
          </cell>
          <cell r="BR787">
            <v>2E-3</v>
          </cell>
          <cell r="BS787">
            <v>2E-3</v>
          </cell>
          <cell r="BT787">
            <v>1E-3</v>
          </cell>
          <cell r="BU787">
            <v>0</v>
          </cell>
          <cell r="BV787">
            <v>0</v>
          </cell>
          <cell r="BW787">
            <v>0</v>
          </cell>
          <cell r="BX787">
            <v>1E-3</v>
          </cell>
          <cell r="BY787">
            <v>2E-3</v>
          </cell>
          <cell r="BZ787">
            <v>2E-3</v>
          </cell>
          <cell r="CA787">
            <v>2E-3</v>
          </cell>
          <cell r="CB787">
            <v>1.7000000000000001E-2</v>
          </cell>
          <cell r="CD787">
            <v>1E-3</v>
          </cell>
          <cell r="CE787">
            <v>0</v>
          </cell>
          <cell r="CF787">
            <v>0</v>
          </cell>
          <cell r="EM787">
            <v>0.27400000000000002</v>
          </cell>
          <cell r="EN787">
            <v>0.23799999999999999</v>
          </cell>
          <cell r="EO787">
            <v>0.214</v>
          </cell>
          <cell r="EP787">
            <v>0.127</v>
          </cell>
          <cell r="EQ787">
            <v>5.0000000000000001E-3</v>
          </cell>
          <cell r="ER787">
            <v>0</v>
          </cell>
          <cell r="ES787">
            <v>0</v>
          </cell>
          <cell r="ET787">
            <v>0</v>
          </cell>
          <cell r="EU787">
            <v>6.0000000000000001E-3</v>
          </cell>
          <cell r="EV787">
            <v>0.13200000000000001</v>
          </cell>
          <cell r="EW787">
            <v>0.2</v>
          </cell>
          <cell r="EX787">
            <v>0.25600000000000001</v>
          </cell>
          <cell r="EY787">
            <v>1.452</v>
          </cell>
        </row>
        <row r="788">
          <cell r="AC788" t="str">
            <v>котельной №16, для участка: участок №8; Надземная; 1995год ввода; отопление; обратный; 95/70°С</v>
          </cell>
          <cell r="BP788">
            <v>3.0000000000000001E-3</v>
          </cell>
          <cell r="BQ788">
            <v>2E-3</v>
          </cell>
          <cell r="BR788">
            <v>2E-3</v>
          </cell>
          <cell r="BS788">
            <v>2E-3</v>
          </cell>
          <cell r="BT788">
            <v>1E-3</v>
          </cell>
          <cell r="BU788">
            <v>0</v>
          </cell>
          <cell r="BV788">
            <v>0</v>
          </cell>
          <cell r="BW788">
            <v>0</v>
          </cell>
          <cell r="BX788">
            <v>1E-3</v>
          </cell>
          <cell r="BY788">
            <v>2E-3</v>
          </cell>
          <cell r="BZ788">
            <v>2E-3</v>
          </cell>
          <cell r="CA788">
            <v>2E-3</v>
          </cell>
          <cell r="CB788">
            <v>1.7000000000000001E-2</v>
          </cell>
          <cell r="CD788">
            <v>1E-3</v>
          </cell>
          <cell r="CE788">
            <v>0</v>
          </cell>
          <cell r="CF788">
            <v>0</v>
          </cell>
          <cell r="EM788">
            <v>0.22900000000000001</v>
          </cell>
          <cell r="EN788">
            <v>0.19900000000000001</v>
          </cell>
          <cell r="EO788">
            <v>0.17899999999999999</v>
          </cell>
          <cell r="EP788">
            <v>0.107</v>
          </cell>
          <cell r="EQ788">
            <v>5.0000000000000001E-3</v>
          </cell>
          <cell r="ER788">
            <v>0</v>
          </cell>
          <cell r="ES788">
            <v>0</v>
          </cell>
          <cell r="ET788">
            <v>0</v>
          </cell>
          <cell r="EU788">
            <v>5.0000000000000001E-3</v>
          </cell>
          <cell r="EV788">
            <v>0.111</v>
          </cell>
          <cell r="EW788">
            <v>0.16700000000000001</v>
          </cell>
          <cell r="EX788">
            <v>0.214</v>
          </cell>
          <cell r="EY788">
            <v>1.216</v>
          </cell>
        </row>
        <row r="789">
          <cell r="AC789" t="str">
            <v>котельной №16, для участка: участок №9; Надземная; 1995год ввода; отопление; подающий; 95/70°С</v>
          </cell>
          <cell r="BP789">
            <v>2.4E-2</v>
          </cell>
          <cell r="BQ789">
            <v>2.1000000000000001E-2</v>
          </cell>
          <cell r="BR789">
            <v>2.1000000000000001E-2</v>
          </cell>
          <cell r="BS789">
            <v>1.4999999999999999E-2</v>
          </cell>
          <cell r="BT789">
            <v>5.0000000000000001E-3</v>
          </cell>
          <cell r="BU789">
            <v>3.0000000000000001E-3</v>
          </cell>
          <cell r="BV789">
            <v>4.0000000000000001E-3</v>
          </cell>
          <cell r="BW789">
            <v>4.0000000000000001E-3</v>
          </cell>
          <cell r="BX789">
            <v>5.0000000000000001E-3</v>
          </cell>
          <cell r="BY789">
            <v>1.6E-2</v>
          </cell>
          <cell r="BZ789">
            <v>1.9E-2</v>
          </cell>
          <cell r="CA789">
            <v>2.3E-2</v>
          </cell>
          <cell r="CB789">
            <v>0.16</v>
          </cell>
          <cell r="CD789">
            <v>1.4E-2</v>
          </cell>
          <cell r="CE789">
            <v>2E-3</v>
          </cell>
          <cell r="CF789">
            <v>2E-3</v>
          </cell>
          <cell r="EM789">
            <v>1.409</v>
          </cell>
          <cell r="EN789">
            <v>1.226</v>
          </cell>
          <cell r="EO789">
            <v>1.099</v>
          </cell>
          <cell r="EP789">
            <v>0.65600000000000003</v>
          </cell>
          <cell r="EQ789">
            <v>2.8000000000000001E-2</v>
          </cell>
          <cell r="ER789">
            <v>0</v>
          </cell>
          <cell r="ES789">
            <v>0</v>
          </cell>
          <cell r="ET789">
            <v>0</v>
          </cell>
          <cell r="EU789">
            <v>2.9000000000000001E-2</v>
          </cell>
          <cell r="EV789">
            <v>0.68100000000000005</v>
          </cell>
          <cell r="EW789">
            <v>1.028</v>
          </cell>
          <cell r="EX789">
            <v>1.3149999999999999</v>
          </cell>
          <cell r="EY789">
            <v>7.4709999999999983</v>
          </cell>
        </row>
        <row r="790">
          <cell r="AC790" t="str">
            <v>котельной №16, для участка: участок №9; Надземная; 1995год ввода; отопление; обратный; 95/70°С</v>
          </cell>
          <cell r="BP790">
            <v>2.4E-2</v>
          </cell>
          <cell r="BQ790">
            <v>2.1000000000000001E-2</v>
          </cell>
          <cell r="BR790">
            <v>2.1000000000000001E-2</v>
          </cell>
          <cell r="BS790">
            <v>1.4999999999999999E-2</v>
          </cell>
          <cell r="BT790">
            <v>5.0000000000000001E-3</v>
          </cell>
          <cell r="BU790">
            <v>3.0000000000000001E-3</v>
          </cell>
          <cell r="BV790">
            <v>4.0000000000000001E-3</v>
          </cell>
          <cell r="BW790">
            <v>4.0000000000000001E-3</v>
          </cell>
          <cell r="BX790">
            <v>5.0000000000000001E-3</v>
          </cell>
          <cell r="BY790">
            <v>1.6E-2</v>
          </cell>
          <cell r="BZ790">
            <v>1.9E-2</v>
          </cell>
          <cell r="CA790">
            <v>2.3E-2</v>
          </cell>
          <cell r="CB790">
            <v>0.16</v>
          </cell>
          <cell r="CD790">
            <v>1.4E-2</v>
          </cell>
          <cell r="CE790">
            <v>2E-3</v>
          </cell>
          <cell r="CF790">
            <v>2E-3</v>
          </cell>
          <cell r="EM790">
            <v>1.145</v>
          </cell>
          <cell r="EN790">
            <v>0.996</v>
          </cell>
          <cell r="EO790">
            <v>0.89300000000000002</v>
          </cell>
          <cell r="EP790">
            <v>0.53300000000000003</v>
          </cell>
          <cell r="EQ790">
            <v>2.3E-2</v>
          </cell>
          <cell r="ER790">
            <v>0</v>
          </cell>
          <cell r="ES790">
            <v>0</v>
          </cell>
          <cell r="ET790">
            <v>0</v>
          </cell>
          <cell r="EU790">
            <v>2.3E-2</v>
          </cell>
          <cell r="EV790">
            <v>0.55300000000000005</v>
          </cell>
          <cell r="EW790">
            <v>0.83499999999999996</v>
          </cell>
          <cell r="EX790">
            <v>1.0680000000000001</v>
          </cell>
          <cell r="EY790">
            <v>6.0690000000000008</v>
          </cell>
        </row>
        <row r="791">
          <cell r="AC791" t="str">
            <v>котельной №16, для участка: к ж.д.пер.Парковый №13; Надземная; 2007год ввода; отопление; подающий; 95/70°С</v>
          </cell>
          <cell r="BP791">
            <v>2E-3</v>
          </cell>
          <cell r="BQ791">
            <v>1E-3</v>
          </cell>
          <cell r="BR791">
            <v>1E-3</v>
          </cell>
          <cell r="BS791">
            <v>1E-3</v>
          </cell>
          <cell r="BT791">
            <v>0</v>
          </cell>
          <cell r="BU791">
            <v>0</v>
          </cell>
          <cell r="BV791">
            <v>0</v>
          </cell>
          <cell r="BW791">
            <v>0</v>
          </cell>
          <cell r="BX791">
            <v>0</v>
          </cell>
          <cell r="BY791">
            <v>1E-3</v>
          </cell>
          <cell r="BZ791">
            <v>1E-3</v>
          </cell>
          <cell r="CA791">
            <v>2E-3</v>
          </cell>
          <cell r="CB791">
            <v>9.0000000000000011E-3</v>
          </cell>
          <cell r="CD791">
            <v>1E-3</v>
          </cell>
          <cell r="CE791">
            <v>0</v>
          </cell>
          <cell r="CF791">
            <v>0</v>
          </cell>
          <cell r="EM791">
            <v>0.32200000000000001</v>
          </cell>
          <cell r="EN791">
            <v>0.28000000000000003</v>
          </cell>
          <cell r="EO791">
            <v>0.251</v>
          </cell>
          <cell r="EP791">
            <v>0.15</v>
          </cell>
          <cell r="EQ791">
            <v>6.0000000000000001E-3</v>
          </cell>
          <cell r="ER791">
            <v>0</v>
          </cell>
          <cell r="ES791">
            <v>0</v>
          </cell>
          <cell r="ET791">
            <v>0</v>
          </cell>
          <cell r="EU791">
            <v>7.0000000000000001E-3</v>
          </cell>
          <cell r="EV791">
            <v>0.155</v>
          </cell>
          <cell r="EW791">
            <v>0.23499999999999999</v>
          </cell>
          <cell r="EX791">
            <v>0.3</v>
          </cell>
          <cell r="EY791">
            <v>1.7060000000000002</v>
          </cell>
        </row>
        <row r="792">
          <cell r="AC792" t="str">
            <v>котельной №16, для участка: к ж.д.пер.Парковый №13; Надземная; 2007год ввода; отопление; обратный; 95/70°С</v>
          </cell>
          <cell r="BP792">
            <v>2E-3</v>
          </cell>
          <cell r="BQ792">
            <v>1E-3</v>
          </cell>
          <cell r="BR792">
            <v>1E-3</v>
          </cell>
          <cell r="BS792">
            <v>1E-3</v>
          </cell>
          <cell r="BT792">
            <v>0</v>
          </cell>
          <cell r="BU792">
            <v>0</v>
          </cell>
          <cell r="BV792">
            <v>0</v>
          </cell>
          <cell r="BW792">
            <v>0</v>
          </cell>
          <cell r="BX792">
            <v>0</v>
          </cell>
          <cell r="BY792">
            <v>1E-3</v>
          </cell>
          <cell r="BZ792">
            <v>1E-3</v>
          </cell>
          <cell r="CA792">
            <v>2E-3</v>
          </cell>
          <cell r="CB792">
            <v>9.0000000000000011E-3</v>
          </cell>
          <cell r="CD792">
            <v>1E-3</v>
          </cell>
          <cell r="CE792">
            <v>0</v>
          </cell>
          <cell r="CF792">
            <v>0</v>
          </cell>
          <cell r="EM792">
            <v>0.27100000000000002</v>
          </cell>
          <cell r="EN792">
            <v>0.23599999999999999</v>
          </cell>
          <cell r="EO792">
            <v>0.21099999999999999</v>
          </cell>
          <cell r="EP792">
            <v>0.126</v>
          </cell>
          <cell r="EQ792">
            <v>5.0000000000000001E-3</v>
          </cell>
          <cell r="ER792">
            <v>0</v>
          </cell>
          <cell r="ES792">
            <v>0</v>
          </cell>
          <cell r="ET792">
            <v>0</v>
          </cell>
          <cell r="EU792">
            <v>6.0000000000000001E-3</v>
          </cell>
          <cell r="EV792">
            <v>0.13100000000000001</v>
          </cell>
          <cell r="EW792">
            <v>0.19800000000000001</v>
          </cell>
          <cell r="EX792">
            <v>0.253</v>
          </cell>
          <cell r="EY792">
            <v>1.4369999999999998</v>
          </cell>
        </row>
        <row r="793">
          <cell r="AC793" t="str">
            <v>котельной №17, для участка: от котельной до ж.д.ул.ул.Тарская №75а-70а подводки к ж.домам; Надземная; 1983год ввода; отопление; подающий; 95/70°С</v>
          </cell>
          <cell r="BP793">
            <v>0.30299999999999999</v>
          </cell>
          <cell r="BQ793">
            <v>0.26800000000000002</v>
          </cell>
          <cell r="BR793">
            <v>0.25900000000000001</v>
          </cell>
          <cell r="BS793">
            <v>0.19</v>
          </cell>
          <cell r="BT793">
            <v>6.0999999999999999E-2</v>
          </cell>
          <cell r="BU793">
            <v>3.5000000000000003E-2</v>
          </cell>
          <cell r="BV793">
            <v>4.5999999999999999E-2</v>
          </cell>
          <cell r="BW793">
            <v>5.3999999999999999E-2</v>
          </cell>
          <cell r="BX793">
            <v>0.06</v>
          </cell>
          <cell r="BY793">
            <v>0.19700000000000001</v>
          </cell>
          <cell r="BZ793">
            <v>0.245</v>
          </cell>
          <cell r="CA793">
            <v>0.28899999999999998</v>
          </cell>
          <cell r="CB793">
            <v>2.0070000000000001</v>
          </cell>
          <cell r="CD793">
            <v>0.17</v>
          </cell>
          <cell r="CE793">
            <v>2.5999999999999999E-2</v>
          </cell>
          <cell r="CF793">
            <v>2.5999999999999999E-2</v>
          </cell>
          <cell r="EM793">
            <v>26.427</v>
          </cell>
          <cell r="EN793">
            <v>22.995999999999999</v>
          </cell>
          <cell r="EO793">
            <v>20.626000000000001</v>
          </cell>
          <cell r="EP793">
            <v>12.305</v>
          </cell>
          <cell r="EQ793">
            <v>0.52600000000000002</v>
          </cell>
          <cell r="ER793">
            <v>0</v>
          </cell>
          <cell r="ES793">
            <v>0</v>
          </cell>
          <cell r="ET793">
            <v>0</v>
          </cell>
          <cell r="EU793">
            <v>0.54200000000000004</v>
          </cell>
          <cell r="EV793">
            <v>12.773999999999999</v>
          </cell>
          <cell r="EW793">
            <v>19.28</v>
          </cell>
          <cell r="EX793">
            <v>24.669</v>
          </cell>
          <cell r="EY793">
            <v>140.14500000000001</v>
          </cell>
        </row>
        <row r="794">
          <cell r="AC794" t="str">
            <v>котельной №17, для участка: от котельной до ж.д.ул.ул.Тарская №75а-70а подводки к ж.домам; Надземная; 1983год ввода; отопление; обратный; 95/70°С</v>
          </cell>
          <cell r="BP794">
            <v>0.30299999999999999</v>
          </cell>
          <cell r="BQ794">
            <v>0.26800000000000002</v>
          </cell>
          <cell r="BR794">
            <v>0.25900000000000001</v>
          </cell>
          <cell r="BS794">
            <v>0.19</v>
          </cell>
          <cell r="BT794">
            <v>6.0999999999999999E-2</v>
          </cell>
          <cell r="BU794">
            <v>3.5000000000000003E-2</v>
          </cell>
          <cell r="BV794">
            <v>4.5999999999999999E-2</v>
          </cell>
          <cell r="BW794">
            <v>5.3999999999999999E-2</v>
          </cell>
          <cell r="BX794">
            <v>0.06</v>
          </cell>
          <cell r="BY794">
            <v>0.19700000000000001</v>
          </cell>
          <cell r="BZ794">
            <v>0.245</v>
          </cell>
          <cell r="CA794">
            <v>0.28899999999999998</v>
          </cell>
          <cell r="CB794">
            <v>2.0070000000000001</v>
          </cell>
          <cell r="CD794">
            <v>0.17</v>
          </cell>
          <cell r="CE794">
            <v>2.5999999999999999E-2</v>
          </cell>
          <cell r="CF794">
            <v>2.5999999999999999E-2</v>
          </cell>
          <cell r="EM794">
            <v>23.047000000000001</v>
          </cell>
          <cell r="EN794">
            <v>20.055</v>
          </cell>
          <cell r="EO794">
            <v>17.988</v>
          </cell>
          <cell r="EP794">
            <v>10.731999999999999</v>
          </cell>
          <cell r="EQ794">
            <v>0.45800000000000002</v>
          </cell>
          <cell r="ER794">
            <v>0</v>
          </cell>
          <cell r="ES794">
            <v>0</v>
          </cell>
          <cell r="ET794">
            <v>0</v>
          </cell>
          <cell r="EU794">
            <v>0.47299999999999998</v>
          </cell>
          <cell r="EV794">
            <v>11.14</v>
          </cell>
          <cell r="EW794">
            <v>16.814</v>
          </cell>
          <cell r="EX794">
            <v>21.513999999999999</v>
          </cell>
          <cell r="EY794">
            <v>122.22099999999999</v>
          </cell>
        </row>
        <row r="795">
          <cell r="AC795" t="str">
            <v>котельной №17, для участка: от котельной до ж.д.ул.ул.Тарская №75а-70а подводки к ж.домам; Надземная; 1983год ввода; отопление; подающий; 95/70°С</v>
          </cell>
          <cell r="BP795">
            <v>1E-3</v>
          </cell>
          <cell r="BQ795">
            <v>1E-3</v>
          </cell>
          <cell r="BR795">
            <v>1E-3</v>
          </cell>
          <cell r="BS795">
            <v>1E-3</v>
          </cell>
          <cell r="BT795">
            <v>0</v>
          </cell>
          <cell r="BU795">
            <v>0</v>
          </cell>
          <cell r="BV795">
            <v>0</v>
          </cell>
          <cell r="BW795">
            <v>0</v>
          </cell>
          <cell r="BX795">
            <v>0</v>
          </cell>
          <cell r="BY795">
            <v>1E-3</v>
          </cell>
          <cell r="BZ795">
            <v>1E-3</v>
          </cell>
          <cell r="CA795">
            <v>1E-3</v>
          </cell>
          <cell r="CB795">
            <v>7.0000000000000001E-3</v>
          </cell>
          <cell r="CD795">
            <v>1E-3</v>
          </cell>
          <cell r="CE795">
            <v>0</v>
          </cell>
          <cell r="CF795">
            <v>0</v>
          </cell>
          <cell r="EM795">
            <v>0.50600000000000001</v>
          </cell>
          <cell r="EN795">
            <v>0.441</v>
          </cell>
          <cell r="EO795">
            <v>0.39500000000000002</v>
          </cell>
          <cell r="EP795">
            <v>0.23599999999999999</v>
          </cell>
          <cell r="EQ795">
            <v>0.01</v>
          </cell>
          <cell r="ER795">
            <v>0</v>
          </cell>
          <cell r="ES795">
            <v>0</v>
          </cell>
          <cell r="ET795">
            <v>0</v>
          </cell>
          <cell r="EU795">
            <v>0.01</v>
          </cell>
          <cell r="EV795">
            <v>0.245</v>
          </cell>
          <cell r="EW795">
            <v>0.36899999999999999</v>
          </cell>
          <cell r="EX795">
            <v>0.47299999999999998</v>
          </cell>
          <cell r="EY795">
            <v>2.6849999999999996</v>
          </cell>
        </row>
        <row r="796">
          <cell r="AC796" t="str">
            <v>котельной №17, для участка: от котельной до ж.д.ул.ул.Тарская №75а-70а подводки к ж.домам; Надземная; 1983год ввода; отопление; обратный; 95/70°С</v>
          </cell>
          <cell r="BP796">
            <v>1E-3</v>
          </cell>
          <cell r="BQ796">
            <v>1E-3</v>
          </cell>
          <cell r="BR796">
            <v>1E-3</v>
          </cell>
          <cell r="BS796">
            <v>1E-3</v>
          </cell>
          <cell r="BT796">
            <v>0</v>
          </cell>
          <cell r="BU796">
            <v>0</v>
          </cell>
          <cell r="BV796">
            <v>0</v>
          </cell>
          <cell r="BW796">
            <v>0</v>
          </cell>
          <cell r="BX796">
            <v>0</v>
          </cell>
          <cell r="BY796">
            <v>1E-3</v>
          </cell>
          <cell r="BZ796">
            <v>1E-3</v>
          </cell>
          <cell r="CA796">
            <v>1E-3</v>
          </cell>
          <cell r="CB796">
            <v>7.0000000000000001E-3</v>
          </cell>
          <cell r="CD796">
            <v>1E-3</v>
          </cell>
          <cell r="CE796">
            <v>0</v>
          </cell>
          <cell r="CF796">
            <v>0</v>
          </cell>
          <cell r="EM796">
            <v>0.42199999999999999</v>
          </cell>
          <cell r="EN796">
            <v>0.36699999999999999</v>
          </cell>
          <cell r="EO796">
            <v>0.33</v>
          </cell>
          <cell r="EP796">
            <v>0.19700000000000001</v>
          </cell>
          <cell r="EQ796">
            <v>8.0000000000000002E-3</v>
          </cell>
          <cell r="ER796">
            <v>0</v>
          </cell>
          <cell r="ES796">
            <v>0</v>
          </cell>
          <cell r="ET796">
            <v>0</v>
          </cell>
          <cell r="EU796">
            <v>8.9999999999999993E-3</v>
          </cell>
          <cell r="EV796">
            <v>0.20399999999999999</v>
          </cell>
          <cell r="EW796">
            <v>0.308</v>
          </cell>
          <cell r="EX796">
            <v>0.39400000000000002</v>
          </cell>
          <cell r="EY796">
            <v>2.2389999999999999</v>
          </cell>
        </row>
        <row r="797">
          <cell r="AC797" t="str">
            <v>котельной №17, для участка: от котельной до магистральной т/сети; Надземная; 1983год ввода; отопление; подающий; 95/70°С</v>
          </cell>
          <cell r="BP797">
            <v>2.7E-2</v>
          </cell>
          <cell r="BQ797">
            <v>2.4E-2</v>
          </cell>
          <cell r="BR797">
            <v>2.3E-2</v>
          </cell>
          <cell r="BS797">
            <v>1.7000000000000001E-2</v>
          </cell>
          <cell r="BT797">
            <v>6.0000000000000001E-3</v>
          </cell>
          <cell r="BU797">
            <v>3.0000000000000001E-3</v>
          </cell>
          <cell r="BV797">
            <v>4.0000000000000001E-3</v>
          </cell>
          <cell r="BW797">
            <v>5.0000000000000001E-3</v>
          </cell>
          <cell r="BX797">
            <v>5.0000000000000001E-3</v>
          </cell>
          <cell r="BY797">
            <v>1.7999999999999999E-2</v>
          </cell>
          <cell r="BZ797">
            <v>2.1999999999999999E-2</v>
          </cell>
          <cell r="CA797">
            <v>2.5999999999999999E-2</v>
          </cell>
          <cell r="CB797">
            <v>0.18000000000000002</v>
          </cell>
          <cell r="CD797">
            <v>1.4999999999999999E-2</v>
          </cell>
          <cell r="CE797">
            <v>2E-3</v>
          </cell>
          <cell r="CF797">
            <v>2E-3</v>
          </cell>
          <cell r="EM797">
            <v>1.7290000000000001</v>
          </cell>
          <cell r="EN797">
            <v>1.5049999999999999</v>
          </cell>
          <cell r="EO797">
            <v>1.35</v>
          </cell>
          <cell r="EP797">
            <v>0.80500000000000005</v>
          </cell>
          <cell r="EQ797">
            <v>3.4000000000000002E-2</v>
          </cell>
          <cell r="ER797">
            <v>0</v>
          </cell>
          <cell r="ES797">
            <v>0</v>
          </cell>
          <cell r="ET797">
            <v>0</v>
          </cell>
          <cell r="EU797">
            <v>3.5000000000000003E-2</v>
          </cell>
          <cell r="EV797">
            <v>0.83599999999999997</v>
          </cell>
          <cell r="EW797">
            <v>1.262</v>
          </cell>
          <cell r="EX797">
            <v>1.6140000000000001</v>
          </cell>
          <cell r="EY797">
            <v>9.17</v>
          </cell>
        </row>
        <row r="798">
          <cell r="AC798" t="str">
            <v>котельной №17, для участка: от котельной до магистральной т/сети; Надземная; 1983год ввода; отопление; обратный; 95/70°С</v>
          </cell>
          <cell r="BP798">
            <v>2.7E-2</v>
          </cell>
          <cell r="BQ798">
            <v>2.4E-2</v>
          </cell>
          <cell r="BR798">
            <v>2.3E-2</v>
          </cell>
          <cell r="BS798">
            <v>1.7000000000000001E-2</v>
          </cell>
          <cell r="BT798">
            <v>6.0000000000000001E-3</v>
          </cell>
          <cell r="BU798">
            <v>3.0000000000000001E-3</v>
          </cell>
          <cell r="BV798">
            <v>4.0000000000000001E-3</v>
          </cell>
          <cell r="BW798">
            <v>5.0000000000000001E-3</v>
          </cell>
          <cell r="BX798">
            <v>5.0000000000000001E-3</v>
          </cell>
          <cell r="BY798">
            <v>1.7999999999999999E-2</v>
          </cell>
          <cell r="BZ798">
            <v>2.1999999999999999E-2</v>
          </cell>
          <cell r="CA798">
            <v>2.5999999999999999E-2</v>
          </cell>
          <cell r="CB798">
            <v>0.18000000000000002</v>
          </cell>
          <cell r="CD798">
            <v>1.4999999999999999E-2</v>
          </cell>
          <cell r="CE798">
            <v>2E-3</v>
          </cell>
          <cell r="CF798">
            <v>2E-3</v>
          </cell>
          <cell r="EM798">
            <v>1.4950000000000001</v>
          </cell>
          <cell r="EN798">
            <v>1.3009999999999999</v>
          </cell>
          <cell r="EO798">
            <v>1.167</v>
          </cell>
          <cell r="EP798">
            <v>0.69599999999999995</v>
          </cell>
          <cell r="EQ798">
            <v>0.03</v>
          </cell>
          <cell r="ER798">
            <v>0</v>
          </cell>
          <cell r="ES798">
            <v>0</v>
          </cell>
          <cell r="ET798">
            <v>0</v>
          </cell>
          <cell r="EU798">
            <v>3.1E-2</v>
          </cell>
          <cell r="EV798">
            <v>0.72199999999999998</v>
          </cell>
          <cell r="EW798">
            <v>1.0900000000000001</v>
          </cell>
          <cell r="EX798">
            <v>1.395</v>
          </cell>
          <cell r="EY798">
            <v>7.9269999999999996</v>
          </cell>
        </row>
        <row r="799">
          <cell r="AC799" t="str">
            <v>котельной №18, для участка: от котельной №18 до здания лаборатории; Надземная; 1983год ввода; отопление; подающий; 95/70°С</v>
          </cell>
          <cell r="BP799">
            <v>0.11799999999999999</v>
          </cell>
          <cell r="BQ799">
            <v>0.104</v>
          </cell>
          <cell r="BR799">
            <v>0.10100000000000001</v>
          </cell>
          <cell r="BS799">
            <v>7.3999999999999996E-2</v>
          </cell>
          <cell r="BT799">
            <v>2.4E-2</v>
          </cell>
          <cell r="BU799">
            <v>1.4E-2</v>
          </cell>
          <cell r="BV799">
            <v>1.7999999999999999E-2</v>
          </cell>
          <cell r="BW799">
            <v>2.1000000000000001E-2</v>
          </cell>
          <cell r="BX799">
            <v>2.3E-2</v>
          </cell>
          <cell r="BY799">
            <v>7.6999999999999999E-2</v>
          </cell>
          <cell r="BZ799">
            <v>9.5000000000000001E-2</v>
          </cell>
          <cell r="CA799">
            <v>0.112</v>
          </cell>
          <cell r="CB799">
            <v>0.78100000000000003</v>
          </cell>
          <cell r="CD799">
            <v>6.6000000000000003E-2</v>
          </cell>
          <cell r="CE799">
            <v>0.01</v>
          </cell>
          <cell r="CF799">
            <v>0.01</v>
          </cell>
          <cell r="EM799">
            <v>7.4420000000000002</v>
          </cell>
          <cell r="EN799">
            <v>6.476</v>
          </cell>
          <cell r="EO799">
            <v>5.8079999999999998</v>
          </cell>
          <cell r="EP799">
            <v>3.4649999999999999</v>
          </cell>
          <cell r="EQ799">
            <v>0.14799999999999999</v>
          </cell>
          <cell r="ER799">
            <v>0</v>
          </cell>
          <cell r="ES799">
            <v>0</v>
          </cell>
          <cell r="ET799">
            <v>0</v>
          </cell>
          <cell r="EU799">
            <v>0.153</v>
          </cell>
          <cell r="EV799">
            <v>3.597</v>
          </cell>
          <cell r="EW799">
            <v>5.4290000000000003</v>
          </cell>
          <cell r="EX799">
            <v>6.9470000000000001</v>
          </cell>
          <cell r="EY799">
            <v>39.465000000000003</v>
          </cell>
        </row>
        <row r="800">
          <cell r="AC800" t="str">
            <v>котельной №18, для участка: от котельной №18 до здания лаборатории; Надземная; 1983год ввода; отопление; обратный; 95/70°С</v>
          </cell>
          <cell r="BP800">
            <v>0.11799999999999999</v>
          </cell>
          <cell r="BQ800">
            <v>0.104</v>
          </cell>
          <cell r="BR800">
            <v>0.10100000000000001</v>
          </cell>
          <cell r="BS800">
            <v>7.3999999999999996E-2</v>
          </cell>
          <cell r="BT800">
            <v>2.4E-2</v>
          </cell>
          <cell r="BU800">
            <v>1.4E-2</v>
          </cell>
          <cell r="BV800">
            <v>1.7999999999999999E-2</v>
          </cell>
          <cell r="BW800">
            <v>2.1000000000000001E-2</v>
          </cell>
          <cell r="BX800">
            <v>2.3E-2</v>
          </cell>
          <cell r="BY800">
            <v>7.6999999999999999E-2</v>
          </cell>
          <cell r="BZ800">
            <v>9.5000000000000001E-2</v>
          </cell>
          <cell r="CA800">
            <v>0.112</v>
          </cell>
          <cell r="CB800">
            <v>0.78100000000000003</v>
          </cell>
          <cell r="CD800">
            <v>6.6000000000000003E-2</v>
          </cell>
          <cell r="CE800">
            <v>0.01</v>
          </cell>
          <cell r="CF800">
            <v>0.01</v>
          </cell>
          <cell r="EM800">
            <v>6.4320000000000004</v>
          </cell>
          <cell r="EN800">
            <v>5.5970000000000004</v>
          </cell>
          <cell r="EO800">
            <v>5.0199999999999996</v>
          </cell>
          <cell r="EP800">
            <v>2.9950000000000001</v>
          </cell>
          <cell r="EQ800">
            <v>0.128</v>
          </cell>
          <cell r="ER800">
            <v>0</v>
          </cell>
          <cell r="ES800">
            <v>0</v>
          </cell>
          <cell r="ET800">
            <v>0</v>
          </cell>
          <cell r="EU800">
            <v>0.13200000000000001</v>
          </cell>
          <cell r="EV800">
            <v>3.109</v>
          </cell>
          <cell r="EW800">
            <v>4.6929999999999996</v>
          </cell>
          <cell r="EX800">
            <v>6.0039999999999996</v>
          </cell>
          <cell r="EY800">
            <v>34.11</v>
          </cell>
        </row>
        <row r="801">
          <cell r="AC801" t="str">
            <v>котельной №18, для участка: от котельной №18 до здания лаборатории; Надземная; 1983год ввода; отопление; подающий; 95/70°С</v>
          </cell>
          <cell r="BP801">
            <v>3.0000000000000001E-3</v>
          </cell>
          <cell r="BQ801">
            <v>2E-3</v>
          </cell>
          <cell r="BR801">
            <v>2E-3</v>
          </cell>
          <cell r="BS801">
            <v>2E-3</v>
          </cell>
          <cell r="BT801">
            <v>1E-3</v>
          </cell>
          <cell r="BU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2E-3</v>
          </cell>
          <cell r="BZ801">
            <v>2E-3</v>
          </cell>
          <cell r="CA801">
            <v>2E-3</v>
          </cell>
          <cell r="CB801">
            <v>1.6E-2</v>
          </cell>
          <cell r="CD801">
            <v>1E-3</v>
          </cell>
          <cell r="CE801">
            <v>0</v>
          </cell>
          <cell r="CF801">
            <v>0</v>
          </cell>
          <cell r="EM801">
            <v>0.436</v>
          </cell>
          <cell r="EN801">
            <v>0.379</v>
          </cell>
          <cell r="EO801">
            <v>0.34</v>
          </cell>
          <cell r="EP801">
            <v>0.20300000000000001</v>
          </cell>
          <cell r="EQ801">
            <v>8.9999999999999993E-3</v>
          </cell>
          <cell r="ER801">
            <v>0</v>
          </cell>
          <cell r="ES801">
            <v>0</v>
          </cell>
          <cell r="ET801">
            <v>0</v>
          </cell>
          <cell r="EU801">
            <v>8.9999999999999993E-3</v>
          </cell>
          <cell r="EV801">
            <v>0.21099999999999999</v>
          </cell>
          <cell r="EW801">
            <v>0.318</v>
          </cell>
          <cell r="EX801">
            <v>0.40699999999999997</v>
          </cell>
          <cell r="EY801">
            <v>2.3119999999999998</v>
          </cell>
        </row>
        <row r="802">
          <cell r="AC802" t="str">
            <v>котельной №18, для участка: от котельной №18 до здания лаборатории; Надземная; 1983год ввода; отопление; обратный; 95/70°С</v>
          </cell>
          <cell r="BP802">
            <v>3.0000000000000001E-3</v>
          </cell>
          <cell r="BQ802">
            <v>2E-3</v>
          </cell>
          <cell r="BR802">
            <v>2E-3</v>
          </cell>
          <cell r="BS802">
            <v>2E-3</v>
          </cell>
          <cell r="BT802">
            <v>1E-3</v>
          </cell>
          <cell r="BU802">
            <v>0</v>
          </cell>
          <cell r="BV802">
            <v>0</v>
          </cell>
          <cell r="BW802">
            <v>0</v>
          </cell>
          <cell r="BX802">
            <v>0</v>
          </cell>
          <cell r="BY802">
            <v>2E-3</v>
          </cell>
          <cell r="BZ802">
            <v>2E-3</v>
          </cell>
          <cell r="CA802">
            <v>2E-3</v>
          </cell>
          <cell r="CB802">
            <v>1.6E-2</v>
          </cell>
          <cell r="CD802">
            <v>1E-3</v>
          </cell>
          <cell r="CE802">
            <v>0</v>
          </cell>
          <cell r="CF802">
            <v>0</v>
          </cell>
          <cell r="EM802">
            <v>0.372</v>
          </cell>
          <cell r="EN802">
            <v>0.32400000000000001</v>
          </cell>
          <cell r="EO802">
            <v>0.29099999999999998</v>
          </cell>
          <cell r="EP802">
            <v>0.17299999999999999</v>
          </cell>
          <cell r="EQ802">
            <v>7.0000000000000001E-3</v>
          </cell>
          <cell r="ER802">
            <v>0</v>
          </cell>
          <cell r="ES802">
            <v>0</v>
          </cell>
          <cell r="ET802">
            <v>0</v>
          </cell>
          <cell r="EU802">
            <v>8.0000000000000002E-3</v>
          </cell>
          <cell r="EV802">
            <v>0.18</v>
          </cell>
          <cell r="EW802">
            <v>0.27200000000000002</v>
          </cell>
          <cell r="EX802">
            <v>0.34799999999999998</v>
          </cell>
          <cell r="EY802">
            <v>1.9749999999999996</v>
          </cell>
        </row>
        <row r="803">
          <cell r="AC803" t="str">
            <v>котельной №18, для участка: от здания лаборатоии до ж.д.ул.Давыдова №118; Надземная; 1983год ввода; отопление; подающий; 95/70°С</v>
          </cell>
          <cell r="BP803">
            <v>4.5999999999999999E-2</v>
          </cell>
          <cell r="BQ803">
            <v>4.1000000000000002E-2</v>
          </cell>
          <cell r="BR803">
            <v>3.9E-2</v>
          </cell>
          <cell r="BS803">
            <v>2.9000000000000001E-2</v>
          </cell>
          <cell r="BT803">
            <v>8.9999999999999993E-3</v>
          </cell>
          <cell r="BU803">
            <v>5.0000000000000001E-3</v>
          </cell>
          <cell r="BV803">
            <v>7.0000000000000001E-3</v>
          </cell>
          <cell r="BW803">
            <v>8.0000000000000002E-3</v>
          </cell>
          <cell r="BX803">
            <v>8.9999999999999993E-3</v>
          </cell>
          <cell r="BY803">
            <v>0.03</v>
          </cell>
          <cell r="BZ803">
            <v>3.6999999999999998E-2</v>
          </cell>
          <cell r="CA803">
            <v>4.3999999999999997E-2</v>
          </cell>
          <cell r="CB803">
            <v>0.30399999999999999</v>
          </cell>
          <cell r="CD803">
            <v>2.5999999999999999E-2</v>
          </cell>
          <cell r="CE803">
            <v>4.0000000000000001E-3</v>
          </cell>
          <cell r="CF803">
            <v>4.0000000000000001E-3</v>
          </cell>
          <cell r="EM803">
            <v>4.843</v>
          </cell>
          <cell r="EN803">
            <v>4.2140000000000004</v>
          </cell>
          <cell r="EO803">
            <v>3.78</v>
          </cell>
          <cell r="EP803">
            <v>2.2549999999999999</v>
          </cell>
          <cell r="EQ803">
            <v>9.6000000000000002E-2</v>
          </cell>
          <cell r="ER803">
            <v>0</v>
          </cell>
          <cell r="ES803">
            <v>0</v>
          </cell>
          <cell r="ET803">
            <v>0</v>
          </cell>
          <cell r="EU803">
            <v>9.9000000000000005E-2</v>
          </cell>
          <cell r="EV803">
            <v>2.3410000000000002</v>
          </cell>
          <cell r="EW803">
            <v>3.5329999999999999</v>
          </cell>
          <cell r="EX803">
            <v>4.5209999999999999</v>
          </cell>
          <cell r="EY803">
            <v>25.682000000000002</v>
          </cell>
        </row>
        <row r="804">
          <cell r="AC804" t="str">
            <v>котельной №18, для участка: от здания лаборатоии до ж.д.ул.Давыдова №118; Надземная; 1983год ввода; отопление; обратный; 95/70°С</v>
          </cell>
          <cell r="BP804">
            <v>4.5999999999999999E-2</v>
          </cell>
          <cell r="BQ804">
            <v>4.1000000000000002E-2</v>
          </cell>
          <cell r="BR804">
            <v>3.9E-2</v>
          </cell>
          <cell r="BS804">
            <v>2.9000000000000001E-2</v>
          </cell>
          <cell r="BT804">
            <v>8.9999999999999993E-3</v>
          </cell>
          <cell r="BU804">
            <v>5.0000000000000001E-3</v>
          </cell>
          <cell r="BV804">
            <v>7.0000000000000001E-3</v>
          </cell>
          <cell r="BW804">
            <v>8.0000000000000002E-3</v>
          </cell>
          <cell r="BX804">
            <v>8.9999999999999993E-3</v>
          </cell>
          <cell r="BY804">
            <v>0.03</v>
          </cell>
          <cell r="BZ804">
            <v>3.6999999999999998E-2</v>
          </cell>
          <cell r="CA804">
            <v>4.3999999999999997E-2</v>
          </cell>
          <cell r="CB804">
            <v>0.30399999999999999</v>
          </cell>
          <cell r="CD804">
            <v>2.5999999999999999E-2</v>
          </cell>
          <cell r="CE804">
            <v>4.0000000000000001E-3</v>
          </cell>
          <cell r="CF804">
            <v>4.0000000000000001E-3</v>
          </cell>
          <cell r="EM804">
            <v>4.1689999999999996</v>
          </cell>
          <cell r="EN804">
            <v>3.6280000000000001</v>
          </cell>
          <cell r="EO804">
            <v>3.254</v>
          </cell>
          <cell r="EP804">
            <v>1.9410000000000001</v>
          </cell>
          <cell r="EQ804">
            <v>8.3000000000000004E-2</v>
          </cell>
          <cell r="ER804">
            <v>0</v>
          </cell>
          <cell r="ES804">
            <v>0</v>
          </cell>
          <cell r="ET804">
            <v>0</v>
          </cell>
          <cell r="EU804">
            <v>8.5999999999999993E-2</v>
          </cell>
          <cell r="EV804">
            <v>2.0150000000000001</v>
          </cell>
          <cell r="EW804">
            <v>3.0419999999999998</v>
          </cell>
          <cell r="EX804">
            <v>3.8919999999999999</v>
          </cell>
          <cell r="EY804">
            <v>22.110000000000003</v>
          </cell>
        </row>
        <row r="805">
          <cell r="AC805" t="str">
            <v>котельной №18, для участка: от здания лаборатоии до ж.д.пер.Транспортный№19а; Надземная; 2001год ввода; отопление; подающий; 95/70°С</v>
          </cell>
          <cell r="BP805">
            <v>3.5000000000000003E-2</v>
          </cell>
          <cell r="BQ805">
            <v>3.1E-2</v>
          </cell>
          <cell r="BR805">
            <v>0.03</v>
          </cell>
          <cell r="BS805">
            <v>2.1999999999999999E-2</v>
          </cell>
          <cell r="BT805">
            <v>7.0000000000000001E-3</v>
          </cell>
          <cell r="BU805">
            <v>4.0000000000000001E-3</v>
          </cell>
          <cell r="BV805">
            <v>5.0000000000000001E-3</v>
          </cell>
          <cell r="BW805">
            <v>6.0000000000000001E-3</v>
          </cell>
          <cell r="BX805">
            <v>7.0000000000000001E-3</v>
          </cell>
          <cell r="BY805">
            <v>2.3E-2</v>
          </cell>
          <cell r="BZ805">
            <v>2.8000000000000001E-2</v>
          </cell>
          <cell r="CA805">
            <v>3.3000000000000002E-2</v>
          </cell>
          <cell r="CB805">
            <v>0.23100000000000001</v>
          </cell>
          <cell r="CD805">
            <v>0.02</v>
          </cell>
          <cell r="CE805">
            <v>3.0000000000000001E-3</v>
          </cell>
          <cell r="CF805">
            <v>3.0000000000000001E-3</v>
          </cell>
          <cell r="EM805">
            <v>1.9870000000000001</v>
          </cell>
          <cell r="EN805">
            <v>1.7290000000000001</v>
          </cell>
          <cell r="EO805">
            <v>1.5509999999999999</v>
          </cell>
          <cell r="EP805">
            <v>0.92500000000000004</v>
          </cell>
          <cell r="EQ805">
            <v>0.04</v>
          </cell>
          <cell r="ER805">
            <v>0</v>
          </cell>
          <cell r="ES805">
            <v>0</v>
          </cell>
          <cell r="ET805">
            <v>0</v>
          </cell>
          <cell r="EU805">
            <v>4.1000000000000002E-2</v>
          </cell>
          <cell r="EV805">
            <v>0.96099999999999997</v>
          </cell>
          <cell r="EW805">
            <v>1.45</v>
          </cell>
          <cell r="EX805">
            <v>1.855</v>
          </cell>
          <cell r="EY805">
            <v>10.539000000000001</v>
          </cell>
        </row>
        <row r="806">
          <cell r="AC806" t="str">
            <v>котельной №18, для участка: от здания лаборатоии до ж.д.пер.Транспортный№19а; Надземная; 2001год ввода; отопление; обратный; 95/70°С</v>
          </cell>
          <cell r="BP806">
            <v>3.5000000000000003E-2</v>
          </cell>
          <cell r="BQ806">
            <v>3.1E-2</v>
          </cell>
          <cell r="BR806">
            <v>0.03</v>
          </cell>
          <cell r="BS806">
            <v>2.1999999999999999E-2</v>
          </cell>
          <cell r="BT806">
            <v>7.0000000000000001E-3</v>
          </cell>
          <cell r="BU806">
            <v>4.0000000000000001E-3</v>
          </cell>
          <cell r="BV806">
            <v>5.0000000000000001E-3</v>
          </cell>
          <cell r="BW806">
            <v>6.0000000000000001E-3</v>
          </cell>
          <cell r="BX806">
            <v>7.0000000000000001E-3</v>
          </cell>
          <cell r="BY806">
            <v>2.3E-2</v>
          </cell>
          <cell r="BZ806">
            <v>2.8000000000000001E-2</v>
          </cell>
          <cell r="CA806">
            <v>3.3000000000000002E-2</v>
          </cell>
          <cell r="CB806">
            <v>0.23100000000000001</v>
          </cell>
          <cell r="CD806">
            <v>0.02</v>
          </cell>
          <cell r="CE806">
            <v>3.0000000000000001E-3</v>
          </cell>
          <cell r="CF806">
            <v>3.0000000000000001E-3</v>
          </cell>
          <cell r="EM806">
            <v>1.681</v>
          </cell>
          <cell r="EN806">
            <v>1.4630000000000001</v>
          </cell>
          <cell r="EO806">
            <v>1.3120000000000001</v>
          </cell>
          <cell r="EP806">
            <v>0.78300000000000003</v>
          </cell>
          <cell r="EQ806">
            <v>3.3000000000000002E-2</v>
          </cell>
          <cell r="ER806">
            <v>0</v>
          </cell>
          <cell r="ES806">
            <v>0</v>
          </cell>
          <cell r="ET806">
            <v>0</v>
          </cell>
          <cell r="EU806">
            <v>3.5000000000000003E-2</v>
          </cell>
          <cell r="EV806">
            <v>0.81299999999999994</v>
          </cell>
          <cell r="EW806">
            <v>1.2270000000000001</v>
          </cell>
          <cell r="EX806">
            <v>1.569</v>
          </cell>
          <cell r="EY806">
            <v>8.9160000000000004</v>
          </cell>
        </row>
        <row r="807">
          <cell r="AC807" t="str">
            <v>котельной №18, для участка: от ж.д.пер.Транспортный №19а до ж.д.ул.Давыдова№134; Надземная; 2001год ввода; отопление; подающий; 95/70°С</v>
          </cell>
          <cell r="BP807">
            <v>5.6000000000000001E-2</v>
          </cell>
          <cell r="BQ807">
            <v>0.05</v>
          </cell>
          <cell r="BR807">
            <v>4.8000000000000001E-2</v>
          </cell>
          <cell r="BS807">
            <v>3.5000000000000003E-2</v>
          </cell>
          <cell r="BT807">
            <v>1.0999999999999999E-2</v>
          </cell>
          <cell r="BU807">
            <v>7.0000000000000001E-3</v>
          </cell>
          <cell r="BV807">
            <v>8.0000000000000002E-3</v>
          </cell>
          <cell r="BW807">
            <v>0.01</v>
          </cell>
          <cell r="BX807">
            <v>1.0999999999999999E-2</v>
          </cell>
          <cell r="BY807">
            <v>3.6999999999999998E-2</v>
          </cell>
          <cell r="BZ807">
            <v>4.5999999999999999E-2</v>
          </cell>
          <cell r="CA807">
            <v>5.3999999999999999E-2</v>
          </cell>
          <cell r="CB807">
            <v>0.37300000000000005</v>
          </cell>
          <cell r="CD807">
            <v>3.2000000000000001E-2</v>
          </cell>
          <cell r="CE807">
            <v>5.0000000000000001E-3</v>
          </cell>
          <cell r="CF807">
            <v>5.0000000000000001E-3</v>
          </cell>
          <cell r="EM807">
            <v>3.2069999999999999</v>
          </cell>
          <cell r="EN807">
            <v>2.7909999999999999</v>
          </cell>
          <cell r="EO807">
            <v>2.5030000000000001</v>
          </cell>
          <cell r="EP807">
            <v>1.4930000000000001</v>
          </cell>
          <cell r="EQ807">
            <v>6.4000000000000001E-2</v>
          </cell>
          <cell r="ER807">
            <v>0</v>
          </cell>
          <cell r="ES807">
            <v>0</v>
          </cell>
          <cell r="ET807">
            <v>0</v>
          </cell>
          <cell r="EU807">
            <v>6.6000000000000003E-2</v>
          </cell>
          <cell r="EV807">
            <v>1.55</v>
          </cell>
          <cell r="EW807">
            <v>2.34</v>
          </cell>
          <cell r="EX807">
            <v>2.9940000000000002</v>
          </cell>
          <cell r="EY807">
            <v>17.008000000000003</v>
          </cell>
        </row>
        <row r="808">
          <cell r="AC808" t="str">
            <v>котельной №18, для участка: от ж.д.пер.Транспортный №19а до ж.д.ул.Давыдова№134; Надземная; 2001год ввода; отопление; обратный; 95/70°С</v>
          </cell>
          <cell r="BP808">
            <v>5.6000000000000001E-2</v>
          </cell>
          <cell r="BQ808">
            <v>0.05</v>
          </cell>
          <cell r="BR808">
            <v>4.8000000000000001E-2</v>
          </cell>
          <cell r="BS808">
            <v>3.5000000000000003E-2</v>
          </cell>
          <cell r="BT808">
            <v>1.0999999999999999E-2</v>
          </cell>
          <cell r="BU808">
            <v>7.0000000000000001E-3</v>
          </cell>
          <cell r="BV808">
            <v>8.0000000000000002E-3</v>
          </cell>
          <cell r="BW808">
            <v>0.01</v>
          </cell>
          <cell r="BX808">
            <v>1.0999999999999999E-2</v>
          </cell>
          <cell r="BY808">
            <v>3.6999999999999998E-2</v>
          </cell>
          <cell r="BZ808">
            <v>4.5999999999999999E-2</v>
          </cell>
          <cell r="CA808">
            <v>5.3999999999999999E-2</v>
          </cell>
          <cell r="CB808">
            <v>0.37300000000000005</v>
          </cell>
          <cell r="CD808">
            <v>3.2000000000000001E-2</v>
          </cell>
          <cell r="CE808">
            <v>5.0000000000000001E-3</v>
          </cell>
          <cell r="CF808">
            <v>5.0000000000000001E-3</v>
          </cell>
          <cell r="EM808">
            <v>2.714</v>
          </cell>
          <cell r="EN808">
            <v>2.3610000000000002</v>
          </cell>
          <cell r="EO808">
            <v>2.1179999999999999</v>
          </cell>
          <cell r="EP808">
            <v>1.264</v>
          </cell>
          <cell r="EQ808">
            <v>5.3999999999999999E-2</v>
          </cell>
          <cell r="ER808">
            <v>0</v>
          </cell>
          <cell r="ES808">
            <v>0</v>
          </cell>
          <cell r="ET808">
            <v>0</v>
          </cell>
          <cell r="EU808">
            <v>5.6000000000000001E-2</v>
          </cell>
          <cell r="EV808">
            <v>1.3120000000000001</v>
          </cell>
          <cell r="EW808">
            <v>1.98</v>
          </cell>
          <cell r="EX808">
            <v>2.5329999999999999</v>
          </cell>
          <cell r="EY808">
            <v>14.391999999999998</v>
          </cell>
        </row>
        <row r="809">
          <cell r="AC809" t="str">
            <v>котельной №18, для участка: к ж.д.ул.Железнодорожная№5а,5б; Надземная; 2003год ввода; отопление; подающий; 95/70°С</v>
          </cell>
          <cell r="BP809">
            <v>4.0000000000000001E-3</v>
          </cell>
          <cell r="BQ809">
            <v>3.0000000000000001E-3</v>
          </cell>
          <cell r="BR809">
            <v>3.0000000000000001E-3</v>
          </cell>
          <cell r="BS809">
            <v>2E-3</v>
          </cell>
          <cell r="BT809">
            <v>1E-3</v>
          </cell>
          <cell r="BU809">
            <v>0</v>
          </cell>
          <cell r="BV809">
            <v>1E-3</v>
          </cell>
          <cell r="BW809">
            <v>1E-3</v>
          </cell>
          <cell r="BX809">
            <v>1E-3</v>
          </cell>
          <cell r="BY809">
            <v>2E-3</v>
          </cell>
          <cell r="BZ809">
            <v>3.0000000000000001E-3</v>
          </cell>
          <cell r="CA809">
            <v>3.0000000000000001E-3</v>
          </cell>
          <cell r="CB809">
            <v>2.4E-2</v>
          </cell>
          <cell r="CD809">
            <v>2E-3</v>
          </cell>
          <cell r="CE809">
            <v>0</v>
          </cell>
          <cell r="CF809">
            <v>0</v>
          </cell>
          <cell r="EM809">
            <v>0.71799999999999997</v>
          </cell>
          <cell r="EN809">
            <v>0.625</v>
          </cell>
          <cell r="EO809">
            <v>0.56100000000000005</v>
          </cell>
          <cell r="EP809">
            <v>0.33500000000000002</v>
          </cell>
          <cell r="EQ809">
            <v>1.4E-2</v>
          </cell>
          <cell r="ER809">
            <v>0</v>
          </cell>
          <cell r="ES809">
            <v>0</v>
          </cell>
          <cell r="ET809">
            <v>0</v>
          </cell>
          <cell r="EU809">
            <v>1.4999999999999999E-2</v>
          </cell>
          <cell r="EV809">
            <v>0.34699999999999998</v>
          </cell>
          <cell r="EW809">
            <v>0.52400000000000002</v>
          </cell>
          <cell r="EX809">
            <v>0.67100000000000004</v>
          </cell>
          <cell r="EY809">
            <v>3.8099999999999996</v>
          </cell>
        </row>
        <row r="810">
          <cell r="AC810" t="str">
            <v>котельной №18, для участка: к ж.д.ул.Железнодорожная№5а,5б; Надземная; 2003год ввода; отопление; обратный; 95/70°С</v>
          </cell>
          <cell r="BP810">
            <v>4.0000000000000001E-3</v>
          </cell>
          <cell r="BQ810">
            <v>3.0000000000000001E-3</v>
          </cell>
          <cell r="BR810">
            <v>3.0000000000000001E-3</v>
          </cell>
          <cell r="BS810">
            <v>2E-3</v>
          </cell>
          <cell r="BT810">
            <v>1E-3</v>
          </cell>
          <cell r="BU810">
            <v>0</v>
          </cell>
          <cell r="BV810">
            <v>1E-3</v>
          </cell>
          <cell r="BW810">
            <v>1E-3</v>
          </cell>
          <cell r="BX810">
            <v>1E-3</v>
          </cell>
          <cell r="BY810">
            <v>2E-3</v>
          </cell>
          <cell r="BZ810">
            <v>3.0000000000000001E-3</v>
          </cell>
          <cell r="CA810">
            <v>3.0000000000000001E-3</v>
          </cell>
          <cell r="CB810">
            <v>2.4E-2</v>
          </cell>
          <cell r="CD810">
            <v>2E-3</v>
          </cell>
          <cell r="CE810">
            <v>0</v>
          </cell>
          <cell r="CF810">
            <v>0</v>
          </cell>
          <cell r="EM810">
            <v>0.60199999999999998</v>
          </cell>
          <cell r="EN810">
            <v>0.52400000000000002</v>
          </cell>
          <cell r="EO810">
            <v>0.47</v>
          </cell>
          <cell r="EP810">
            <v>0.28000000000000003</v>
          </cell>
          <cell r="EQ810">
            <v>1.2E-2</v>
          </cell>
          <cell r="ER810">
            <v>0</v>
          </cell>
          <cell r="ES810">
            <v>0</v>
          </cell>
          <cell r="ET810">
            <v>0</v>
          </cell>
          <cell r="EU810">
            <v>1.2E-2</v>
          </cell>
          <cell r="EV810">
            <v>0.29099999999999998</v>
          </cell>
          <cell r="EW810">
            <v>0.439</v>
          </cell>
          <cell r="EX810">
            <v>0.56200000000000006</v>
          </cell>
          <cell r="EY810">
            <v>3.1920000000000002</v>
          </cell>
        </row>
        <row r="811">
          <cell r="AC811" t="str">
            <v>котельной №18, для участка: к ж.д.ул.Железнодорожная№5а,5б; Надземная; 2003год ввода; отопление; подающий; 95/70°С</v>
          </cell>
          <cell r="BP811">
            <v>4.2999999999999997E-2</v>
          </cell>
          <cell r="BQ811">
            <v>3.7999999999999999E-2</v>
          </cell>
          <cell r="BR811">
            <v>3.6999999999999998E-2</v>
          </cell>
          <cell r="BS811">
            <v>2.7E-2</v>
          </cell>
          <cell r="BT811">
            <v>8.9999999999999993E-3</v>
          </cell>
          <cell r="BU811">
            <v>5.0000000000000001E-3</v>
          </cell>
          <cell r="BV811">
            <v>7.0000000000000001E-3</v>
          </cell>
          <cell r="BW811">
            <v>8.0000000000000002E-3</v>
          </cell>
          <cell r="BX811">
            <v>8.9999999999999993E-3</v>
          </cell>
          <cell r="BY811">
            <v>2.8000000000000001E-2</v>
          </cell>
          <cell r="BZ811">
            <v>3.5000000000000003E-2</v>
          </cell>
          <cell r="CA811">
            <v>4.1000000000000002E-2</v>
          </cell>
          <cell r="CB811">
            <v>0.28700000000000003</v>
          </cell>
          <cell r="CD811">
            <v>2.4E-2</v>
          </cell>
          <cell r="CE811">
            <v>4.0000000000000001E-3</v>
          </cell>
          <cell r="CF811">
            <v>4.0000000000000001E-3</v>
          </cell>
          <cell r="EM811">
            <v>4.3179999999999996</v>
          </cell>
          <cell r="EN811">
            <v>3.7570000000000001</v>
          </cell>
          <cell r="EO811">
            <v>3.37</v>
          </cell>
          <cell r="EP811">
            <v>2.0110000000000001</v>
          </cell>
          <cell r="EQ811">
            <v>8.5999999999999993E-2</v>
          </cell>
          <cell r="ER811">
            <v>0</v>
          </cell>
          <cell r="ES811">
            <v>0</v>
          </cell>
          <cell r="ET811">
            <v>0</v>
          </cell>
          <cell r="EU811">
            <v>8.8999999999999996E-2</v>
          </cell>
          <cell r="EV811">
            <v>2.0870000000000002</v>
          </cell>
          <cell r="EW811">
            <v>3.15</v>
          </cell>
          <cell r="EX811">
            <v>4.0309999999999997</v>
          </cell>
          <cell r="EY811">
            <v>22.898999999999997</v>
          </cell>
        </row>
        <row r="812">
          <cell r="AC812" t="str">
            <v>котельной №18, для участка: к ж.д.ул.Железнодорожная№5а,5б; Надземная; 2003год ввода; отопление; обратный; 95/70°С</v>
          </cell>
          <cell r="BP812">
            <v>4.2999999999999997E-2</v>
          </cell>
          <cell r="BQ812">
            <v>3.7999999999999999E-2</v>
          </cell>
          <cell r="BR812">
            <v>3.6999999999999998E-2</v>
          </cell>
          <cell r="BS812">
            <v>2.7E-2</v>
          </cell>
          <cell r="BT812">
            <v>8.9999999999999993E-3</v>
          </cell>
          <cell r="BU812">
            <v>5.0000000000000001E-3</v>
          </cell>
          <cell r="BV812">
            <v>7.0000000000000001E-3</v>
          </cell>
          <cell r="BW812">
            <v>8.0000000000000002E-3</v>
          </cell>
          <cell r="BX812">
            <v>8.9999999999999993E-3</v>
          </cell>
          <cell r="BY812">
            <v>2.8000000000000001E-2</v>
          </cell>
          <cell r="BZ812">
            <v>3.5000000000000003E-2</v>
          </cell>
          <cell r="CA812">
            <v>4.1000000000000002E-2</v>
          </cell>
          <cell r="CB812">
            <v>0.28700000000000003</v>
          </cell>
          <cell r="CD812">
            <v>2.4E-2</v>
          </cell>
          <cell r="CE812">
            <v>4.0000000000000001E-3</v>
          </cell>
          <cell r="CF812">
            <v>4.0000000000000001E-3</v>
          </cell>
          <cell r="EM812">
            <v>3.6989999999999998</v>
          </cell>
          <cell r="EN812">
            <v>3.2189999999999999</v>
          </cell>
          <cell r="EO812">
            <v>2.887</v>
          </cell>
          <cell r="EP812">
            <v>1.722</v>
          </cell>
          <cell r="EQ812">
            <v>7.3999999999999996E-2</v>
          </cell>
          <cell r="ER812">
            <v>0</v>
          </cell>
          <cell r="ES812">
            <v>0</v>
          </cell>
          <cell r="ET812">
            <v>0</v>
          </cell>
          <cell r="EU812">
            <v>7.5999999999999998E-2</v>
          </cell>
          <cell r="EV812">
            <v>1.788</v>
          </cell>
          <cell r="EW812">
            <v>2.6989999999999998</v>
          </cell>
          <cell r="EX812">
            <v>3.4529999999999998</v>
          </cell>
          <cell r="EY812">
            <v>19.617000000000001</v>
          </cell>
        </row>
        <row r="813">
          <cell r="AC813" t="str">
            <v>котельной №18, для участка: к ж.д.ул.Железнодорожная№13,15а,15б; Надземная; 1983год ввода; отопление; подающий; 95/70°С</v>
          </cell>
          <cell r="BP813">
            <v>6.0000000000000001E-3</v>
          </cell>
          <cell r="BQ813">
            <v>5.0000000000000001E-3</v>
          </cell>
          <cell r="BR813">
            <v>5.0000000000000001E-3</v>
          </cell>
          <cell r="BS813">
            <v>4.0000000000000001E-3</v>
          </cell>
          <cell r="BT813">
            <v>1E-3</v>
          </cell>
          <cell r="BU813">
            <v>1E-3</v>
          </cell>
          <cell r="BV813">
            <v>1E-3</v>
          </cell>
          <cell r="BW813">
            <v>1E-3</v>
          </cell>
          <cell r="BX813">
            <v>1E-3</v>
          </cell>
          <cell r="BY813">
            <v>4.0000000000000001E-3</v>
          </cell>
          <cell r="BZ813">
            <v>5.0000000000000001E-3</v>
          </cell>
          <cell r="CA813">
            <v>5.0000000000000001E-3</v>
          </cell>
          <cell r="CB813">
            <v>3.9E-2</v>
          </cell>
          <cell r="CD813">
            <v>3.0000000000000001E-3</v>
          </cell>
          <cell r="CE813">
            <v>0</v>
          </cell>
          <cell r="CF813">
            <v>0</v>
          </cell>
          <cell r="EM813">
            <v>0.99</v>
          </cell>
          <cell r="EN813">
            <v>0.86199999999999999</v>
          </cell>
          <cell r="EO813">
            <v>0.77300000000000002</v>
          </cell>
          <cell r="EP813">
            <v>0.46100000000000002</v>
          </cell>
          <cell r="EQ813">
            <v>0.02</v>
          </cell>
          <cell r="ER813">
            <v>0</v>
          </cell>
          <cell r="ES813">
            <v>0</v>
          </cell>
          <cell r="ET813">
            <v>0</v>
          </cell>
          <cell r="EU813">
            <v>0.02</v>
          </cell>
          <cell r="EV813">
            <v>0.47899999999999998</v>
          </cell>
          <cell r="EW813">
            <v>0.72199999999999998</v>
          </cell>
          <cell r="EX813">
            <v>0.92400000000000004</v>
          </cell>
          <cell r="EY813">
            <v>5.2510000000000003</v>
          </cell>
        </row>
        <row r="814">
          <cell r="AC814" t="str">
            <v>котельной №18, для участка: к ж.д.ул.Железнодорожная№13,15а,15б; Надземная; 1983год ввода; отопление; обратный; 95/70°С</v>
          </cell>
          <cell r="BP814">
            <v>6.0000000000000001E-3</v>
          </cell>
          <cell r="BQ814">
            <v>5.0000000000000001E-3</v>
          </cell>
          <cell r="BR814">
            <v>5.0000000000000001E-3</v>
          </cell>
          <cell r="BS814">
            <v>4.0000000000000001E-3</v>
          </cell>
          <cell r="BT814">
            <v>1E-3</v>
          </cell>
          <cell r="BU814">
            <v>1E-3</v>
          </cell>
          <cell r="BV814">
            <v>1E-3</v>
          </cell>
          <cell r="BW814">
            <v>1E-3</v>
          </cell>
          <cell r="BX814">
            <v>1E-3</v>
          </cell>
          <cell r="BY814">
            <v>4.0000000000000001E-3</v>
          </cell>
          <cell r="BZ814">
            <v>5.0000000000000001E-3</v>
          </cell>
          <cell r="CA814">
            <v>5.0000000000000001E-3</v>
          </cell>
          <cell r="CB814">
            <v>3.9E-2</v>
          </cell>
          <cell r="CD814">
            <v>3.0000000000000001E-3</v>
          </cell>
          <cell r="CE814">
            <v>0</v>
          </cell>
          <cell r="CF814">
            <v>0</v>
          </cell>
          <cell r="EM814">
            <v>0.84599999999999997</v>
          </cell>
          <cell r="EN814">
            <v>0.73599999999999999</v>
          </cell>
          <cell r="EO814">
            <v>0.66</v>
          </cell>
          <cell r="EP814">
            <v>0.39400000000000002</v>
          </cell>
          <cell r="EQ814">
            <v>1.7000000000000001E-2</v>
          </cell>
          <cell r="ER814">
            <v>0</v>
          </cell>
          <cell r="ES814">
            <v>0</v>
          </cell>
          <cell r="ET814">
            <v>0</v>
          </cell>
          <cell r="EU814">
            <v>1.7000000000000001E-2</v>
          </cell>
          <cell r="EV814">
            <v>0.40899999999999997</v>
          </cell>
          <cell r="EW814">
            <v>0.61699999999999999</v>
          </cell>
          <cell r="EX814">
            <v>0.78900000000000003</v>
          </cell>
          <cell r="EY814">
            <v>4.4849999999999994</v>
          </cell>
        </row>
        <row r="815">
          <cell r="AC815" t="str">
            <v>котельной №18, для участка: к ж.д.ул.Железнодорожная№16; Надземная; 2003год ввода; отопление; подающий; 95/70°С</v>
          </cell>
          <cell r="BP815">
            <v>8.0000000000000002E-3</v>
          </cell>
          <cell r="BQ815">
            <v>7.0000000000000001E-3</v>
          </cell>
          <cell r="BR815">
            <v>7.0000000000000001E-3</v>
          </cell>
          <cell r="BS815">
            <v>5.0000000000000001E-3</v>
          </cell>
          <cell r="BT815">
            <v>2E-3</v>
          </cell>
          <cell r="BU815">
            <v>1E-3</v>
          </cell>
          <cell r="BV815">
            <v>1E-3</v>
          </cell>
          <cell r="BW815">
            <v>2E-3</v>
          </cell>
          <cell r="BX815">
            <v>2E-3</v>
          </cell>
          <cell r="BY815">
            <v>5.0000000000000001E-3</v>
          </cell>
          <cell r="BZ815">
            <v>7.0000000000000001E-3</v>
          </cell>
          <cell r="CA815">
            <v>8.0000000000000002E-3</v>
          </cell>
          <cell r="CB815">
            <v>5.5E-2</v>
          </cell>
          <cell r="CD815">
            <v>5.0000000000000001E-3</v>
          </cell>
          <cell r="CE815">
            <v>1E-3</v>
          </cell>
          <cell r="CF815">
            <v>1E-3</v>
          </cell>
          <cell r="EM815">
            <v>0.84399999999999997</v>
          </cell>
          <cell r="EN815">
            <v>0.73399999999999999</v>
          </cell>
          <cell r="EO815">
            <v>0.65800000000000003</v>
          </cell>
          <cell r="EP815">
            <v>0.39300000000000002</v>
          </cell>
          <cell r="EQ815">
            <v>1.7000000000000001E-2</v>
          </cell>
          <cell r="ER815">
            <v>0</v>
          </cell>
          <cell r="ES815">
            <v>0</v>
          </cell>
          <cell r="ET815">
            <v>0</v>
          </cell>
          <cell r="EU815">
            <v>1.7000000000000001E-2</v>
          </cell>
          <cell r="EV815">
            <v>0.40799999999999997</v>
          </cell>
          <cell r="EW815">
            <v>0.61499999999999999</v>
          </cell>
          <cell r="EX815">
            <v>0.78800000000000003</v>
          </cell>
          <cell r="EY815">
            <v>4.4739999999999993</v>
          </cell>
        </row>
        <row r="816">
          <cell r="AC816" t="str">
            <v>котельной №18, для участка: к ж.д.ул.Железнодорожная№16; Надземная; 2003год ввода; отопление; обратный; 95/70°С</v>
          </cell>
          <cell r="BP816">
            <v>8.0000000000000002E-3</v>
          </cell>
          <cell r="BQ816">
            <v>7.0000000000000001E-3</v>
          </cell>
          <cell r="BR816">
            <v>7.0000000000000001E-3</v>
          </cell>
          <cell r="BS816">
            <v>5.0000000000000001E-3</v>
          </cell>
          <cell r="BT816">
            <v>2E-3</v>
          </cell>
          <cell r="BU816">
            <v>1E-3</v>
          </cell>
          <cell r="BV816">
            <v>1E-3</v>
          </cell>
          <cell r="BW816">
            <v>2E-3</v>
          </cell>
          <cell r="BX816">
            <v>2E-3</v>
          </cell>
          <cell r="BY816">
            <v>5.0000000000000001E-3</v>
          </cell>
          <cell r="BZ816">
            <v>7.0000000000000001E-3</v>
          </cell>
          <cell r="CA816">
            <v>8.0000000000000002E-3</v>
          </cell>
          <cell r="CB816">
            <v>5.5E-2</v>
          </cell>
          <cell r="CD816">
            <v>5.0000000000000001E-3</v>
          </cell>
          <cell r="CE816">
            <v>1E-3</v>
          </cell>
          <cell r="CF816">
            <v>1E-3</v>
          </cell>
          <cell r="EM816">
            <v>0.72299999999999998</v>
          </cell>
          <cell r="EN816">
            <v>0.629</v>
          </cell>
          <cell r="EO816">
            <v>0.56499999999999995</v>
          </cell>
          <cell r="EP816">
            <v>0.33700000000000002</v>
          </cell>
          <cell r="EQ816">
            <v>1.4E-2</v>
          </cell>
          <cell r="ER816">
            <v>0</v>
          </cell>
          <cell r="ES816">
            <v>0</v>
          </cell>
          <cell r="ET816">
            <v>0</v>
          </cell>
          <cell r="EU816">
            <v>1.4999999999999999E-2</v>
          </cell>
          <cell r="EV816">
            <v>0.35</v>
          </cell>
          <cell r="EW816">
            <v>0.52800000000000002</v>
          </cell>
          <cell r="EX816">
            <v>0.67500000000000004</v>
          </cell>
          <cell r="EY816">
            <v>3.8360000000000003</v>
          </cell>
        </row>
        <row r="817">
          <cell r="AC817" t="str">
            <v>котельной №18, для участка: к ж.д.ул.Железнодорожная №14,12; Надземная; 1983год ввода; отопление; подающий; 95/70°С</v>
          </cell>
          <cell r="BP817">
            <v>2.5999999999999999E-2</v>
          </cell>
          <cell r="BQ817">
            <v>2.3E-2</v>
          </cell>
          <cell r="BR817">
            <v>2.1999999999999999E-2</v>
          </cell>
          <cell r="BS817">
            <v>1.6E-2</v>
          </cell>
          <cell r="BT817">
            <v>5.0000000000000001E-3</v>
          </cell>
          <cell r="BU817">
            <v>3.0000000000000001E-3</v>
          </cell>
          <cell r="BV817">
            <v>4.0000000000000001E-3</v>
          </cell>
          <cell r="BW817">
            <v>5.0000000000000001E-3</v>
          </cell>
          <cell r="BX817">
            <v>5.0000000000000001E-3</v>
          </cell>
          <cell r="BY817">
            <v>1.7000000000000001E-2</v>
          </cell>
          <cell r="BZ817">
            <v>2.1000000000000001E-2</v>
          </cell>
          <cell r="CA817">
            <v>2.5000000000000001E-2</v>
          </cell>
          <cell r="CB817">
            <v>0.17200000000000001</v>
          </cell>
          <cell r="CD817">
            <v>1.4999999999999999E-2</v>
          </cell>
          <cell r="CE817">
            <v>2E-3</v>
          </cell>
          <cell r="CF817">
            <v>2E-3</v>
          </cell>
          <cell r="EM817">
            <v>4.57</v>
          </cell>
          <cell r="EN817">
            <v>3.9769999999999999</v>
          </cell>
          <cell r="EO817">
            <v>3.5670000000000002</v>
          </cell>
          <cell r="EP817">
            <v>2.1280000000000001</v>
          </cell>
          <cell r="EQ817">
            <v>9.0999999999999998E-2</v>
          </cell>
          <cell r="ER817">
            <v>0</v>
          </cell>
          <cell r="ES817">
            <v>0</v>
          </cell>
          <cell r="ET817">
            <v>0</v>
          </cell>
          <cell r="EU817">
            <v>9.4E-2</v>
          </cell>
          <cell r="EV817">
            <v>2.2090000000000001</v>
          </cell>
          <cell r="EW817">
            <v>3.3340000000000001</v>
          </cell>
          <cell r="EX817">
            <v>4.266</v>
          </cell>
          <cell r="EY817">
            <v>24.235999999999997</v>
          </cell>
        </row>
        <row r="818">
          <cell r="AC818" t="str">
            <v>котельной №18, для участка: к ж.д.ул.Железнодорожная №14,13; Надземная; 1983год ввода; отопление; обратный; 95/70°С</v>
          </cell>
          <cell r="BP818">
            <v>2.5999999999999999E-2</v>
          </cell>
          <cell r="BQ818">
            <v>2.3E-2</v>
          </cell>
          <cell r="BR818">
            <v>2.1999999999999999E-2</v>
          </cell>
          <cell r="BS818">
            <v>1.6E-2</v>
          </cell>
          <cell r="BT818">
            <v>5.0000000000000001E-3</v>
          </cell>
          <cell r="BU818">
            <v>3.0000000000000001E-3</v>
          </cell>
          <cell r="BV818">
            <v>4.0000000000000001E-3</v>
          </cell>
          <cell r="BW818">
            <v>5.0000000000000001E-3</v>
          </cell>
          <cell r="BX818">
            <v>5.0000000000000001E-3</v>
          </cell>
          <cell r="BY818">
            <v>1.7000000000000001E-2</v>
          </cell>
          <cell r="BZ818">
            <v>2.1000000000000001E-2</v>
          </cell>
          <cell r="CA818">
            <v>2.5000000000000001E-2</v>
          </cell>
          <cell r="CB818">
            <v>0.17200000000000001</v>
          </cell>
          <cell r="CD818">
            <v>1.4999999999999999E-2</v>
          </cell>
          <cell r="CE818">
            <v>2E-3</v>
          </cell>
          <cell r="CF818">
            <v>2E-3</v>
          </cell>
          <cell r="EM818">
            <v>3.9020000000000001</v>
          </cell>
          <cell r="EN818">
            <v>3.3959999999999999</v>
          </cell>
          <cell r="EO818">
            <v>3.0459999999999998</v>
          </cell>
          <cell r="EP818">
            <v>1.8169999999999999</v>
          </cell>
          <cell r="EQ818">
            <v>7.8E-2</v>
          </cell>
          <cell r="ER818">
            <v>0</v>
          </cell>
          <cell r="ES818">
            <v>0</v>
          </cell>
          <cell r="ET818">
            <v>0</v>
          </cell>
          <cell r="EU818">
            <v>0.08</v>
          </cell>
          <cell r="EV818">
            <v>1.8859999999999999</v>
          </cell>
          <cell r="EW818">
            <v>2.847</v>
          </cell>
          <cell r="EX818">
            <v>3.6429999999999998</v>
          </cell>
          <cell r="EY818">
            <v>20.695</v>
          </cell>
        </row>
        <row r="819">
          <cell r="AC819" t="str">
            <v>котельной №18, для участка: к ж.д.ул.Железнодорожная№12а,12б,12в; Надземная; 2002год ввода; отопление; подающий; 95/70°С</v>
          </cell>
          <cell r="BP819">
            <v>2.3E-2</v>
          </cell>
          <cell r="BQ819">
            <v>2.1000000000000001E-2</v>
          </cell>
          <cell r="BR819">
            <v>0.02</v>
          </cell>
          <cell r="BS819">
            <v>1.4999999999999999E-2</v>
          </cell>
          <cell r="BT819">
            <v>5.0000000000000001E-3</v>
          </cell>
          <cell r="BU819">
            <v>3.0000000000000001E-3</v>
          </cell>
          <cell r="BV819">
            <v>3.0000000000000001E-3</v>
          </cell>
          <cell r="BW819">
            <v>4.0000000000000001E-3</v>
          </cell>
          <cell r="BX819">
            <v>5.0000000000000001E-3</v>
          </cell>
          <cell r="BY819">
            <v>1.4999999999999999E-2</v>
          </cell>
          <cell r="BZ819">
            <v>1.9E-2</v>
          </cell>
          <cell r="CA819">
            <v>2.1999999999999999E-2</v>
          </cell>
          <cell r="CB819">
            <v>0.155</v>
          </cell>
          <cell r="CD819">
            <v>1.2999999999999999E-2</v>
          </cell>
          <cell r="CE819">
            <v>2E-3</v>
          </cell>
          <cell r="CF819">
            <v>2E-3</v>
          </cell>
          <cell r="EM819">
            <v>2.3159999999999998</v>
          </cell>
          <cell r="EN819">
            <v>2.0150000000000001</v>
          </cell>
          <cell r="EO819">
            <v>1.8069999999999999</v>
          </cell>
          <cell r="EP819">
            <v>1.0780000000000001</v>
          </cell>
          <cell r="EQ819">
            <v>4.5999999999999999E-2</v>
          </cell>
          <cell r="ER819">
            <v>0</v>
          </cell>
          <cell r="ES819">
            <v>0</v>
          </cell>
          <cell r="ET819">
            <v>0</v>
          </cell>
          <cell r="EU819">
            <v>4.8000000000000001E-2</v>
          </cell>
          <cell r="EV819">
            <v>1.119</v>
          </cell>
          <cell r="EW819">
            <v>1.69</v>
          </cell>
          <cell r="EX819">
            <v>2.1619999999999999</v>
          </cell>
          <cell r="EY819">
            <v>12.280999999999999</v>
          </cell>
        </row>
        <row r="820">
          <cell r="AC820" t="str">
            <v>котельной №18, для участка: к ж.д.ул.Железнодорожная№12а,12б,12в; Надземная; 2002год ввода; отопление; обратный; 95/70°С</v>
          </cell>
          <cell r="BP820">
            <v>2.3E-2</v>
          </cell>
          <cell r="BQ820">
            <v>2.1000000000000001E-2</v>
          </cell>
          <cell r="BR820">
            <v>0.02</v>
          </cell>
          <cell r="BS820">
            <v>1.4999999999999999E-2</v>
          </cell>
          <cell r="BT820">
            <v>5.0000000000000001E-3</v>
          </cell>
          <cell r="BU820">
            <v>3.0000000000000001E-3</v>
          </cell>
          <cell r="BV820">
            <v>3.0000000000000001E-3</v>
          </cell>
          <cell r="BW820">
            <v>4.0000000000000001E-3</v>
          </cell>
          <cell r="BX820">
            <v>5.0000000000000001E-3</v>
          </cell>
          <cell r="BY820">
            <v>1.4999999999999999E-2</v>
          </cell>
          <cell r="BZ820">
            <v>1.9E-2</v>
          </cell>
          <cell r="CA820">
            <v>2.1999999999999999E-2</v>
          </cell>
          <cell r="CB820">
            <v>0.155</v>
          </cell>
          <cell r="CD820">
            <v>1.2999999999999999E-2</v>
          </cell>
          <cell r="CE820">
            <v>2E-3</v>
          </cell>
          <cell r="CF820">
            <v>2E-3</v>
          </cell>
          <cell r="EM820">
            <v>1.984</v>
          </cell>
          <cell r="EN820">
            <v>1.7270000000000001</v>
          </cell>
          <cell r="EO820">
            <v>1.5489999999999999</v>
          </cell>
          <cell r="EP820">
            <v>0.92400000000000004</v>
          </cell>
          <cell r="EQ820">
            <v>3.9E-2</v>
          </cell>
          <cell r="ER820">
            <v>0</v>
          </cell>
          <cell r="ES820">
            <v>0</v>
          </cell>
          <cell r="ET820">
            <v>0</v>
          </cell>
          <cell r="EU820">
            <v>4.1000000000000002E-2</v>
          </cell>
          <cell r="EV820">
            <v>0.95899999999999996</v>
          </cell>
          <cell r="EW820">
            <v>1.448</v>
          </cell>
          <cell r="EX820">
            <v>1.8520000000000001</v>
          </cell>
          <cell r="EY820">
            <v>10.523</v>
          </cell>
        </row>
        <row r="821">
          <cell r="AC821" t="str">
            <v/>
          </cell>
          <cell r="BP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U821">
            <v>0</v>
          </cell>
          <cell r="BV821">
            <v>0</v>
          </cell>
          <cell r="BW821">
            <v>0</v>
          </cell>
          <cell r="BX821">
            <v>0</v>
          </cell>
          <cell r="BY821">
            <v>0</v>
          </cell>
          <cell r="BZ821">
            <v>0</v>
          </cell>
          <cell r="CA821">
            <v>0</v>
          </cell>
          <cell r="CB821">
            <v>0</v>
          </cell>
          <cell r="CD821">
            <v>0</v>
          </cell>
          <cell r="CE821">
            <v>0</v>
          </cell>
          <cell r="CF821">
            <v>0</v>
          </cell>
          <cell r="EM821" t="e">
            <v>#N/A</v>
          </cell>
          <cell r="EN821" t="e">
            <v>#N/A</v>
          </cell>
          <cell r="EO821" t="e">
            <v>#N/A</v>
          </cell>
          <cell r="EP821" t="e">
            <v>#N/A</v>
          </cell>
          <cell r="EQ821" t="e">
            <v>#N/A</v>
          </cell>
          <cell r="ER821" t="e">
            <v>#N/A</v>
          </cell>
          <cell r="ES821" t="e">
            <v>#N/A</v>
          </cell>
          <cell r="ET821" t="e">
            <v>#N/A</v>
          </cell>
          <cell r="EU821" t="e">
            <v>#N/A</v>
          </cell>
          <cell r="EV821" t="e">
            <v>#N/A</v>
          </cell>
          <cell r="EW821" t="e">
            <v>#N/A</v>
          </cell>
          <cell r="EX821" t="e">
            <v>#N/A</v>
          </cell>
          <cell r="EY821">
            <v>0</v>
          </cell>
        </row>
        <row r="822">
          <cell r="AC822" t="str">
            <v/>
          </cell>
          <cell r="BP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U822">
            <v>0</v>
          </cell>
          <cell r="BV822">
            <v>0</v>
          </cell>
          <cell r="BW822">
            <v>0</v>
          </cell>
          <cell r="BX822">
            <v>0</v>
          </cell>
          <cell r="BY822">
            <v>0</v>
          </cell>
          <cell r="BZ822">
            <v>0</v>
          </cell>
          <cell r="CA822">
            <v>0</v>
          </cell>
          <cell r="CB822">
            <v>0</v>
          </cell>
          <cell r="CD822">
            <v>0</v>
          </cell>
          <cell r="CE822">
            <v>0</v>
          </cell>
          <cell r="CF822">
            <v>0</v>
          </cell>
          <cell r="EM822" t="e">
            <v>#N/A</v>
          </cell>
          <cell r="EN822" t="e">
            <v>#N/A</v>
          </cell>
          <cell r="EO822" t="e">
            <v>#N/A</v>
          </cell>
          <cell r="EP822" t="e">
            <v>#N/A</v>
          </cell>
          <cell r="EQ822" t="e">
            <v>#N/A</v>
          </cell>
          <cell r="ER822" t="e">
            <v>#N/A</v>
          </cell>
          <cell r="ES822" t="e">
            <v>#N/A</v>
          </cell>
          <cell r="ET822" t="e">
            <v>#N/A</v>
          </cell>
          <cell r="EU822" t="e">
            <v>#N/A</v>
          </cell>
          <cell r="EV822" t="e">
            <v>#N/A</v>
          </cell>
          <cell r="EW822" t="e">
            <v>#N/A</v>
          </cell>
          <cell r="EX822" t="e">
            <v>#N/A</v>
          </cell>
          <cell r="EY822">
            <v>0</v>
          </cell>
        </row>
        <row r="823">
          <cell r="AC823" t="str">
            <v>котельной №11, для участка: к ж.д.ул.Советская №3; Бесканальная; 2007год ввода; отопление; подающий; 95/70°С</v>
          </cell>
          <cell r="BP823">
            <v>1E-3</v>
          </cell>
          <cell r="BQ823">
            <v>1E-3</v>
          </cell>
          <cell r="BR823">
            <v>1E-3</v>
          </cell>
          <cell r="BS823">
            <v>1E-3</v>
          </cell>
          <cell r="BT823">
            <v>0</v>
          </cell>
          <cell r="BU823">
            <v>0</v>
          </cell>
          <cell r="BV823">
            <v>0</v>
          </cell>
          <cell r="BW823">
            <v>0</v>
          </cell>
          <cell r="BX823">
            <v>0</v>
          </cell>
          <cell r="BY823">
            <v>1E-3</v>
          </cell>
          <cell r="BZ823">
            <v>1E-3</v>
          </cell>
          <cell r="CA823">
            <v>1E-3</v>
          </cell>
          <cell r="CB823">
            <v>7.0000000000000001E-3</v>
          </cell>
          <cell r="CD823">
            <v>1E-3</v>
          </cell>
          <cell r="CE823">
            <v>0</v>
          </cell>
          <cell r="CF823">
            <v>0</v>
          </cell>
          <cell r="EM823">
            <v>0.187</v>
          </cell>
          <cell r="EN823">
            <v>0.16800000000000001</v>
          </cell>
          <cell r="EO823">
            <v>0.16500000000000001</v>
          </cell>
          <cell r="EP823">
            <v>0.123</v>
          </cell>
          <cell r="EQ823">
            <v>7.0000000000000001E-3</v>
          </cell>
          <cell r="ER823">
            <v>0</v>
          </cell>
          <cell r="ES823">
            <v>0</v>
          </cell>
          <cell r="ET823">
            <v>0</v>
          </cell>
          <cell r="EU823">
            <v>5.0000000000000001E-3</v>
          </cell>
          <cell r="EV823">
            <v>0.10199999999999999</v>
          </cell>
          <cell r="EW823">
            <v>0.14099999999999999</v>
          </cell>
          <cell r="EX823">
            <v>0.17499999999999999</v>
          </cell>
          <cell r="EY823">
            <v>1.073</v>
          </cell>
        </row>
        <row r="824">
          <cell r="AC824" t="str">
            <v>котельной №11, для участка: к ж.д.ул.Советская №3; Бесканальная; 2007год ввода; отопление; обратный; 95/70°С</v>
          </cell>
          <cell r="BP824">
            <v>1E-3</v>
          </cell>
          <cell r="BQ824">
            <v>1E-3</v>
          </cell>
          <cell r="BR824">
            <v>1E-3</v>
          </cell>
          <cell r="BS824">
            <v>1E-3</v>
          </cell>
          <cell r="BT824">
            <v>0</v>
          </cell>
          <cell r="BU824">
            <v>0</v>
          </cell>
          <cell r="BV824">
            <v>0</v>
          </cell>
          <cell r="BW824">
            <v>0</v>
          </cell>
          <cell r="BX824">
            <v>0</v>
          </cell>
          <cell r="BY824">
            <v>1E-3</v>
          </cell>
          <cell r="BZ824">
            <v>1E-3</v>
          </cell>
          <cell r="CA824">
            <v>1E-3</v>
          </cell>
          <cell r="CB824">
            <v>7.0000000000000001E-3</v>
          </cell>
          <cell r="CD824">
            <v>1E-3</v>
          </cell>
          <cell r="CE824">
            <v>0</v>
          </cell>
          <cell r="CF824">
            <v>0</v>
          </cell>
          <cell r="EM824">
            <v>0.187</v>
          </cell>
          <cell r="EN824">
            <v>0.16800000000000001</v>
          </cell>
          <cell r="EO824">
            <v>0.16500000000000001</v>
          </cell>
          <cell r="EP824">
            <v>0.123</v>
          </cell>
          <cell r="EQ824">
            <v>7.0000000000000001E-3</v>
          </cell>
          <cell r="ER824">
            <v>0</v>
          </cell>
          <cell r="ES824">
            <v>0</v>
          </cell>
          <cell r="ET824">
            <v>0</v>
          </cell>
          <cell r="EU824">
            <v>5.0000000000000001E-3</v>
          </cell>
          <cell r="EV824">
            <v>0.10199999999999999</v>
          </cell>
          <cell r="EW824">
            <v>0.14099999999999999</v>
          </cell>
          <cell r="EX824">
            <v>0.17499999999999999</v>
          </cell>
          <cell r="EY824">
            <v>1.073</v>
          </cell>
        </row>
        <row r="825">
          <cell r="AC825" t="str">
            <v>котельной №11, для участка: к ж.д.ул.Советская №3а; Бесканальная; 2001год ввода; отопление; подающий; 95/70°С</v>
          </cell>
          <cell r="BP825">
            <v>1E-3</v>
          </cell>
          <cell r="BQ825">
            <v>1E-3</v>
          </cell>
          <cell r="BR825">
            <v>1E-3</v>
          </cell>
          <cell r="BS825">
            <v>1E-3</v>
          </cell>
          <cell r="BT825">
            <v>0</v>
          </cell>
          <cell r="BU825">
            <v>0</v>
          </cell>
          <cell r="BV825">
            <v>0</v>
          </cell>
          <cell r="BW825">
            <v>0</v>
          </cell>
          <cell r="BX825">
            <v>0</v>
          </cell>
          <cell r="BY825">
            <v>1E-3</v>
          </cell>
          <cell r="BZ825">
            <v>1E-3</v>
          </cell>
          <cell r="CA825">
            <v>1E-3</v>
          </cell>
          <cell r="CB825">
            <v>7.0000000000000001E-3</v>
          </cell>
          <cell r="CD825">
            <v>0</v>
          </cell>
          <cell r="CE825">
            <v>0</v>
          </cell>
          <cell r="CF825">
            <v>0</v>
          </cell>
          <cell r="EM825">
            <v>0.11799999999999999</v>
          </cell>
          <cell r="EN825">
            <v>0.106</v>
          </cell>
          <cell r="EO825">
            <v>0.104</v>
          </cell>
          <cell r="EP825">
            <v>7.8E-2</v>
          </cell>
          <cell r="EQ825">
            <v>4.0000000000000001E-3</v>
          </cell>
          <cell r="ER825">
            <v>0</v>
          </cell>
          <cell r="ES825">
            <v>0</v>
          </cell>
          <cell r="ET825">
            <v>0</v>
          </cell>
          <cell r="EU825">
            <v>3.0000000000000001E-3</v>
          </cell>
          <cell r="EV825">
            <v>6.5000000000000002E-2</v>
          </cell>
          <cell r="EW825">
            <v>8.8999999999999996E-2</v>
          </cell>
          <cell r="EX825">
            <v>0.111</v>
          </cell>
          <cell r="EY825">
            <v>0.67799999999999994</v>
          </cell>
        </row>
        <row r="826">
          <cell r="AC826" t="str">
            <v>котельной №11, для участка: к ж.д.ул.Советская №3а; Бесканальная; 2001год ввода; отопление; обратный; 95/70°С</v>
          </cell>
          <cell r="BP826">
            <v>1E-3</v>
          </cell>
          <cell r="BQ826">
            <v>1E-3</v>
          </cell>
          <cell r="BR826">
            <v>1E-3</v>
          </cell>
          <cell r="BS826">
            <v>1E-3</v>
          </cell>
          <cell r="BT826">
            <v>0</v>
          </cell>
          <cell r="BU826">
            <v>0</v>
          </cell>
          <cell r="BV826">
            <v>0</v>
          </cell>
          <cell r="BW826">
            <v>0</v>
          </cell>
          <cell r="BX826">
            <v>0</v>
          </cell>
          <cell r="BY826">
            <v>1E-3</v>
          </cell>
          <cell r="BZ826">
            <v>1E-3</v>
          </cell>
          <cell r="CA826">
            <v>1E-3</v>
          </cell>
          <cell r="CB826">
            <v>7.0000000000000001E-3</v>
          </cell>
          <cell r="CD826">
            <v>0</v>
          </cell>
          <cell r="CE826">
            <v>0</v>
          </cell>
          <cell r="CF826">
            <v>0</v>
          </cell>
          <cell r="EM826">
            <v>5.6000000000000001E-2</v>
          </cell>
          <cell r="EN826">
            <v>0.05</v>
          </cell>
          <cell r="EO826">
            <v>4.9000000000000002E-2</v>
          </cell>
          <cell r="EP826">
            <v>3.6999999999999998E-2</v>
          </cell>
          <cell r="EQ826">
            <v>2E-3</v>
          </cell>
          <cell r="ER826">
            <v>0</v>
          </cell>
          <cell r="ES826">
            <v>0</v>
          </cell>
          <cell r="ET826">
            <v>0</v>
          </cell>
          <cell r="EU826">
            <v>1E-3</v>
          </cell>
          <cell r="EV826">
            <v>3.1E-2</v>
          </cell>
          <cell r="EW826">
            <v>4.2000000000000003E-2</v>
          </cell>
          <cell r="EX826">
            <v>5.1999999999999998E-2</v>
          </cell>
          <cell r="EY826">
            <v>0.32</v>
          </cell>
        </row>
        <row r="827">
          <cell r="AC827" t="str">
            <v>котельной №11, для участка: к ж.д.пер.Горёвский №2а; Надземная; 2001год ввода; отопление; подающий; 95/70°С</v>
          </cell>
          <cell r="BP827">
            <v>1.0999999999999999E-2</v>
          </cell>
          <cell r="BQ827">
            <v>8.9999999999999993E-3</v>
          </cell>
          <cell r="BR827">
            <v>8.9999999999999993E-3</v>
          </cell>
          <cell r="BS827">
            <v>7.0000000000000001E-3</v>
          </cell>
          <cell r="BT827">
            <v>2E-3</v>
          </cell>
          <cell r="BU827">
            <v>1E-3</v>
          </cell>
          <cell r="BV827">
            <v>2E-3</v>
          </cell>
          <cell r="BW827">
            <v>2E-3</v>
          </cell>
          <cell r="BX827">
            <v>2E-3</v>
          </cell>
          <cell r="BY827">
            <v>7.0000000000000001E-3</v>
          </cell>
          <cell r="BZ827">
            <v>8.9999999999999993E-3</v>
          </cell>
          <cell r="CA827">
            <v>0.01</v>
          </cell>
          <cell r="CB827">
            <v>7.1000000000000008E-2</v>
          </cell>
          <cell r="CD827">
            <v>6.0000000000000001E-3</v>
          </cell>
          <cell r="CE827">
            <v>1E-3</v>
          </cell>
          <cell r="CF827">
            <v>1E-3</v>
          </cell>
          <cell r="EM827">
            <v>1.06</v>
          </cell>
          <cell r="EN827">
            <v>0.92200000000000004</v>
          </cell>
          <cell r="EO827">
            <v>0.82699999999999996</v>
          </cell>
          <cell r="EP827">
            <v>0.49299999999999999</v>
          </cell>
          <cell r="EQ827">
            <v>2.1000000000000001E-2</v>
          </cell>
          <cell r="ER827">
            <v>0</v>
          </cell>
          <cell r="ES827">
            <v>0</v>
          </cell>
          <cell r="ET827">
            <v>0</v>
          </cell>
          <cell r="EU827">
            <v>2.1999999999999999E-2</v>
          </cell>
          <cell r="EV827">
            <v>0.51200000000000001</v>
          </cell>
          <cell r="EW827">
            <v>0.77300000000000002</v>
          </cell>
          <cell r="EX827">
            <v>0.98899999999999999</v>
          </cell>
          <cell r="EY827">
            <v>5.6189999999999998</v>
          </cell>
        </row>
        <row r="828">
          <cell r="AC828" t="str">
            <v>котельной №11, для участка: к ж.д.пер.Горёвский №2а; Надземная; 2001год ввода; отопление; обратный; 95/70°С</v>
          </cell>
          <cell r="BP828">
            <v>1.0999999999999999E-2</v>
          </cell>
          <cell r="BQ828">
            <v>8.9999999999999993E-3</v>
          </cell>
          <cell r="BR828">
            <v>8.9999999999999993E-3</v>
          </cell>
          <cell r="BS828">
            <v>7.0000000000000001E-3</v>
          </cell>
          <cell r="BT828">
            <v>2E-3</v>
          </cell>
          <cell r="BU828">
            <v>1E-3</v>
          </cell>
          <cell r="BV828">
            <v>2E-3</v>
          </cell>
          <cell r="BW828">
            <v>2E-3</v>
          </cell>
          <cell r="BX828">
            <v>2E-3</v>
          </cell>
          <cell r="BY828">
            <v>7.0000000000000001E-3</v>
          </cell>
          <cell r="BZ828">
            <v>8.9999999999999993E-3</v>
          </cell>
          <cell r="CA828">
            <v>0.01</v>
          </cell>
          <cell r="CB828">
            <v>7.1000000000000008E-2</v>
          </cell>
          <cell r="CD828">
            <v>6.0000000000000001E-3</v>
          </cell>
          <cell r="CE828">
            <v>1E-3</v>
          </cell>
          <cell r="CF828">
            <v>1E-3</v>
          </cell>
          <cell r="EM828">
            <v>0.90800000000000003</v>
          </cell>
          <cell r="EN828">
            <v>0.79</v>
          </cell>
          <cell r="EO828">
            <v>0.70899999999999996</v>
          </cell>
          <cell r="EP828">
            <v>0.42299999999999999</v>
          </cell>
          <cell r="EQ828">
            <v>1.7999999999999999E-2</v>
          </cell>
          <cell r="ER828">
            <v>0</v>
          </cell>
          <cell r="ES828">
            <v>0</v>
          </cell>
          <cell r="ET828">
            <v>0</v>
          </cell>
          <cell r="EU828">
            <v>1.9E-2</v>
          </cell>
          <cell r="EV828">
            <v>0.439</v>
          </cell>
          <cell r="EW828">
            <v>0.66300000000000003</v>
          </cell>
          <cell r="EX828">
            <v>0.84799999999999998</v>
          </cell>
          <cell r="EY828">
            <v>4.8170000000000002</v>
          </cell>
        </row>
        <row r="829">
          <cell r="AC829" t="str">
            <v>котельной с/базы, для участка: от котельной до объектов; Внутри помещений; 1989год ввода; отопление; подающий; 95/70°С</v>
          </cell>
          <cell r="BP829">
            <v>2.5000000000000001E-2</v>
          </cell>
          <cell r="BQ829">
            <v>2.1999999999999999E-2</v>
          </cell>
          <cell r="BR829">
            <v>2.1000000000000001E-2</v>
          </cell>
          <cell r="BS829">
            <v>1.4999999999999999E-2</v>
          </cell>
          <cell r="BT829">
            <v>5.0000000000000001E-3</v>
          </cell>
          <cell r="BU829">
            <v>3.0000000000000001E-3</v>
          </cell>
          <cell r="BV829">
            <v>4.0000000000000001E-3</v>
          </cell>
          <cell r="BW829">
            <v>4.0000000000000001E-3</v>
          </cell>
          <cell r="BX829">
            <v>5.0000000000000001E-3</v>
          </cell>
          <cell r="BY829">
            <v>1.6E-2</v>
          </cell>
          <cell r="BZ829">
            <v>0.02</v>
          </cell>
          <cell r="CA829">
            <v>2.4E-2</v>
          </cell>
          <cell r="CB829">
            <v>0.16400000000000001</v>
          </cell>
          <cell r="CD829">
            <v>1.4E-2</v>
          </cell>
          <cell r="CE829">
            <v>2E-3</v>
          </cell>
          <cell r="CF829">
            <v>2E-3</v>
          </cell>
          <cell r="EM829">
            <v>1.1000000000000001</v>
          </cell>
          <cell r="EN829">
            <v>0.98599999999999999</v>
          </cell>
          <cell r="EO829">
            <v>0.97</v>
          </cell>
          <cell r="EP829">
            <v>0.72399999999999998</v>
          </cell>
          <cell r="EQ829">
            <v>3.9E-2</v>
          </cell>
          <cell r="ER829">
            <v>0</v>
          </cell>
          <cell r="ES829">
            <v>0</v>
          </cell>
          <cell r="ET829">
            <v>0</v>
          </cell>
          <cell r="EU829">
            <v>2.9000000000000001E-2</v>
          </cell>
          <cell r="EV829">
            <v>0.60199999999999998</v>
          </cell>
          <cell r="EW829">
            <v>0.83</v>
          </cell>
          <cell r="EX829">
            <v>1.0289999999999999</v>
          </cell>
          <cell r="EY829">
            <v>6.3090000000000002</v>
          </cell>
        </row>
        <row r="830">
          <cell r="AC830" t="str">
            <v>котельной с/базы, для участка: от котельной до объектов; Внутри помещений; 1989год ввода; отопление; обратный; 95/70°С</v>
          </cell>
          <cell r="BP830">
            <v>2.5000000000000001E-2</v>
          </cell>
          <cell r="BQ830">
            <v>2.1999999999999999E-2</v>
          </cell>
          <cell r="BR830">
            <v>2.1000000000000001E-2</v>
          </cell>
          <cell r="BS830">
            <v>1.4999999999999999E-2</v>
          </cell>
          <cell r="BT830">
            <v>5.0000000000000001E-3</v>
          </cell>
          <cell r="BU830">
            <v>3.0000000000000001E-3</v>
          </cell>
          <cell r="BV830">
            <v>4.0000000000000001E-3</v>
          </cell>
          <cell r="BW830">
            <v>4.0000000000000001E-3</v>
          </cell>
          <cell r="BX830">
            <v>5.0000000000000001E-3</v>
          </cell>
          <cell r="BY830">
            <v>1.6E-2</v>
          </cell>
          <cell r="BZ830">
            <v>0.02</v>
          </cell>
          <cell r="CA830">
            <v>2.4E-2</v>
          </cell>
          <cell r="CB830">
            <v>0.16400000000000001</v>
          </cell>
          <cell r="CD830">
            <v>1.4E-2</v>
          </cell>
          <cell r="CE830">
            <v>2E-3</v>
          </cell>
          <cell r="CF830">
            <v>2E-3</v>
          </cell>
          <cell r="EM830">
            <v>0.82</v>
          </cell>
          <cell r="EN830">
            <v>0.73499999999999999</v>
          </cell>
          <cell r="EO830">
            <v>0.72299999999999998</v>
          </cell>
          <cell r="EP830">
            <v>0.54</v>
          </cell>
          <cell r="EQ830">
            <v>2.9000000000000001E-2</v>
          </cell>
          <cell r="ER830">
            <v>0</v>
          </cell>
          <cell r="ES830">
            <v>0</v>
          </cell>
          <cell r="ET830">
            <v>0</v>
          </cell>
          <cell r="EU830">
            <v>2.1999999999999999E-2</v>
          </cell>
          <cell r="EV830">
            <v>0.44900000000000001</v>
          </cell>
          <cell r="EW830">
            <v>0.61899999999999999</v>
          </cell>
          <cell r="EX830">
            <v>0.76800000000000002</v>
          </cell>
          <cell r="EY830">
            <v>4.7049999999999992</v>
          </cell>
        </row>
        <row r="831">
          <cell r="AC831" t="str">
            <v>котельной с/базы, для участка: от котельной до объектов; Внутри помещений; 1989год ввода; отопление; подающий; 95/70°С</v>
          </cell>
          <cell r="BP831">
            <v>5.0000000000000001E-3</v>
          </cell>
          <cell r="BQ831">
            <v>5.0000000000000001E-3</v>
          </cell>
          <cell r="BR831">
            <v>4.0000000000000001E-3</v>
          </cell>
          <cell r="BS831">
            <v>3.0000000000000001E-3</v>
          </cell>
          <cell r="BT831">
            <v>1E-3</v>
          </cell>
          <cell r="BU831">
            <v>1E-3</v>
          </cell>
          <cell r="BV831">
            <v>1E-3</v>
          </cell>
          <cell r="BW831">
            <v>1E-3</v>
          </cell>
          <cell r="BX831">
            <v>1E-3</v>
          </cell>
          <cell r="BY831">
            <v>3.0000000000000001E-3</v>
          </cell>
          <cell r="BZ831">
            <v>4.0000000000000001E-3</v>
          </cell>
          <cell r="CA831">
            <v>5.0000000000000001E-3</v>
          </cell>
          <cell r="CB831">
            <v>3.4000000000000002E-2</v>
          </cell>
          <cell r="CD831">
            <v>3.0000000000000001E-3</v>
          </cell>
          <cell r="CE831">
            <v>0</v>
          </cell>
          <cell r="CF831">
            <v>0</v>
          </cell>
          <cell r="EM831">
            <v>0.503</v>
          </cell>
          <cell r="EN831">
            <v>0.45100000000000001</v>
          </cell>
          <cell r="EO831">
            <v>0.44400000000000001</v>
          </cell>
          <cell r="EP831">
            <v>0.33100000000000002</v>
          </cell>
          <cell r="EQ831">
            <v>1.7999999999999999E-2</v>
          </cell>
          <cell r="ER831">
            <v>0</v>
          </cell>
          <cell r="ES831">
            <v>0</v>
          </cell>
          <cell r="ET831">
            <v>0</v>
          </cell>
          <cell r="EU831">
            <v>1.2999999999999999E-2</v>
          </cell>
          <cell r="EV831">
            <v>0.27500000000000002</v>
          </cell>
          <cell r="EW831">
            <v>0.38</v>
          </cell>
          <cell r="EX831">
            <v>0.47099999999999997</v>
          </cell>
          <cell r="EY831">
            <v>2.8859999999999997</v>
          </cell>
        </row>
        <row r="832">
          <cell r="AC832" t="str">
            <v>котельной с/базы, для участка: от котельной до объектов; Внутри помещений; 1989год ввода; отопление; обратный; 95/70°С</v>
          </cell>
          <cell r="BP832">
            <v>5.0000000000000001E-3</v>
          </cell>
          <cell r="BQ832">
            <v>5.0000000000000001E-3</v>
          </cell>
          <cell r="BR832">
            <v>4.0000000000000001E-3</v>
          </cell>
          <cell r="BS832">
            <v>3.0000000000000001E-3</v>
          </cell>
          <cell r="BT832">
            <v>1E-3</v>
          </cell>
          <cell r="BU832">
            <v>1E-3</v>
          </cell>
          <cell r="BV832">
            <v>1E-3</v>
          </cell>
          <cell r="BW832">
            <v>1E-3</v>
          </cell>
          <cell r="BX832">
            <v>1E-3</v>
          </cell>
          <cell r="BY832">
            <v>3.0000000000000001E-3</v>
          </cell>
          <cell r="BZ832">
            <v>4.0000000000000001E-3</v>
          </cell>
          <cell r="CA832">
            <v>5.0000000000000001E-3</v>
          </cell>
          <cell r="CB832">
            <v>3.4000000000000002E-2</v>
          </cell>
          <cell r="CD832">
            <v>3.0000000000000001E-3</v>
          </cell>
          <cell r="CE832">
            <v>0</v>
          </cell>
          <cell r="CF832">
            <v>0</v>
          </cell>
          <cell r="EM832">
            <v>0.38100000000000001</v>
          </cell>
          <cell r="EN832">
            <v>0.34200000000000003</v>
          </cell>
          <cell r="EO832">
            <v>0.33600000000000002</v>
          </cell>
          <cell r="EP832">
            <v>0.251</v>
          </cell>
          <cell r="EQ832">
            <v>1.4E-2</v>
          </cell>
          <cell r="ER832">
            <v>0</v>
          </cell>
          <cell r="ES832">
            <v>0</v>
          </cell>
          <cell r="ET832">
            <v>0</v>
          </cell>
          <cell r="EU832">
            <v>0.01</v>
          </cell>
          <cell r="EV832">
            <v>0.20899999999999999</v>
          </cell>
          <cell r="EW832">
            <v>0.28799999999999998</v>
          </cell>
          <cell r="EX832">
            <v>0.35699999999999998</v>
          </cell>
          <cell r="EY832">
            <v>2.1880000000000002</v>
          </cell>
        </row>
        <row r="833">
          <cell r="AC833" t="str">
            <v>котельной с/базы, для участка: от котельной до объектов; Надземная; 1989год ввода; отопление; подающий; 95/70°С</v>
          </cell>
          <cell r="BP833">
            <v>1.4999999999999999E-2</v>
          </cell>
          <cell r="BQ833">
            <v>1.2999999999999999E-2</v>
          </cell>
          <cell r="BR833">
            <v>1.2999999999999999E-2</v>
          </cell>
          <cell r="BS833">
            <v>8.9999999999999993E-3</v>
          </cell>
          <cell r="BT833">
            <v>3.0000000000000001E-3</v>
          </cell>
          <cell r="BU833">
            <v>2E-3</v>
          </cell>
          <cell r="BV833">
            <v>2E-3</v>
          </cell>
          <cell r="BW833">
            <v>3.0000000000000001E-3</v>
          </cell>
          <cell r="BX833">
            <v>3.0000000000000001E-3</v>
          </cell>
          <cell r="BY833">
            <v>0.01</v>
          </cell>
          <cell r="BZ833">
            <v>1.2E-2</v>
          </cell>
          <cell r="CA833">
            <v>1.4E-2</v>
          </cell>
          <cell r="CB833">
            <v>9.8999999999999991E-2</v>
          </cell>
          <cell r="CD833">
            <v>8.0000000000000002E-3</v>
          </cell>
          <cell r="CE833">
            <v>1E-3</v>
          </cell>
          <cell r="CF833">
            <v>1E-3</v>
          </cell>
          <cell r="EM833">
            <v>2.5960000000000001</v>
          </cell>
          <cell r="EN833">
            <v>2.2589999999999999</v>
          </cell>
          <cell r="EO833">
            <v>2.0259999999999998</v>
          </cell>
          <cell r="EP833">
            <v>1.2090000000000001</v>
          </cell>
          <cell r="EQ833">
            <v>5.1999999999999998E-2</v>
          </cell>
          <cell r="ER833">
            <v>0</v>
          </cell>
          <cell r="ES833">
            <v>0</v>
          </cell>
          <cell r="ET833">
            <v>0</v>
          </cell>
          <cell r="EU833">
            <v>5.2999999999999999E-2</v>
          </cell>
          <cell r="EV833">
            <v>1.2549999999999999</v>
          </cell>
          <cell r="EW833">
            <v>1.8939999999999999</v>
          </cell>
          <cell r="EX833">
            <v>2.4239999999999999</v>
          </cell>
          <cell r="EY833">
            <v>13.767999999999999</v>
          </cell>
        </row>
        <row r="834">
          <cell r="AC834" t="str">
            <v>котельной с/базы, для участка: от котельной до объектов; Надземная; 1989год ввода; отопление; обратный; 95/70°С</v>
          </cell>
          <cell r="BP834">
            <v>1.4999999999999999E-2</v>
          </cell>
          <cell r="BQ834">
            <v>1.2999999999999999E-2</v>
          </cell>
          <cell r="BR834">
            <v>1.2999999999999999E-2</v>
          </cell>
          <cell r="BS834">
            <v>8.9999999999999993E-3</v>
          </cell>
          <cell r="BT834">
            <v>3.0000000000000001E-3</v>
          </cell>
          <cell r="BU834">
            <v>2E-3</v>
          </cell>
          <cell r="BV834">
            <v>2E-3</v>
          </cell>
          <cell r="BW834">
            <v>3.0000000000000001E-3</v>
          </cell>
          <cell r="BX834">
            <v>3.0000000000000001E-3</v>
          </cell>
          <cell r="BY834">
            <v>0.01</v>
          </cell>
          <cell r="BZ834">
            <v>1.2E-2</v>
          </cell>
          <cell r="CA834">
            <v>1.4E-2</v>
          </cell>
          <cell r="CB834">
            <v>9.8999999999999991E-2</v>
          </cell>
          <cell r="CD834">
            <v>8.0000000000000002E-3</v>
          </cell>
          <cell r="CE834">
            <v>1E-3</v>
          </cell>
          <cell r="CF834">
            <v>1E-3</v>
          </cell>
          <cell r="EM834">
            <v>2.2170000000000001</v>
          </cell>
          <cell r="EN834">
            <v>1.929</v>
          </cell>
          <cell r="EO834">
            <v>1.73</v>
          </cell>
          <cell r="EP834">
            <v>1.032</v>
          </cell>
          <cell r="EQ834">
            <v>4.3999999999999997E-2</v>
          </cell>
          <cell r="ER834">
            <v>0</v>
          </cell>
          <cell r="ES834">
            <v>0</v>
          </cell>
          <cell r="ET834">
            <v>0</v>
          </cell>
          <cell r="EU834">
            <v>4.5999999999999999E-2</v>
          </cell>
          <cell r="EV834">
            <v>1.0720000000000001</v>
          </cell>
          <cell r="EW834">
            <v>1.617</v>
          </cell>
          <cell r="EX834">
            <v>2.0699999999999998</v>
          </cell>
          <cell r="EY834">
            <v>11.757000000000001</v>
          </cell>
        </row>
        <row r="835">
          <cell r="AC835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отопление; подающий; 95/70°С</v>
          </cell>
          <cell r="BP835">
            <v>1.9E-2</v>
          </cell>
          <cell r="BQ835">
            <v>1.7000000000000001E-2</v>
          </cell>
          <cell r="BR835">
            <v>1.7000000000000001E-2</v>
          </cell>
          <cell r="BS835">
            <v>1.2E-2</v>
          </cell>
          <cell r="BT835">
            <v>4.0000000000000001E-3</v>
          </cell>
          <cell r="BU835">
            <v>2E-3</v>
          </cell>
          <cell r="BV835">
            <v>3.0000000000000001E-3</v>
          </cell>
          <cell r="BW835">
            <v>3.0000000000000001E-3</v>
          </cell>
          <cell r="BX835">
            <v>4.0000000000000001E-3</v>
          </cell>
          <cell r="BY835">
            <v>1.2999999999999999E-2</v>
          </cell>
          <cell r="BZ835">
            <v>1.6E-2</v>
          </cell>
          <cell r="CA835">
            <v>1.9E-2</v>
          </cell>
          <cell r="CB835">
            <v>0.129</v>
          </cell>
          <cell r="CD835">
            <v>1.0999999999999999E-2</v>
          </cell>
          <cell r="CE835">
            <v>2E-3</v>
          </cell>
          <cell r="CF835">
            <v>2E-3</v>
          </cell>
          <cell r="EM835">
            <v>3.42</v>
          </cell>
          <cell r="EN835">
            <v>2.976</v>
          </cell>
          <cell r="EO835">
            <v>2.67</v>
          </cell>
          <cell r="EP835">
            <v>1.593</v>
          </cell>
          <cell r="EQ835">
            <v>6.8000000000000005E-2</v>
          </cell>
          <cell r="ER835">
            <v>0</v>
          </cell>
          <cell r="ES835">
            <v>0</v>
          </cell>
          <cell r="ET835">
            <v>0</v>
          </cell>
          <cell r="EU835">
            <v>7.0000000000000007E-2</v>
          </cell>
          <cell r="EV835">
            <v>1.653</v>
          </cell>
          <cell r="EW835">
            <v>2.4950000000000001</v>
          </cell>
          <cell r="EX835">
            <v>3.1930000000000001</v>
          </cell>
          <cell r="EY835">
            <v>18.138000000000002</v>
          </cell>
        </row>
        <row r="836">
          <cell r="AC836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отопление; обратный; 95/70°С</v>
          </cell>
          <cell r="BP836">
            <v>1.9E-2</v>
          </cell>
          <cell r="BQ836">
            <v>1.7000000000000001E-2</v>
          </cell>
          <cell r="BR836">
            <v>1.7000000000000001E-2</v>
          </cell>
          <cell r="BS836">
            <v>1.2E-2</v>
          </cell>
          <cell r="BT836">
            <v>4.0000000000000001E-3</v>
          </cell>
          <cell r="BU836">
            <v>2E-3</v>
          </cell>
          <cell r="BV836">
            <v>3.0000000000000001E-3</v>
          </cell>
          <cell r="BW836">
            <v>3.0000000000000001E-3</v>
          </cell>
          <cell r="BX836">
            <v>4.0000000000000001E-3</v>
          </cell>
          <cell r="BY836">
            <v>1.2999999999999999E-2</v>
          </cell>
          <cell r="BZ836">
            <v>1.6E-2</v>
          </cell>
          <cell r="CA836">
            <v>1.9E-2</v>
          </cell>
          <cell r="CB836">
            <v>0.129</v>
          </cell>
          <cell r="CD836">
            <v>1.0999999999999999E-2</v>
          </cell>
          <cell r="CE836">
            <v>2E-3</v>
          </cell>
          <cell r="CF836">
            <v>2E-3</v>
          </cell>
          <cell r="EM836">
            <v>2.9209999999999998</v>
          </cell>
          <cell r="EN836">
            <v>2.5419999999999998</v>
          </cell>
          <cell r="EO836">
            <v>2.2799999999999998</v>
          </cell>
          <cell r="EP836">
            <v>1.36</v>
          </cell>
          <cell r="EQ836">
            <v>5.8000000000000003E-2</v>
          </cell>
          <cell r="ER836">
            <v>0</v>
          </cell>
          <cell r="ES836">
            <v>0</v>
          </cell>
          <cell r="ET836">
            <v>0</v>
          </cell>
          <cell r="EU836">
            <v>0.06</v>
          </cell>
          <cell r="EV836">
            <v>1.4119999999999999</v>
          </cell>
          <cell r="EW836">
            <v>2.1309999999999998</v>
          </cell>
          <cell r="EX836">
            <v>2.7269999999999999</v>
          </cell>
          <cell r="EY836">
            <v>15.491</v>
          </cell>
        </row>
        <row r="837">
          <cell r="AC837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отопление; подающий; 95/70°С</v>
          </cell>
          <cell r="BP837">
            <v>2.7E-2</v>
          </cell>
          <cell r="BQ837">
            <v>2.4E-2</v>
          </cell>
          <cell r="BR837">
            <v>2.3E-2</v>
          </cell>
          <cell r="BS837">
            <v>1.7000000000000001E-2</v>
          </cell>
          <cell r="BT837">
            <v>6.0000000000000001E-3</v>
          </cell>
          <cell r="BU837">
            <v>3.0000000000000001E-3</v>
          </cell>
          <cell r="BV837">
            <v>4.0000000000000001E-3</v>
          </cell>
          <cell r="BW837">
            <v>5.0000000000000001E-3</v>
          </cell>
          <cell r="BX837">
            <v>5.0000000000000001E-3</v>
          </cell>
          <cell r="BY837">
            <v>1.7999999999999999E-2</v>
          </cell>
          <cell r="BZ837">
            <v>2.1999999999999999E-2</v>
          </cell>
          <cell r="CA837">
            <v>2.5999999999999999E-2</v>
          </cell>
          <cell r="CB837">
            <v>0.18000000000000002</v>
          </cell>
          <cell r="CD837">
            <v>1.4999999999999999E-2</v>
          </cell>
          <cell r="CE837">
            <v>2E-3</v>
          </cell>
          <cell r="CF837">
            <v>2E-3</v>
          </cell>
          <cell r="EM837">
            <v>2.8820000000000001</v>
          </cell>
          <cell r="EN837">
            <v>2.508</v>
          </cell>
          <cell r="EO837">
            <v>2.2490000000000001</v>
          </cell>
          <cell r="EP837">
            <v>1.3420000000000001</v>
          </cell>
          <cell r="EQ837">
            <v>5.7000000000000002E-2</v>
          </cell>
          <cell r="ER837">
            <v>0</v>
          </cell>
          <cell r="ES837">
            <v>0</v>
          </cell>
          <cell r="ET837">
            <v>0</v>
          </cell>
          <cell r="EU837">
            <v>5.8999999999999997E-2</v>
          </cell>
          <cell r="EV837">
            <v>1.393</v>
          </cell>
          <cell r="EW837">
            <v>2.1019999999999999</v>
          </cell>
          <cell r="EX837">
            <v>2.69</v>
          </cell>
          <cell r="EY837">
            <v>15.282000000000002</v>
          </cell>
        </row>
        <row r="838">
          <cell r="AC838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отопление; обратный; 95/70°С</v>
          </cell>
          <cell r="BP838">
            <v>2.7E-2</v>
          </cell>
          <cell r="BQ838">
            <v>2.4E-2</v>
          </cell>
          <cell r="BR838">
            <v>2.3E-2</v>
          </cell>
          <cell r="BS838">
            <v>1.7000000000000001E-2</v>
          </cell>
          <cell r="BT838">
            <v>6.0000000000000001E-3</v>
          </cell>
          <cell r="BU838">
            <v>3.0000000000000001E-3</v>
          </cell>
          <cell r="BV838">
            <v>4.0000000000000001E-3</v>
          </cell>
          <cell r="BW838">
            <v>5.0000000000000001E-3</v>
          </cell>
          <cell r="BX838">
            <v>5.0000000000000001E-3</v>
          </cell>
          <cell r="BY838">
            <v>1.7999999999999999E-2</v>
          </cell>
          <cell r="BZ838">
            <v>2.1999999999999999E-2</v>
          </cell>
          <cell r="CA838">
            <v>2.5999999999999999E-2</v>
          </cell>
          <cell r="CB838">
            <v>0.18000000000000002</v>
          </cell>
          <cell r="CD838">
            <v>1.4999999999999999E-2</v>
          </cell>
          <cell r="CE838">
            <v>2E-3</v>
          </cell>
          <cell r="CF838">
            <v>2E-3</v>
          </cell>
          <cell r="EM838">
            <v>2.4820000000000002</v>
          </cell>
          <cell r="EN838">
            <v>2.16</v>
          </cell>
          <cell r="EO838">
            <v>1.9370000000000001</v>
          </cell>
          <cell r="EP838">
            <v>1.1559999999999999</v>
          </cell>
          <cell r="EQ838">
            <v>4.9000000000000002E-2</v>
          </cell>
          <cell r="ER838">
            <v>0</v>
          </cell>
          <cell r="ES838">
            <v>0</v>
          </cell>
          <cell r="ET838">
            <v>0</v>
          </cell>
          <cell r="EU838">
            <v>5.0999999999999997E-2</v>
          </cell>
          <cell r="EV838">
            <v>1.2</v>
          </cell>
          <cell r="EW838">
            <v>1.8109999999999999</v>
          </cell>
          <cell r="EX838">
            <v>2.3170000000000002</v>
          </cell>
          <cell r="EY838">
            <v>13.163</v>
          </cell>
        </row>
        <row r="839">
          <cell r="AC839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отопление; подающий; 95/70°С</v>
          </cell>
          <cell r="BP839">
            <v>0.13100000000000001</v>
          </cell>
          <cell r="BQ839">
            <v>0.11600000000000001</v>
          </cell>
          <cell r="BR839">
            <v>0.112</v>
          </cell>
          <cell r="BS839">
            <v>8.2000000000000003E-2</v>
          </cell>
          <cell r="BT839">
            <v>2.7E-2</v>
          </cell>
          <cell r="BU839">
            <v>1.4999999999999999E-2</v>
          </cell>
          <cell r="BV839">
            <v>0.02</v>
          </cell>
          <cell r="BW839">
            <v>2.3E-2</v>
          </cell>
          <cell r="BX839">
            <v>2.5999999999999999E-2</v>
          </cell>
          <cell r="BY839">
            <v>8.5000000000000006E-2</v>
          </cell>
          <cell r="BZ839">
            <v>0.106</v>
          </cell>
          <cell r="CA839">
            <v>0.125</v>
          </cell>
          <cell r="CB839">
            <v>0.86799999999999999</v>
          </cell>
          <cell r="CD839">
            <v>7.3999999999999996E-2</v>
          </cell>
          <cell r="CE839">
            <v>1.0999999999999999E-2</v>
          </cell>
          <cell r="CF839">
            <v>1.0999999999999999E-2</v>
          </cell>
          <cell r="EM839">
            <v>11.417</v>
          </cell>
          <cell r="EN839">
            <v>9.9350000000000005</v>
          </cell>
          <cell r="EO839">
            <v>8.9109999999999996</v>
          </cell>
          <cell r="EP839">
            <v>5.3159999999999998</v>
          </cell>
          <cell r="EQ839">
            <v>0.22700000000000001</v>
          </cell>
          <cell r="ER839">
            <v>0</v>
          </cell>
          <cell r="ES839">
            <v>0</v>
          </cell>
          <cell r="ET839">
            <v>0</v>
          </cell>
          <cell r="EU839">
            <v>0.23400000000000001</v>
          </cell>
          <cell r="EV839">
            <v>5.5179999999999998</v>
          </cell>
          <cell r="EW839">
            <v>8.3290000000000006</v>
          </cell>
          <cell r="EX839">
            <v>10.657</v>
          </cell>
          <cell r="EY839">
            <v>60.543999999999997</v>
          </cell>
        </row>
        <row r="840">
          <cell r="AC840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отопление; обратный; 95/70°С</v>
          </cell>
          <cell r="BP840">
            <v>0.13100000000000001</v>
          </cell>
          <cell r="BQ840">
            <v>0.11600000000000001</v>
          </cell>
          <cell r="BR840">
            <v>0.112</v>
          </cell>
          <cell r="BS840">
            <v>8.2000000000000003E-2</v>
          </cell>
          <cell r="BT840">
            <v>2.7E-2</v>
          </cell>
          <cell r="BU840">
            <v>1.4999999999999999E-2</v>
          </cell>
          <cell r="BV840">
            <v>0.02</v>
          </cell>
          <cell r="BW840">
            <v>2.3E-2</v>
          </cell>
          <cell r="BX840">
            <v>2.5999999999999999E-2</v>
          </cell>
          <cell r="BY840">
            <v>8.5000000000000006E-2</v>
          </cell>
          <cell r="BZ840">
            <v>0.106</v>
          </cell>
          <cell r="CA840">
            <v>0.125</v>
          </cell>
          <cell r="CB840">
            <v>0.86799999999999999</v>
          </cell>
          <cell r="CD840">
            <v>7.3999999999999996E-2</v>
          </cell>
          <cell r="CE840">
            <v>1.0999999999999999E-2</v>
          </cell>
          <cell r="CF840">
            <v>1.0999999999999999E-2</v>
          </cell>
          <cell r="EM840">
            <v>9.9559999999999995</v>
          </cell>
          <cell r="EN840">
            <v>8.6639999999999997</v>
          </cell>
          <cell r="EO840">
            <v>7.7709999999999999</v>
          </cell>
          <cell r="EP840">
            <v>4.6360000000000001</v>
          </cell>
          <cell r="EQ840">
            <v>0.19800000000000001</v>
          </cell>
          <cell r="ER840">
            <v>0</v>
          </cell>
          <cell r="ES840">
            <v>0</v>
          </cell>
          <cell r="ET840">
            <v>0</v>
          </cell>
          <cell r="EU840">
            <v>0.20399999999999999</v>
          </cell>
          <cell r="EV840">
            <v>4.8129999999999997</v>
          </cell>
          <cell r="EW840">
            <v>7.2640000000000002</v>
          </cell>
          <cell r="EX840">
            <v>9.2940000000000005</v>
          </cell>
          <cell r="EY840">
            <v>52.8</v>
          </cell>
        </row>
        <row r="841">
          <cell r="AC841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отопление; подающий; 95/70°С</v>
          </cell>
          <cell r="BP841">
            <v>2E-3</v>
          </cell>
          <cell r="BQ841">
            <v>1E-3</v>
          </cell>
          <cell r="BR841">
            <v>1E-3</v>
          </cell>
          <cell r="BS841">
            <v>1E-3</v>
          </cell>
          <cell r="BT841">
            <v>0</v>
          </cell>
          <cell r="BU841">
            <v>0</v>
          </cell>
          <cell r="BV841">
            <v>0</v>
          </cell>
          <cell r="BW841">
            <v>0</v>
          </cell>
          <cell r="BX841">
            <v>0</v>
          </cell>
          <cell r="BY841">
            <v>1E-3</v>
          </cell>
          <cell r="BZ841">
            <v>1E-3</v>
          </cell>
          <cell r="CA841">
            <v>2E-3</v>
          </cell>
          <cell r="CB841">
            <v>9.0000000000000011E-3</v>
          </cell>
          <cell r="CD841">
            <v>1E-3</v>
          </cell>
          <cell r="CE841">
            <v>0</v>
          </cell>
          <cell r="CF841">
            <v>0</v>
          </cell>
          <cell r="EM841">
            <v>0.55800000000000005</v>
          </cell>
          <cell r="EN841">
            <v>0.48599999999999999</v>
          </cell>
          <cell r="EO841">
            <v>0.436</v>
          </cell>
          <cell r="EP841">
            <v>0.26</v>
          </cell>
          <cell r="EQ841">
            <v>1.0999999999999999E-2</v>
          </cell>
          <cell r="ER841">
            <v>0</v>
          </cell>
          <cell r="ES841">
            <v>0</v>
          </cell>
          <cell r="ET841">
            <v>0</v>
          </cell>
          <cell r="EU841">
            <v>1.0999999999999999E-2</v>
          </cell>
          <cell r="EV841">
            <v>0.27</v>
          </cell>
          <cell r="EW841">
            <v>0.40699999999999997</v>
          </cell>
          <cell r="EX841">
            <v>0.52100000000000002</v>
          </cell>
          <cell r="EY841">
            <v>2.96</v>
          </cell>
        </row>
        <row r="842">
          <cell r="AC842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отопление; обратный; 95/70°С</v>
          </cell>
          <cell r="BP842">
            <v>2E-3</v>
          </cell>
          <cell r="BQ842">
            <v>1E-3</v>
          </cell>
          <cell r="BR842">
            <v>1E-3</v>
          </cell>
          <cell r="BS842">
            <v>1E-3</v>
          </cell>
          <cell r="BT842">
            <v>0</v>
          </cell>
          <cell r="BU842">
            <v>0</v>
          </cell>
          <cell r="BV842">
            <v>0</v>
          </cell>
          <cell r="BW842">
            <v>0</v>
          </cell>
          <cell r="BX842">
            <v>0</v>
          </cell>
          <cell r="BY842">
            <v>1E-3</v>
          </cell>
          <cell r="BZ842">
            <v>1E-3</v>
          </cell>
          <cell r="CA842">
            <v>2E-3</v>
          </cell>
          <cell r="CB842">
            <v>9.0000000000000011E-3</v>
          </cell>
          <cell r="CD842">
            <v>1E-3</v>
          </cell>
          <cell r="CE842">
            <v>0</v>
          </cell>
          <cell r="CF842">
            <v>0</v>
          </cell>
          <cell r="EM842">
            <v>0.46500000000000002</v>
          </cell>
          <cell r="EN842">
            <v>0.40500000000000003</v>
          </cell>
          <cell r="EO842">
            <v>0.36299999999999999</v>
          </cell>
          <cell r="EP842">
            <v>0.217</v>
          </cell>
          <cell r="EQ842">
            <v>8.9999999999999993E-3</v>
          </cell>
          <cell r="ER842">
            <v>0</v>
          </cell>
          <cell r="ES842">
            <v>0</v>
          </cell>
          <cell r="ET842">
            <v>0</v>
          </cell>
          <cell r="EU842">
            <v>0.01</v>
          </cell>
          <cell r="EV842">
            <v>0.22500000000000001</v>
          </cell>
          <cell r="EW842">
            <v>0.34</v>
          </cell>
          <cell r="EX842">
            <v>0.434</v>
          </cell>
          <cell r="EY842">
            <v>2.4680000000000004</v>
          </cell>
        </row>
        <row r="843">
          <cell r="AC843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ГВС; подающий; 60/30°С</v>
          </cell>
          <cell r="BP843">
            <v>5.0000000000000001E-3</v>
          </cell>
          <cell r="BQ843">
            <v>4.0000000000000001E-3</v>
          </cell>
          <cell r="BR843">
            <v>4.0000000000000001E-3</v>
          </cell>
          <cell r="BS843">
            <v>3.0000000000000001E-3</v>
          </cell>
          <cell r="BT843">
            <v>1E-3</v>
          </cell>
          <cell r="BU843">
            <v>1E-3</v>
          </cell>
          <cell r="BV843">
            <v>1E-3</v>
          </cell>
          <cell r="BW843">
            <v>1E-3</v>
          </cell>
          <cell r="BX843">
            <v>1E-3</v>
          </cell>
          <cell r="BY843">
            <v>3.0000000000000001E-3</v>
          </cell>
          <cell r="BZ843">
            <v>4.0000000000000001E-3</v>
          </cell>
          <cell r="CA843">
            <v>5.0000000000000001E-3</v>
          </cell>
          <cell r="CB843">
            <v>3.3000000000000002E-2</v>
          </cell>
          <cell r="CD843">
            <v>3.0000000000000001E-3</v>
          </cell>
          <cell r="CE843">
            <v>0</v>
          </cell>
          <cell r="CF843">
            <v>0</v>
          </cell>
          <cell r="EM843">
            <v>2.2370000000000001</v>
          </cell>
          <cell r="EN843">
            <v>1.9870000000000001</v>
          </cell>
          <cell r="EO843">
            <v>1.9810000000000001</v>
          </cell>
          <cell r="EP843">
            <v>1.5820000000000001</v>
          </cell>
          <cell r="EQ843">
            <v>1.3779999999999999</v>
          </cell>
          <cell r="ER843">
            <v>0.77400000000000002</v>
          </cell>
          <cell r="ES843">
            <v>0.96</v>
          </cell>
          <cell r="ET843">
            <v>1.234</v>
          </cell>
          <cell r="EU843">
            <v>1.359</v>
          </cell>
          <cell r="EV843">
            <v>1.6379999999999999</v>
          </cell>
          <cell r="EW843">
            <v>1.883</v>
          </cell>
          <cell r="EX843">
            <v>2.165</v>
          </cell>
          <cell r="EY843">
            <v>19.178000000000001</v>
          </cell>
        </row>
        <row r="844">
          <cell r="AC844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ГВС; обратный; 60/30°С</v>
          </cell>
          <cell r="BP844">
            <v>3.0000000000000001E-3</v>
          </cell>
          <cell r="BQ844">
            <v>3.0000000000000001E-3</v>
          </cell>
          <cell r="BR844">
            <v>3.0000000000000001E-3</v>
          </cell>
          <cell r="BS844">
            <v>2E-3</v>
          </cell>
          <cell r="BT844">
            <v>1E-3</v>
          </cell>
          <cell r="BU844">
            <v>0</v>
          </cell>
          <cell r="BV844">
            <v>0</v>
          </cell>
          <cell r="BW844">
            <v>1E-3</v>
          </cell>
          <cell r="BX844">
            <v>1E-3</v>
          </cell>
          <cell r="BY844">
            <v>2E-3</v>
          </cell>
          <cell r="BZ844">
            <v>3.0000000000000001E-3</v>
          </cell>
          <cell r="CA844">
            <v>3.0000000000000001E-3</v>
          </cell>
          <cell r="CB844">
            <v>2.1999999999999999E-2</v>
          </cell>
          <cell r="CD844">
            <v>2E-3</v>
          </cell>
          <cell r="CE844">
            <v>0</v>
          </cell>
          <cell r="CF844">
            <v>0</v>
          </cell>
          <cell r="EM844">
            <v>2.0510000000000002</v>
          </cell>
          <cell r="EN844">
            <v>1.8220000000000001</v>
          </cell>
          <cell r="EO844">
            <v>1.8160000000000001</v>
          </cell>
          <cell r="EP844">
            <v>1.45</v>
          </cell>
          <cell r="EQ844">
            <v>1.2629999999999999</v>
          </cell>
          <cell r="ER844">
            <v>0.70899999999999996</v>
          </cell>
          <cell r="ES844">
            <v>0.88</v>
          </cell>
          <cell r="ET844">
            <v>1.131</v>
          </cell>
          <cell r="EU844">
            <v>1.246</v>
          </cell>
          <cell r="EV844">
            <v>1.5009999999999999</v>
          </cell>
          <cell r="EW844">
            <v>1.7270000000000001</v>
          </cell>
          <cell r="EX844">
            <v>1.9850000000000001</v>
          </cell>
          <cell r="EY844">
            <v>17.581000000000003</v>
          </cell>
        </row>
        <row r="845">
          <cell r="AC845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ГВС; подающий; 60/30°С</v>
          </cell>
          <cell r="BP845">
            <v>3.3000000000000002E-2</v>
          </cell>
          <cell r="BQ845">
            <v>2.9000000000000001E-2</v>
          </cell>
          <cell r="BR845">
            <v>2.8000000000000001E-2</v>
          </cell>
          <cell r="BS845">
            <v>0.02</v>
          </cell>
          <cell r="BT845">
            <v>7.0000000000000001E-3</v>
          </cell>
          <cell r="BU845">
            <v>4.0000000000000001E-3</v>
          </cell>
          <cell r="BV845">
            <v>5.0000000000000001E-3</v>
          </cell>
          <cell r="BW845">
            <v>6.0000000000000001E-3</v>
          </cell>
          <cell r="BX845">
            <v>6.0000000000000001E-3</v>
          </cell>
          <cell r="BY845">
            <v>2.1000000000000001E-2</v>
          </cell>
          <cell r="BZ845">
            <v>2.5999999999999999E-2</v>
          </cell>
          <cell r="CA845">
            <v>3.1E-2</v>
          </cell>
          <cell r="CB845">
            <v>0.216</v>
          </cell>
          <cell r="CD845">
            <v>1.7999999999999999E-2</v>
          </cell>
          <cell r="CE845">
            <v>3.0000000000000001E-3</v>
          </cell>
          <cell r="CF845">
            <v>3.0000000000000001E-3</v>
          </cell>
          <cell r="EM845">
            <v>6.9619999999999997</v>
          </cell>
          <cell r="EN845">
            <v>6.1829999999999998</v>
          </cell>
          <cell r="EO845">
            <v>6.1630000000000003</v>
          </cell>
          <cell r="EP845">
            <v>4.923</v>
          </cell>
          <cell r="EQ845">
            <v>4.2880000000000003</v>
          </cell>
          <cell r="ER845">
            <v>2.4079999999999999</v>
          </cell>
          <cell r="ES845">
            <v>2.9870000000000001</v>
          </cell>
          <cell r="ET845">
            <v>3.84</v>
          </cell>
          <cell r="EU845">
            <v>4.2279999999999998</v>
          </cell>
          <cell r="EV845">
            <v>5.0960000000000001</v>
          </cell>
          <cell r="EW845">
            <v>5.86</v>
          </cell>
          <cell r="EX845">
            <v>6.7370000000000001</v>
          </cell>
          <cell r="EY845">
            <v>59.675000000000004</v>
          </cell>
        </row>
        <row r="846">
          <cell r="AC846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ГВС; обратный; 60/30°С</v>
          </cell>
          <cell r="BP846">
            <v>2.1000000000000001E-2</v>
          </cell>
          <cell r="BQ846">
            <v>1.7999999999999999E-2</v>
          </cell>
          <cell r="BR846">
            <v>1.7999999999999999E-2</v>
          </cell>
          <cell r="BS846">
            <v>1.2999999999999999E-2</v>
          </cell>
          <cell r="BT846">
            <v>4.0000000000000001E-3</v>
          </cell>
          <cell r="BU846">
            <v>2E-3</v>
          </cell>
          <cell r="BV846">
            <v>3.0000000000000001E-3</v>
          </cell>
          <cell r="BW846">
            <v>4.0000000000000001E-3</v>
          </cell>
          <cell r="BX846">
            <v>4.0000000000000001E-3</v>
          </cell>
          <cell r="BY846">
            <v>1.4E-2</v>
          </cell>
          <cell r="BZ846">
            <v>1.7000000000000001E-2</v>
          </cell>
          <cell r="CA846">
            <v>0.02</v>
          </cell>
          <cell r="CB846">
            <v>0.13800000000000001</v>
          </cell>
          <cell r="CD846">
            <v>1.2E-2</v>
          </cell>
          <cell r="CE846">
            <v>2E-3</v>
          </cell>
          <cell r="CF846">
            <v>2E-3</v>
          </cell>
          <cell r="EM846">
            <v>5.8689999999999998</v>
          </cell>
          <cell r="EN846">
            <v>5.2119999999999997</v>
          </cell>
          <cell r="EO846">
            <v>5.1959999999999997</v>
          </cell>
          <cell r="EP846">
            <v>4.1500000000000004</v>
          </cell>
          <cell r="EQ846">
            <v>3.6150000000000002</v>
          </cell>
          <cell r="ER846">
            <v>2.0299999999999998</v>
          </cell>
          <cell r="ES846">
            <v>2.5179999999999998</v>
          </cell>
          <cell r="ET846">
            <v>3.2370000000000001</v>
          </cell>
          <cell r="EU846">
            <v>3.5640000000000001</v>
          </cell>
          <cell r="EV846">
            <v>4.2960000000000003</v>
          </cell>
          <cell r="EW846">
            <v>4.9400000000000004</v>
          </cell>
          <cell r="EX846">
            <v>5.68</v>
          </cell>
          <cell r="EY846">
            <v>50.307000000000002</v>
          </cell>
        </row>
        <row r="847">
          <cell r="AC847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ГВС; подающий; 60/30°С</v>
          </cell>
          <cell r="BP847">
            <v>6.0000000000000001E-3</v>
          </cell>
          <cell r="BQ847">
            <v>5.0000000000000001E-3</v>
          </cell>
          <cell r="BR847">
            <v>5.0000000000000001E-3</v>
          </cell>
          <cell r="BS847">
            <v>4.0000000000000001E-3</v>
          </cell>
          <cell r="BT847">
            <v>1E-3</v>
          </cell>
          <cell r="BU847">
            <v>1E-3</v>
          </cell>
          <cell r="BV847">
            <v>1E-3</v>
          </cell>
          <cell r="BW847">
            <v>1E-3</v>
          </cell>
          <cell r="BX847">
            <v>1E-3</v>
          </cell>
          <cell r="BY847">
            <v>4.0000000000000001E-3</v>
          </cell>
          <cell r="BZ847">
            <v>5.0000000000000001E-3</v>
          </cell>
          <cell r="CA847">
            <v>5.0000000000000001E-3</v>
          </cell>
          <cell r="CB847">
            <v>3.9E-2</v>
          </cell>
          <cell r="CD847">
            <v>3.0000000000000001E-3</v>
          </cell>
          <cell r="CE847">
            <v>0</v>
          </cell>
          <cell r="CF847">
            <v>0</v>
          </cell>
          <cell r="EM847">
            <v>1.7529999999999999</v>
          </cell>
          <cell r="EN847">
            <v>1.5569999999999999</v>
          </cell>
          <cell r="EO847">
            <v>1.552</v>
          </cell>
          <cell r="EP847">
            <v>1.24</v>
          </cell>
          <cell r="EQ847">
            <v>1.08</v>
          </cell>
          <cell r="ER847">
            <v>0.60599999999999998</v>
          </cell>
          <cell r="ES847">
            <v>0.752</v>
          </cell>
          <cell r="ET847">
            <v>0.96699999999999997</v>
          </cell>
          <cell r="EU847">
            <v>1.0649999999999999</v>
          </cell>
          <cell r="EV847">
            <v>1.2829999999999999</v>
          </cell>
          <cell r="EW847">
            <v>1.476</v>
          </cell>
          <cell r="EX847">
            <v>1.6970000000000001</v>
          </cell>
          <cell r="EY847">
            <v>15.027999999999999</v>
          </cell>
        </row>
        <row r="848">
          <cell r="AC848" t="str">
            <v>котельной ЗАО "Алейскзернопродукт" им.С.Н.Старовойтова, для участка: от ж.д.по ул.Советская,122б до ж.д.ул.Первомайская,100; Надземная; 1986год ввода; ГВС; обратный; 60/30°С</v>
          </cell>
          <cell r="BP848">
            <v>4.0000000000000001E-3</v>
          </cell>
          <cell r="BQ848">
            <v>3.0000000000000001E-3</v>
          </cell>
          <cell r="BR848">
            <v>3.0000000000000001E-3</v>
          </cell>
          <cell r="BS848">
            <v>2E-3</v>
          </cell>
          <cell r="BT848">
            <v>1E-3</v>
          </cell>
          <cell r="BU848">
            <v>0</v>
          </cell>
          <cell r="BV848">
            <v>1E-3</v>
          </cell>
          <cell r="BW848">
            <v>1E-3</v>
          </cell>
          <cell r="BX848">
            <v>1E-3</v>
          </cell>
          <cell r="BY848">
            <v>2E-3</v>
          </cell>
          <cell r="BZ848">
            <v>3.0000000000000001E-3</v>
          </cell>
          <cell r="CA848">
            <v>3.0000000000000001E-3</v>
          </cell>
          <cell r="CB848">
            <v>2.4E-2</v>
          </cell>
          <cell r="CD848">
            <v>2E-3</v>
          </cell>
          <cell r="CE848">
            <v>0</v>
          </cell>
          <cell r="CF848">
            <v>0</v>
          </cell>
          <cell r="EM848">
            <v>1.4810000000000001</v>
          </cell>
          <cell r="EN848">
            <v>1.3149999999999999</v>
          </cell>
          <cell r="EO848">
            <v>1.3109999999999999</v>
          </cell>
          <cell r="EP848">
            <v>1.0469999999999999</v>
          </cell>
          <cell r="EQ848">
            <v>0.91200000000000003</v>
          </cell>
          <cell r="ER848">
            <v>0.51200000000000001</v>
          </cell>
          <cell r="ES848">
            <v>0.63500000000000001</v>
          </cell>
          <cell r="ET848">
            <v>0.81699999999999995</v>
          </cell>
          <cell r="EU848">
            <v>0.89900000000000002</v>
          </cell>
          <cell r="EV848">
            <v>1.0840000000000001</v>
          </cell>
          <cell r="EW848">
            <v>1.246</v>
          </cell>
          <cell r="EX848">
            <v>1.4330000000000001</v>
          </cell>
          <cell r="EY848">
            <v>12.691999999999998</v>
          </cell>
        </row>
        <row r="849">
          <cell r="AC849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отопление; подающий; 95/70°С</v>
          </cell>
          <cell r="BP849">
            <v>0.125</v>
          </cell>
          <cell r="BQ849">
            <v>0.11</v>
          </cell>
          <cell r="BR849">
            <v>0.106</v>
          </cell>
          <cell r="BS849">
            <v>7.8E-2</v>
          </cell>
          <cell r="BT849">
            <v>2.5000000000000001E-2</v>
          </cell>
          <cell r="BU849">
            <v>1.4E-2</v>
          </cell>
          <cell r="BV849">
            <v>1.9E-2</v>
          </cell>
          <cell r="BW849">
            <v>2.1999999999999999E-2</v>
          </cell>
          <cell r="BX849">
            <v>2.5000000000000001E-2</v>
          </cell>
          <cell r="BY849">
            <v>8.1000000000000003E-2</v>
          </cell>
          <cell r="BZ849">
            <v>0.10100000000000001</v>
          </cell>
          <cell r="CA849">
            <v>0.11899999999999999</v>
          </cell>
          <cell r="CB849">
            <v>0.82499999999999996</v>
          </cell>
          <cell r="CD849">
            <v>7.0000000000000007E-2</v>
          </cell>
          <cell r="CE849">
            <v>1.0999999999999999E-2</v>
          </cell>
          <cell r="CF849">
            <v>1.0999999999999999E-2</v>
          </cell>
          <cell r="EM849">
            <v>3.2160000000000002</v>
          </cell>
          <cell r="EN849">
            <v>2.7989999999999999</v>
          </cell>
          <cell r="EO849">
            <v>2.5099999999999998</v>
          </cell>
          <cell r="EP849">
            <v>1.4970000000000001</v>
          </cell>
          <cell r="EQ849">
            <v>6.4000000000000001E-2</v>
          </cell>
          <cell r="ER849">
            <v>0</v>
          </cell>
          <cell r="ES849">
            <v>0</v>
          </cell>
          <cell r="ET849">
            <v>0</v>
          </cell>
          <cell r="EU849">
            <v>6.6000000000000003E-2</v>
          </cell>
          <cell r="EV849">
            <v>1.5549999999999999</v>
          </cell>
          <cell r="EW849">
            <v>2.3460000000000001</v>
          </cell>
          <cell r="EX849">
            <v>3.0019999999999998</v>
          </cell>
          <cell r="EY849">
            <v>17.055</v>
          </cell>
        </row>
        <row r="850">
          <cell r="AC850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отопление; обратный; 95/70°С</v>
          </cell>
          <cell r="BP850">
            <v>0.125</v>
          </cell>
          <cell r="BQ850">
            <v>0.11</v>
          </cell>
          <cell r="BR850">
            <v>0.106</v>
          </cell>
          <cell r="BS850">
            <v>7.8E-2</v>
          </cell>
          <cell r="BT850">
            <v>2.5000000000000001E-2</v>
          </cell>
          <cell r="BU850">
            <v>1.4E-2</v>
          </cell>
          <cell r="BV850">
            <v>1.9E-2</v>
          </cell>
          <cell r="BW850">
            <v>2.1999999999999999E-2</v>
          </cell>
          <cell r="BX850">
            <v>2.5000000000000001E-2</v>
          </cell>
          <cell r="BY850">
            <v>8.1000000000000003E-2</v>
          </cell>
          <cell r="BZ850">
            <v>0.10100000000000001</v>
          </cell>
          <cell r="CA850">
            <v>0.11899999999999999</v>
          </cell>
          <cell r="CB850">
            <v>0.82499999999999996</v>
          </cell>
          <cell r="CD850">
            <v>7.0000000000000007E-2</v>
          </cell>
          <cell r="CE850">
            <v>1.0999999999999999E-2</v>
          </cell>
          <cell r="CF850">
            <v>1.0999999999999999E-2</v>
          </cell>
          <cell r="EM850">
            <v>2.6739999999999999</v>
          </cell>
          <cell r="EN850">
            <v>2.327</v>
          </cell>
          <cell r="EO850">
            <v>2.0870000000000002</v>
          </cell>
          <cell r="EP850">
            <v>1.2450000000000001</v>
          </cell>
          <cell r="EQ850">
            <v>5.2999999999999999E-2</v>
          </cell>
          <cell r="ER850">
            <v>0</v>
          </cell>
          <cell r="ES850">
            <v>0</v>
          </cell>
          <cell r="ET850">
            <v>0</v>
          </cell>
          <cell r="EU850">
            <v>5.5E-2</v>
          </cell>
          <cell r="EV850">
            <v>1.2929999999999999</v>
          </cell>
          <cell r="EW850">
            <v>1.9510000000000001</v>
          </cell>
          <cell r="EX850">
            <v>2.4969999999999999</v>
          </cell>
          <cell r="EY850">
            <v>14.181999999999999</v>
          </cell>
        </row>
        <row r="851">
          <cell r="AC851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отопление; подающий; 95/70°С</v>
          </cell>
          <cell r="BP851">
            <v>2.3E-2</v>
          </cell>
          <cell r="BQ851">
            <v>0.02</v>
          </cell>
          <cell r="BR851">
            <v>0.02</v>
          </cell>
          <cell r="BS851">
            <v>1.4E-2</v>
          </cell>
          <cell r="BT851">
            <v>5.0000000000000001E-3</v>
          </cell>
          <cell r="BU851">
            <v>3.0000000000000001E-3</v>
          </cell>
          <cell r="BV851">
            <v>3.0000000000000001E-3</v>
          </cell>
          <cell r="BW851">
            <v>4.0000000000000001E-3</v>
          </cell>
          <cell r="BX851">
            <v>5.0000000000000001E-3</v>
          </cell>
          <cell r="BY851">
            <v>1.4999999999999999E-2</v>
          </cell>
          <cell r="BZ851">
            <v>1.9E-2</v>
          </cell>
          <cell r="CA851">
            <v>2.1999999999999999E-2</v>
          </cell>
          <cell r="CB851">
            <v>0.153</v>
          </cell>
          <cell r="CD851">
            <v>1.2999999999999999E-2</v>
          </cell>
          <cell r="CE851">
            <v>2E-3</v>
          </cell>
          <cell r="CF851">
            <v>2E-3</v>
          </cell>
          <cell r="EM851">
            <v>1.153</v>
          </cell>
          <cell r="EN851">
            <v>1.004</v>
          </cell>
          <cell r="EO851">
            <v>0.9</v>
          </cell>
          <cell r="EP851">
            <v>0.53700000000000003</v>
          </cell>
          <cell r="EQ851">
            <v>2.3E-2</v>
          </cell>
          <cell r="ER851">
            <v>0</v>
          </cell>
          <cell r="ES851">
            <v>0</v>
          </cell>
          <cell r="ET851">
            <v>0</v>
          </cell>
          <cell r="EU851">
            <v>2.4E-2</v>
          </cell>
          <cell r="EV851">
            <v>0.55800000000000005</v>
          </cell>
          <cell r="EW851">
            <v>0.84199999999999997</v>
          </cell>
          <cell r="EX851">
            <v>1.077</v>
          </cell>
          <cell r="EY851">
            <v>6.1179999999999994</v>
          </cell>
        </row>
        <row r="852">
          <cell r="AC852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отопление; обратный; 95/70°С</v>
          </cell>
          <cell r="BP852">
            <v>2.3E-2</v>
          </cell>
          <cell r="BQ852">
            <v>0.02</v>
          </cell>
          <cell r="BR852">
            <v>0.02</v>
          </cell>
          <cell r="BS852">
            <v>1.4E-2</v>
          </cell>
          <cell r="BT852">
            <v>5.0000000000000001E-3</v>
          </cell>
          <cell r="BU852">
            <v>3.0000000000000001E-3</v>
          </cell>
          <cell r="BV852">
            <v>3.0000000000000001E-3</v>
          </cell>
          <cell r="BW852">
            <v>4.0000000000000001E-3</v>
          </cell>
          <cell r="BX852">
            <v>5.0000000000000001E-3</v>
          </cell>
          <cell r="BY852">
            <v>1.4999999999999999E-2</v>
          </cell>
          <cell r="BZ852">
            <v>1.9E-2</v>
          </cell>
          <cell r="CA852">
            <v>2.1999999999999999E-2</v>
          </cell>
          <cell r="CB852">
            <v>0.153</v>
          </cell>
          <cell r="CD852">
            <v>1.2999999999999999E-2</v>
          </cell>
          <cell r="CE852">
            <v>2E-3</v>
          </cell>
          <cell r="CF852">
            <v>2E-3</v>
          </cell>
          <cell r="EM852">
            <v>0.94699999999999995</v>
          </cell>
          <cell r="EN852">
            <v>0.82399999999999995</v>
          </cell>
          <cell r="EO852">
            <v>0.73899999999999999</v>
          </cell>
          <cell r="EP852">
            <v>0.441</v>
          </cell>
          <cell r="EQ852">
            <v>1.9E-2</v>
          </cell>
          <cell r="ER852">
            <v>0</v>
          </cell>
          <cell r="ES852">
            <v>0</v>
          </cell>
          <cell r="ET852">
            <v>0</v>
          </cell>
          <cell r="EU852">
            <v>1.9E-2</v>
          </cell>
          <cell r="EV852">
            <v>0.45800000000000002</v>
          </cell>
          <cell r="EW852">
            <v>0.69099999999999995</v>
          </cell>
          <cell r="EX852">
            <v>0.88400000000000001</v>
          </cell>
          <cell r="EY852">
            <v>5.0220000000000002</v>
          </cell>
        </row>
        <row r="853">
          <cell r="AC853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отопление; подающий; 95/70°С</v>
          </cell>
          <cell r="BP853">
            <v>1.9E-2</v>
          </cell>
          <cell r="BQ853">
            <v>1.6E-2</v>
          </cell>
          <cell r="BR853">
            <v>1.6E-2</v>
          </cell>
          <cell r="BS853">
            <v>1.2E-2</v>
          </cell>
          <cell r="BT853">
            <v>4.0000000000000001E-3</v>
          </cell>
          <cell r="BU853">
            <v>2E-3</v>
          </cell>
          <cell r="BV853">
            <v>3.0000000000000001E-3</v>
          </cell>
          <cell r="BW853">
            <v>3.0000000000000001E-3</v>
          </cell>
          <cell r="BX853">
            <v>4.0000000000000001E-3</v>
          </cell>
          <cell r="BY853">
            <v>1.2E-2</v>
          </cell>
          <cell r="BZ853">
            <v>1.4999999999999999E-2</v>
          </cell>
          <cell r="CA853">
            <v>1.7999999999999999E-2</v>
          </cell>
          <cell r="CB853">
            <v>0.12400000000000001</v>
          </cell>
          <cell r="CD853">
            <v>0.01</v>
          </cell>
          <cell r="CE853">
            <v>2E-3</v>
          </cell>
          <cell r="CF853">
            <v>2E-3</v>
          </cell>
          <cell r="EM853">
            <v>1.9470000000000001</v>
          </cell>
          <cell r="EN853">
            <v>1.6950000000000001</v>
          </cell>
          <cell r="EO853">
            <v>1.52</v>
          </cell>
          <cell r="EP853">
            <v>0.90700000000000003</v>
          </cell>
          <cell r="EQ853">
            <v>3.9E-2</v>
          </cell>
          <cell r="ER853">
            <v>0</v>
          </cell>
          <cell r="ES853">
            <v>0</v>
          </cell>
          <cell r="ET853">
            <v>0</v>
          </cell>
          <cell r="EU853">
            <v>0.04</v>
          </cell>
          <cell r="EV853">
            <v>0.94099999999999995</v>
          </cell>
          <cell r="EW853">
            <v>1.421</v>
          </cell>
          <cell r="EX853">
            <v>1.8180000000000001</v>
          </cell>
          <cell r="EY853">
            <v>10.327999999999999</v>
          </cell>
        </row>
        <row r="854">
          <cell r="AC854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отопление; обратный; 95/70°С</v>
          </cell>
          <cell r="BP854">
            <v>1.9E-2</v>
          </cell>
          <cell r="BQ854">
            <v>1.6E-2</v>
          </cell>
          <cell r="BR854">
            <v>1.6E-2</v>
          </cell>
          <cell r="BS854">
            <v>1.2E-2</v>
          </cell>
          <cell r="BT854">
            <v>4.0000000000000001E-3</v>
          </cell>
          <cell r="BU854">
            <v>2E-3</v>
          </cell>
          <cell r="BV854">
            <v>3.0000000000000001E-3</v>
          </cell>
          <cell r="BW854">
            <v>3.0000000000000001E-3</v>
          </cell>
          <cell r="BX854">
            <v>4.0000000000000001E-3</v>
          </cell>
          <cell r="BY854">
            <v>1.2E-2</v>
          </cell>
          <cell r="BZ854">
            <v>1.4999999999999999E-2</v>
          </cell>
          <cell r="CA854">
            <v>1.7999999999999999E-2</v>
          </cell>
          <cell r="CB854">
            <v>0.12400000000000001</v>
          </cell>
          <cell r="CD854">
            <v>0.01</v>
          </cell>
          <cell r="CE854">
            <v>2E-3</v>
          </cell>
          <cell r="CF854">
            <v>2E-3</v>
          </cell>
          <cell r="EM854">
            <v>1.629</v>
          </cell>
          <cell r="EN854">
            <v>1.417</v>
          </cell>
          <cell r="EO854">
            <v>1.2709999999999999</v>
          </cell>
          <cell r="EP854">
            <v>0.75800000000000001</v>
          </cell>
          <cell r="EQ854">
            <v>3.2000000000000001E-2</v>
          </cell>
          <cell r="ER854">
            <v>0</v>
          </cell>
          <cell r="ES854">
            <v>0</v>
          </cell>
          <cell r="ET854">
            <v>0</v>
          </cell>
          <cell r="EU854">
            <v>3.3000000000000002E-2</v>
          </cell>
          <cell r="EV854">
            <v>0.78700000000000003</v>
          </cell>
          <cell r="EW854">
            <v>1.1879999999999999</v>
          </cell>
          <cell r="EX854">
            <v>1.52</v>
          </cell>
          <cell r="EY854">
            <v>8.6349999999999998</v>
          </cell>
        </row>
        <row r="855">
          <cell r="AC855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отопление; подающий; 95/70°С</v>
          </cell>
          <cell r="BP855">
            <v>3.0000000000000001E-3</v>
          </cell>
          <cell r="BQ855">
            <v>3.0000000000000001E-3</v>
          </cell>
          <cell r="BR855">
            <v>3.0000000000000001E-3</v>
          </cell>
          <cell r="BS855">
            <v>2E-3</v>
          </cell>
          <cell r="BT855">
            <v>1E-3</v>
          </cell>
          <cell r="BU855">
            <v>0</v>
          </cell>
          <cell r="BV855">
            <v>1E-3</v>
          </cell>
          <cell r="BW855">
            <v>1E-3</v>
          </cell>
          <cell r="BX855">
            <v>1E-3</v>
          </cell>
          <cell r="BY855">
            <v>2E-3</v>
          </cell>
          <cell r="BZ855">
            <v>3.0000000000000001E-3</v>
          </cell>
          <cell r="CA855">
            <v>3.0000000000000001E-3</v>
          </cell>
          <cell r="CB855">
            <v>2.3E-2</v>
          </cell>
          <cell r="CD855">
            <v>2E-3</v>
          </cell>
          <cell r="CE855">
            <v>0</v>
          </cell>
          <cell r="CF855">
            <v>0</v>
          </cell>
          <cell r="EM855">
            <v>0.71099999999999997</v>
          </cell>
          <cell r="EN855">
            <v>0.61799999999999999</v>
          </cell>
          <cell r="EO855">
            <v>0.55500000000000005</v>
          </cell>
          <cell r="EP855">
            <v>0.33100000000000002</v>
          </cell>
          <cell r="EQ855">
            <v>1.4E-2</v>
          </cell>
          <cell r="ER855">
            <v>0</v>
          </cell>
          <cell r="ES855">
            <v>0</v>
          </cell>
          <cell r="ET855">
            <v>0</v>
          </cell>
          <cell r="EU855">
            <v>1.4999999999999999E-2</v>
          </cell>
          <cell r="EV855">
            <v>0.34399999999999997</v>
          </cell>
          <cell r="EW855">
            <v>0.51900000000000002</v>
          </cell>
          <cell r="EX855">
            <v>0.66300000000000003</v>
          </cell>
          <cell r="EY855">
            <v>3.7699999999999996</v>
          </cell>
        </row>
        <row r="856">
          <cell r="AC856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отопление; обратный; 95/70°С</v>
          </cell>
          <cell r="BP856">
            <v>3.0000000000000001E-3</v>
          </cell>
          <cell r="BQ856">
            <v>3.0000000000000001E-3</v>
          </cell>
          <cell r="BR856">
            <v>3.0000000000000001E-3</v>
          </cell>
          <cell r="BS856">
            <v>2E-3</v>
          </cell>
          <cell r="BT856">
            <v>1E-3</v>
          </cell>
          <cell r="BU856">
            <v>0</v>
          </cell>
          <cell r="BV856">
            <v>1E-3</v>
          </cell>
          <cell r="BW856">
            <v>1E-3</v>
          </cell>
          <cell r="BX856">
            <v>1E-3</v>
          </cell>
          <cell r="BY856">
            <v>2E-3</v>
          </cell>
          <cell r="BZ856">
            <v>3.0000000000000001E-3</v>
          </cell>
          <cell r="CA856">
            <v>3.0000000000000001E-3</v>
          </cell>
          <cell r="CB856">
            <v>2.3E-2</v>
          </cell>
          <cell r="CD856">
            <v>2E-3</v>
          </cell>
          <cell r="CE856">
            <v>0</v>
          </cell>
          <cell r="CF856">
            <v>0</v>
          </cell>
          <cell r="EM856">
            <v>0.57499999999999996</v>
          </cell>
          <cell r="EN856">
            <v>0.5</v>
          </cell>
          <cell r="EO856">
            <v>0.44900000000000001</v>
          </cell>
          <cell r="EP856">
            <v>0.26800000000000002</v>
          </cell>
          <cell r="EQ856">
            <v>1.0999999999999999E-2</v>
          </cell>
          <cell r="ER856">
            <v>0</v>
          </cell>
          <cell r="ES856">
            <v>0</v>
          </cell>
          <cell r="ET856">
            <v>0</v>
          </cell>
          <cell r="EU856">
            <v>1.2E-2</v>
          </cell>
          <cell r="EV856">
            <v>0.27800000000000002</v>
          </cell>
          <cell r="EW856">
            <v>0.41899999999999998</v>
          </cell>
          <cell r="EX856">
            <v>0.53700000000000003</v>
          </cell>
          <cell r="EY856">
            <v>3.0489999999999999</v>
          </cell>
        </row>
        <row r="857">
          <cell r="AC857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ГВС; подающий; 60/30°С</v>
          </cell>
          <cell r="BP857">
            <v>5.0999999999999997E-2</v>
          </cell>
          <cell r="BQ857">
            <v>4.4999999999999998E-2</v>
          </cell>
          <cell r="BR857">
            <v>4.3999999999999997E-2</v>
          </cell>
          <cell r="BS857">
            <v>3.2000000000000001E-2</v>
          </cell>
          <cell r="BT857">
            <v>0.01</v>
          </cell>
          <cell r="BU857">
            <v>6.0000000000000001E-3</v>
          </cell>
          <cell r="BV857">
            <v>8.0000000000000002E-3</v>
          </cell>
          <cell r="BW857">
            <v>8.9999999999999993E-3</v>
          </cell>
          <cell r="BX857">
            <v>0.01</v>
          </cell>
          <cell r="BY857">
            <v>3.3000000000000002E-2</v>
          </cell>
          <cell r="BZ857">
            <v>4.1000000000000002E-2</v>
          </cell>
          <cell r="CA857">
            <v>4.9000000000000002E-2</v>
          </cell>
          <cell r="CB857">
            <v>0.33800000000000002</v>
          </cell>
          <cell r="CD857">
            <v>2.9000000000000001E-2</v>
          </cell>
          <cell r="CE857">
            <v>4.0000000000000001E-3</v>
          </cell>
          <cell r="CF857">
            <v>4.0000000000000001E-3</v>
          </cell>
          <cell r="EM857">
            <v>2.5249999999999999</v>
          </cell>
          <cell r="EN857">
            <v>2.2429999999999999</v>
          </cell>
          <cell r="EO857">
            <v>2.2360000000000002</v>
          </cell>
          <cell r="EP857">
            <v>1.786</v>
          </cell>
          <cell r="EQ857">
            <v>1.556</v>
          </cell>
          <cell r="ER857">
            <v>0.873</v>
          </cell>
          <cell r="ES857">
            <v>1.0840000000000001</v>
          </cell>
          <cell r="ET857">
            <v>1.393</v>
          </cell>
          <cell r="EU857">
            <v>1.534</v>
          </cell>
          <cell r="EV857">
            <v>1.8480000000000001</v>
          </cell>
          <cell r="EW857">
            <v>2.1259999999999999</v>
          </cell>
          <cell r="EX857">
            <v>2.444</v>
          </cell>
          <cell r="EY857">
            <v>21.648</v>
          </cell>
        </row>
        <row r="858">
          <cell r="AC858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ГВС; обратный; 60/30°С</v>
          </cell>
          <cell r="BP858">
            <v>0.02</v>
          </cell>
          <cell r="BQ858">
            <v>1.7999999999999999E-2</v>
          </cell>
          <cell r="BR858">
            <v>1.7000000000000001E-2</v>
          </cell>
          <cell r="BS858">
            <v>1.2E-2</v>
          </cell>
          <cell r="BT858">
            <v>4.0000000000000001E-3</v>
          </cell>
          <cell r="BU858">
            <v>2E-3</v>
          </cell>
          <cell r="BV858">
            <v>3.0000000000000001E-3</v>
          </cell>
          <cell r="BW858">
            <v>4.0000000000000001E-3</v>
          </cell>
          <cell r="BX858">
            <v>4.0000000000000001E-3</v>
          </cell>
          <cell r="BY858">
            <v>1.2999999999999999E-2</v>
          </cell>
          <cell r="BZ858">
            <v>1.6E-2</v>
          </cell>
          <cell r="CA858">
            <v>1.9E-2</v>
          </cell>
          <cell r="CB858">
            <v>0.13200000000000001</v>
          </cell>
          <cell r="CD858">
            <v>1.0999999999999999E-2</v>
          </cell>
          <cell r="CE858">
            <v>2E-3</v>
          </cell>
          <cell r="CF858">
            <v>2E-3</v>
          </cell>
          <cell r="EM858">
            <v>1.93</v>
          </cell>
          <cell r="EN858">
            <v>1.714</v>
          </cell>
          <cell r="EO858">
            <v>1.708</v>
          </cell>
          <cell r="EP858">
            <v>1.3640000000000001</v>
          </cell>
          <cell r="EQ858">
            <v>1.1890000000000001</v>
          </cell>
          <cell r="ER858">
            <v>0.66700000000000004</v>
          </cell>
          <cell r="ES858">
            <v>0.82799999999999996</v>
          </cell>
          <cell r="ET858">
            <v>1.0640000000000001</v>
          </cell>
          <cell r="EU858">
            <v>1.1719999999999999</v>
          </cell>
          <cell r="EV858">
            <v>1.4119999999999999</v>
          </cell>
          <cell r="EW858">
            <v>1.6240000000000001</v>
          </cell>
          <cell r="EX858">
            <v>1.867</v>
          </cell>
          <cell r="EY858">
            <v>16.539000000000001</v>
          </cell>
        </row>
        <row r="859">
          <cell r="AC859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ГВС; подающий; 60/30°С</v>
          </cell>
          <cell r="BP859">
            <v>5.0000000000000001E-3</v>
          </cell>
          <cell r="BQ859">
            <v>5.0000000000000001E-3</v>
          </cell>
          <cell r="BR859">
            <v>5.0000000000000001E-3</v>
          </cell>
          <cell r="BS859">
            <v>3.0000000000000001E-3</v>
          </cell>
          <cell r="BT859">
            <v>1E-3</v>
          </cell>
          <cell r="BU859">
            <v>1E-3</v>
          </cell>
          <cell r="BV859">
            <v>1E-3</v>
          </cell>
          <cell r="BW859">
            <v>1E-3</v>
          </cell>
          <cell r="BX859">
            <v>1E-3</v>
          </cell>
          <cell r="BY859">
            <v>3.0000000000000001E-3</v>
          </cell>
          <cell r="BZ859">
            <v>4.0000000000000001E-3</v>
          </cell>
          <cell r="CA859">
            <v>5.0000000000000001E-3</v>
          </cell>
          <cell r="CB859">
            <v>3.5000000000000003E-2</v>
          </cell>
          <cell r="CD859">
            <v>3.0000000000000001E-3</v>
          </cell>
          <cell r="CE859">
            <v>0</v>
          </cell>
          <cell r="CF859">
            <v>0</v>
          </cell>
          <cell r="EM859">
            <v>0.76800000000000002</v>
          </cell>
          <cell r="EN859">
            <v>0.68200000000000005</v>
          </cell>
          <cell r="EO859">
            <v>0.68</v>
          </cell>
          <cell r="EP859">
            <v>0.54300000000000004</v>
          </cell>
          <cell r="EQ859">
            <v>0.47299999999999998</v>
          </cell>
          <cell r="ER859">
            <v>0.26600000000000001</v>
          </cell>
          <cell r="ES859">
            <v>0.33</v>
          </cell>
          <cell r="ET859">
            <v>0.42399999999999999</v>
          </cell>
          <cell r="EU859">
            <v>0.46700000000000003</v>
          </cell>
          <cell r="EV859">
            <v>0.56200000000000006</v>
          </cell>
          <cell r="EW859">
            <v>0.64700000000000002</v>
          </cell>
          <cell r="EX859">
            <v>0.74399999999999999</v>
          </cell>
          <cell r="EY859">
            <v>6.5860000000000003</v>
          </cell>
        </row>
        <row r="860">
          <cell r="AC860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ГВС; обратный; 60/30°С</v>
          </cell>
          <cell r="BP860">
            <v>3.0000000000000001E-3</v>
          </cell>
          <cell r="BQ860">
            <v>3.0000000000000001E-3</v>
          </cell>
          <cell r="BR860">
            <v>3.0000000000000001E-3</v>
          </cell>
          <cell r="BS860">
            <v>2E-3</v>
          </cell>
          <cell r="BT860">
            <v>1E-3</v>
          </cell>
          <cell r="BU860">
            <v>0</v>
          </cell>
          <cell r="BV860">
            <v>1E-3</v>
          </cell>
          <cell r="BW860">
            <v>1E-3</v>
          </cell>
          <cell r="BX860">
            <v>1E-3</v>
          </cell>
          <cell r="BY860">
            <v>2E-3</v>
          </cell>
          <cell r="BZ860">
            <v>3.0000000000000001E-3</v>
          </cell>
          <cell r="CA860">
            <v>3.0000000000000001E-3</v>
          </cell>
          <cell r="CB860">
            <v>2.3E-2</v>
          </cell>
          <cell r="CD860">
            <v>2E-3</v>
          </cell>
          <cell r="CE860">
            <v>0</v>
          </cell>
          <cell r="CF860">
            <v>0</v>
          </cell>
          <cell r="EM860">
            <v>0.65300000000000002</v>
          </cell>
          <cell r="EN860">
            <v>0.57999999999999996</v>
          </cell>
          <cell r="EO860">
            <v>0.57799999999999996</v>
          </cell>
          <cell r="EP860">
            <v>0.46100000000000002</v>
          </cell>
          <cell r="EQ860">
            <v>0.40200000000000002</v>
          </cell>
          <cell r="ER860">
            <v>0.22600000000000001</v>
          </cell>
          <cell r="ES860">
            <v>0.28000000000000003</v>
          </cell>
          <cell r="ET860">
            <v>0.36</v>
          </cell>
          <cell r="EU860">
            <v>0.39600000000000002</v>
          </cell>
          <cell r="EV860">
            <v>0.47799999999999998</v>
          </cell>
          <cell r="EW860">
            <v>0.54900000000000004</v>
          </cell>
          <cell r="EX860">
            <v>0.63200000000000001</v>
          </cell>
          <cell r="EY860">
            <v>5.5949999999999998</v>
          </cell>
        </row>
        <row r="861">
          <cell r="AC861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ГВС; подающий; 60/30°С</v>
          </cell>
          <cell r="BP861">
            <v>2E-3</v>
          </cell>
          <cell r="BQ861">
            <v>2E-3</v>
          </cell>
          <cell r="BR861">
            <v>1E-3</v>
          </cell>
          <cell r="BS861">
            <v>1E-3</v>
          </cell>
          <cell r="BT861">
            <v>0</v>
          </cell>
          <cell r="BU861">
            <v>0</v>
          </cell>
          <cell r="BV861">
            <v>0</v>
          </cell>
          <cell r="BW861">
            <v>0</v>
          </cell>
          <cell r="BX861">
            <v>0</v>
          </cell>
          <cell r="BY861">
            <v>1E-3</v>
          </cell>
          <cell r="BZ861">
            <v>1E-3</v>
          </cell>
          <cell r="CA861">
            <v>2E-3</v>
          </cell>
          <cell r="CB861">
            <v>0.01</v>
          </cell>
          <cell r="CD861">
            <v>1E-3</v>
          </cell>
          <cell r="CE861">
            <v>0</v>
          </cell>
          <cell r="CF861">
            <v>0</v>
          </cell>
          <cell r="EM861">
            <v>0.35299999999999998</v>
          </cell>
          <cell r="EN861">
            <v>0.313</v>
          </cell>
          <cell r="EO861">
            <v>0.312</v>
          </cell>
          <cell r="EP861">
            <v>0.249</v>
          </cell>
          <cell r="EQ861">
            <v>0.217</v>
          </cell>
          <cell r="ER861">
            <v>0.122</v>
          </cell>
          <cell r="ES861">
            <v>0.151</v>
          </cell>
          <cell r="ET861">
            <v>0.19500000000000001</v>
          </cell>
          <cell r="EU861">
            <v>0.214</v>
          </cell>
          <cell r="EV861">
            <v>0.25800000000000001</v>
          </cell>
          <cell r="EW861">
            <v>0.29699999999999999</v>
          </cell>
          <cell r="EX861">
            <v>0.34100000000000003</v>
          </cell>
          <cell r="EY861">
            <v>3.0220000000000002</v>
          </cell>
        </row>
        <row r="862">
          <cell r="AC862" t="str">
            <v>котельной ЗАО "Алейскзернопродукт" им.С.Н.Старовойтова, для участка: от вент.4,5до ж.д.по ул.Советская,108 и здания гаража ; Надземная; 1990год ввода; ГВС; обратный; 60/30°С</v>
          </cell>
          <cell r="BP862">
            <v>1E-3</v>
          </cell>
          <cell r="BQ862">
            <v>1E-3</v>
          </cell>
          <cell r="BR862">
            <v>1E-3</v>
          </cell>
          <cell r="BS862">
            <v>0</v>
          </cell>
          <cell r="BT862">
            <v>0</v>
          </cell>
          <cell r="BU862">
            <v>0</v>
          </cell>
          <cell r="BV862">
            <v>0</v>
          </cell>
          <cell r="BW862">
            <v>0</v>
          </cell>
          <cell r="BX862">
            <v>0</v>
          </cell>
          <cell r="BY862">
            <v>0</v>
          </cell>
          <cell r="BZ862">
            <v>1E-3</v>
          </cell>
          <cell r="CA862">
            <v>1E-3</v>
          </cell>
          <cell r="CB862">
            <v>5.0000000000000001E-3</v>
          </cell>
          <cell r="CD862">
            <v>0</v>
          </cell>
          <cell r="CE862">
            <v>0</v>
          </cell>
          <cell r="CF862">
            <v>0</v>
          </cell>
          <cell r="EM862">
            <v>0.3</v>
          </cell>
          <cell r="EN862">
            <v>0.26600000000000001</v>
          </cell>
          <cell r="EO862">
            <v>0.26500000000000001</v>
          </cell>
          <cell r="EP862">
            <v>0.21199999999999999</v>
          </cell>
          <cell r="EQ862">
            <v>0.185</v>
          </cell>
          <cell r="ER862">
            <v>0.104</v>
          </cell>
          <cell r="ES862">
            <v>0.129</v>
          </cell>
          <cell r="ET862">
            <v>0.16500000000000001</v>
          </cell>
          <cell r="EU862">
            <v>0.182</v>
          </cell>
          <cell r="EV862">
            <v>0.219</v>
          </cell>
          <cell r="EW862">
            <v>0.252</v>
          </cell>
          <cell r="EX862">
            <v>0.28999999999999998</v>
          </cell>
          <cell r="EY862">
            <v>2.569</v>
          </cell>
        </row>
        <row r="863">
          <cell r="AC863" t="str">
            <v>котельной ЗАО "Алейскзернопродукт" им.С.Н.Старовойтова, для участка: от узла управления до ж.д.пер.Гаврилина,4; Надземная; 1990год ввода; отопление; подающий; 95/70°С</v>
          </cell>
          <cell r="BP863">
            <v>8.3000000000000004E-2</v>
          </cell>
          <cell r="BQ863">
            <v>7.3999999999999996E-2</v>
          </cell>
          <cell r="BR863">
            <v>7.0999999999999994E-2</v>
          </cell>
          <cell r="BS863">
            <v>5.1999999999999998E-2</v>
          </cell>
          <cell r="BT863">
            <v>1.7000000000000001E-2</v>
          </cell>
          <cell r="BU863">
            <v>0.01</v>
          </cell>
          <cell r="BV863">
            <v>1.2999999999999999E-2</v>
          </cell>
          <cell r="BW863">
            <v>1.4999999999999999E-2</v>
          </cell>
          <cell r="BX863">
            <v>1.6E-2</v>
          </cell>
          <cell r="BY863">
            <v>5.3999999999999999E-2</v>
          </cell>
          <cell r="BZ863">
            <v>6.7000000000000004E-2</v>
          </cell>
          <cell r="CA863">
            <v>0.08</v>
          </cell>
          <cell r="CB863">
            <v>0.55200000000000005</v>
          </cell>
          <cell r="CD863">
            <v>4.7E-2</v>
          </cell>
          <cell r="CE863">
            <v>7.0000000000000001E-3</v>
          </cell>
          <cell r="CF863">
            <v>7.0000000000000001E-3</v>
          </cell>
          <cell r="EM863">
            <v>3.0390000000000001</v>
          </cell>
          <cell r="EN863">
            <v>2.645</v>
          </cell>
          <cell r="EO863">
            <v>2.3719999999999999</v>
          </cell>
          <cell r="EP863">
            <v>1.415</v>
          </cell>
          <cell r="EQ863">
            <v>0.06</v>
          </cell>
          <cell r="ER863">
            <v>0</v>
          </cell>
          <cell r="ES863">
            <v>0</v>
          </cell>
          <cell r="ET863">
            <v>0</v>
          </cell>
          <cell r="EU863">
            <v>6.2E-2</v>
          </cell>
          <cell r="EV863">
            <v>1.4690000000000001</v>
          </cell>
          <cell r="EW863">
            <v>2.2170000000000001</v>
          </cell>
          <cell r="EX863">
            <v>2.8370000000000002</v>
          </cell>
          <cell r="EY863">
            <v>16.116</v>
          </cell>
        </row>
        <row r="864">
          <cell r="AC864" t="str">
            <v>котельной ЗАО "Алейскзернопродукт" им.С.Н.Старовойтова, для участка: от узла управления до ж.д.пер.Гаврилина,4; Надземная; 1990год ввода; отопление; обратный; 95/70°С</v>
          </cell>
          <cell r="BP864">
            <v>8.3000000000000004E-2</v>
          </cell>
          <cell r="BQ864">
            <v>7.3999999999999996E-2</v>
          </cell>
          <cell r="BR864">
            <v>7.0999999999999994E-2</v>
          </cell>
          <cell r="BS864">
            <v>5.1999999999999998E-2</v>
          </cell>
          <cell r="BT864">
            <v>1.7000000000000001E-2</v>
          </cell>
          <cell r="BU864">
            <v>0.01</v>
          </cell>
          <cell r="BV864">
            <v>1.2999999999999999E-2</v>
          </cell>
          <cell r="BW864">
            <v>1.4999999999999999E-2</v>
          </cell>
          <cell r="BX864">
            <v>1.6E-2</v>
          </cell>
          <cell r="BY864">
            <v>5.3999999999999999E-2</v>
          </cell>
          <cell r="BZ864">
            <v>6.7000000000000004E-2</v>
          </cell>
          <cell r="CA864">
            <v>0.08</v>
          </cell>
          <cell r="CB864">
            <v>0.55200000000000005</v>
          </cell>
          <cell r="CD864">
            <v>4.7E-2</v>
          </cell>
          <cell r="CE864">
            <v>7.0000000000000001E-3</v>
          </cell>
          <cell r="CF864">
            <v>7.0000000000000001E-3</v>
          </cell>
          <cell r="EM864">
            <v>2.5619999999999998</v>
          </cell>
          <cell r="EN864">
            <v>2.2290000000000001</v>
          </cell>
          <cell r="EO864">
            <v>2</v>
          </cell>
          <cell r="EP864">
            <v>1.1930000000000001</v>
          </cell>
          <cell r="EQ864">
            <v>5.0999999999999997E-2</v>
          </cell>
          <cell r="ER864">
            <v>0</v>
          </cell>
          <cell r="ES864">
            <v>0</v>
          </cell>
          <cell r="ET864">
            <v>0</v>
          </cell>
          <cell r="EU864">
            <v>5.2999999999999999E-2</v>
          </cell>
          <cell r="EV864">
            <v>1.238</v>
          </cell>
          <cell r="EW864">
            <v>1.869</v>
          </cell>
          <cell r="EX864">
            <v>2.3919999999999999</v>
          </cell>
          <cell r="EY864">
            <v>13.587</v>
          </cell>
        </row>
        <row r="865">
          <cell r="AC865" t="str">
            <v>котельной ЗАО "Алейскзернопродукт" им.С.Н.Старовойтова, для участка: от узла управления до ж.д.пер.Гаврилина,4; Надземная; 1990год ввода; отопление; подающий; 95/70°С</v>
          </cell>
          <cell r="BP865">
            <v>5.1999999999999998E-2</v>
          </cell>
          <cell r="BQ865">
            <v>4.5999999999999999E-2</v>
          </cell>
          <cell r="BR865">
            <v>4.3999999999999997E-2</v>
          </cell>
          <cell r="BS865">
            <v>3.2000000000000001E-2</v>
          </cell>
          <cell r="BT865">
            <v>1.0999999999999999E-2</v>
          </cell>
          <cell r="BU865">
            <v>6.0000000000000001E-3</v>
          </cell>
          <cell r="BV865">
            <v>8.0000000000000002E-3</v>
          </cell>
          <cell r="BW865">
            <v>8.9999999999999993E-3</v>
          </cell>
          <cell r="BX865">
            <v>0.01</v>
          </cell>
          <cell r="BY865">
            <v>3.4000000000000002E-2</v>
          </cell>
          <cell r="BZ865">
            <v>4.2000000000000003E-2</v>
          </cell>
          <cell r="CA865">
            <v>4.9000000000000002E-2</v>
          </cell>
          <cell r="CB865">
            <v>0.34300000000000003</v>
          </cell>
          <cell r="CD865">
            <v>2.9000000000000001E-2</v>
          </cell>
          <cell r="CE865">
            <v>4.0000000000000001E-3</v>
          </cell>
          <cell r="CF865">
            <v>4.0000000000000001E-3</v>
          </cell>
          <cell r="EM865">
            <v>2.5910000000000002</v>
          </cell>
          <cell r="EN865">
            <v>2.254</v>
          </cell>
          <cell r="EO865">
            <v>2.0219999999999998</v>
          </cell>
          <cell r="EP865">
            <v>1.206</v>
          </cell>
          <cell r="EQ865">
            <v>5.1999999999999998E-2</v>
          </cell>
          <cell r="ER865">
            <v>0</v>
          </cell>
          <cell r="ES865">
            <v>0</v>
          </cell>
          <cell r="ET865">
            <v>0</v>
          </cell>
          <cell r="EU865">
            <v>5.2999999999999999E-2</v>
          </cell>
          <cell r="EV865">
            <v>1.252</v>
          </cell>
          <cell r="EW865">
            <v>1.89</v>
          </cell>
          <cell r="EX865">
            <v>2.4180000000000001</v>
          </cell>
          <cell r="EY865">
            <v>13.738000000000003</v>
          </cell>
        </row>
        <row r="866">
          <cell r="AC866" t="str">
            <v>котельной ЗАО "Алейскзернопродукт" им.С.Н.Старовойтова, для участка: от узла управления до ж.д.пер.Гаврилина,4; Надземная; 1990год ввода; отопление; обратный; 95/70°С</v>
          </cell>
          <cell r="BP866">
            <v>5.1999999999999998E-2</v>
          </cell>
          <cell r="BQ866">
            <v>4.5999999999999999E-2</v>
          </cell>
          <cell r="BR866">
            <v>4.3999999999999997E-2</v>
          </cell>
          <cell r="BS866">
            <v>3.2000000000000001E-2</v>
          </cell>
          <cell r="BT866">
            <v>1.0999999999999999E-2</v>
          </cell>
          <cell r="BU866">
            <v>6.0000000000000001E-3</v>
          </cell>
          <cell r="BV866">
            <v>8.0000000000000002E-3</v>
          </cell>
          <cell r="BW866">
            <v>8.9999999999999993E-3</v>
          </cell>
          <cell r="BX866">
            <v>0.01</v>
          </cell>
          <cell r="BY866">
            <v>3.4000000000000002E-2</v>
          </cell>
          <cell r="BZ866">
            <v>4.2000000000000003E-2</v>
          </cell>
          <cell r="CA866">
            <v>4.9000000000000002E-2</v>
          </cell>
          <cell r="CB866">
            <v>0.34300000000000003</v>
          </cell>
          <cell r="CD866">
            <v>2.9000000000000001E-2</v>
          </cell>
          <cell r="CE866">
            <v>4.0000000000000001E-3</v>
          </cell>
          <cell r="CF866">
            <v>4.0000000000000001E-3</v>
          </cell>
          <cell r="EM866">
            <v>2.1269999999999998</v>
          </cell>
          <cell r="EN866">
            <v>1.851</v>
          </cell>
          <cell r="EO866">
            <v>1.66</v>
          </cell>
          <cell r="EP866">
            <v>0.99</v>
          </cell>
          <cell r="EQ866">
            <v>4.2000000000000003E-2</v>
          </cell>
          <cell r="ER866">
            <v>0</v>
          </cell>
          <cell r="ES866">
            <v>0</v>
          </cell>
          <cell r="ET866">
            <v>0</v>
          </cell>
          <cell r="EU866">
            <v>4.3999999999999997E-2</v>
          </cell>
          <cell r="EV866">
            <v>1.028</v>
          </cell>
          <cell r="EW866">
            <v>1.552</v>
          </cell>
          <cell r="EX866">
            <v>1.986</v>
          </cell>
          <cell r="EY866">
            <v>11.28</v>
          </cell>
        </row>
        <row r="867">
          <cell r="AC867" t="str">
            <v>котельной ЗАО "Алейскзернопродукт" им.С.Н.Старовойтова, для участка: от узла управления до ж.д.пер.Гаврилина,4; Надземная; 1990год ввода; отопление; подающий; 95/70°С</v>
          </cell>
          <cell r="BP867">
            <v>3.2000000000000001E-2</v>
          </cell>
          <cell r="BQ867">
            <v>2.8000000000000001E-2</v>
          </cell>
          <cell r="BR867">
            <v>2.7E-2</v>
          </cell>
          <cell r="BS867">
            <v>0.02</v>
          </cell>
          <cell r="BT867">
            <v>6.0000000000000001E-3</v>
          </cell>
          <cell r="BU867">
            <v>4.0000000000000001E-3</v>
          </cell>
          <cell r="BV867">
            <v>5.0000000000000001E-3</v>
          </cell>
          <cell r="BW867">
            <v>6.0000000000000001E-3</v>
          </cell>
          <cell r="BX867">
            <v>6.0000000000000001E-3</v>
          </cell>
          <cell r="BY867">
            <v>0.02</v>
          </cell>
          <cell r="BZ867">
            <v>2.5000000000000001E-2</v>
          </cell>
          <cell r="CA867">
            <v>0.03</v>
          </cell>
          <cell r="CB867">
            <v>0.20899999999999999</v>
          </cell>
          <cell r="CD867">
            <v>1.7999999999999999E-2</v>
          </cell>
          <cell r="CE867">
            <v>3.0000000000000001E-3</v>
          </cell>
          <cell r="CF867">
            <v>3.0000000000000001E-3</v>
          </cell>
          <cell r="EM867">
            <v>3.3029999999999999</v>
          </cell>
          <cell r="EN867">
            <v>2.8740000000000001</v>
          </cell>
          <cell r="EO867">
            <v>2.5779999999999998</v>
          </cell>
          <cell r="EP867">
            <v>1.538</v>
          </cell>
          <cell r="EQ867">
            <v>6.6000000000000003E-2</v>
          </cell>
          <cell r="ER867">
            <v>0</v>
          </cell>
          <cell r="ES867">
            <v>0</v>
          </cell>
          <cell r="ET867">
            <v>0</v>
          </cell>
          <cell r="EU867">
            <v>6.8000000000000005E-2</v>
          </cell>
          <cell r="EV867">
            <v>1.597</v>
          </cell>
          <cell r="EW867">
            <v>2.41</v>
          </cell>
          <cell r="EX867">
            <v>3.0830000000000002</v>
          </cell>
          <cell r="EY867">
            <v>17.516999999999999</v>
          </cell>
        </row>
        <row r="868">
          <cell r="AC868" t="str">
            <v>котельной ЗАО "Алейскзернопродукт" им.С.Н.Старовойтова, для участка: от узла управления до ж.д.пер.Гаврилина,4; Надземная; 1990год ввода; отопление; обратный; 95/70°С</v>
          </cell>
          <cell r="BP868">
            <v>3.2000000000000001E-2</v>
          </cell>
          <cell r="BQ868">
            <v>2.8000000000000001E-2</v>
          </cell>
          <cell r="BR868">
            <v>2.7E-2</v>
          </cell>
          <cell r="BS868">
            <v>0.02</v>
          </cell>
          <cell r="BT868">
            <v>6.0000000000000001E-3</v>
          </cell>
          <cell r="BU868">
            <v>4.0000000000000001E-3</v>
          </cell>
          <cell r="BV868">
            <v>5.0000000000000001E-3</v>
          </cell>
          <cell r="BW868">
            <v>6.0000000000000001E-3</v>
          </cell>
          <cell r="BX868">
            <v>6.0000000000000001E-3</v>
          </cell>
          <cell r="BY868">
            <v>0.02</v>
          </cell>
          <cell r="BZ868">
            <v>2.5000000000000001E-2</v>
          </cell>
          <cell r="CA868">
            <v>0.03</v>
          </cell>
          <cell r="CB868">
            <v>0.20899999999999999</v>
          </cell>
          <cell r="CD868">
            <v>1.7999999999999999E-2</v>
          </cell>
          <cell r="CE868">
            <v>3.0000000000000001E-3</v>
          </cell>
          <cell r="CF868">
            <v>3.0000000000000001E-3</v>
          </cell>
          <cell r="EM868">
            <v>2.7629999999999999</v>
          </cell>
          <cell r="EN868">
            <v>2.4039999999999999</v>
          </cell>
          <cell r="EO868">
            <v>2.1560000000000001</v>
          </cell>
          <cell r="EP868">
            <v>1.286</v>
          </cell>
          <cell r="EQ868">
            <v>5.5E-2</v>
          </cell>
          <cell r="ER868">
            <v>0</v>
          </cell>
          <cell r="ES868">
            <v>0</v>
          </cell>
          <cell r="ET868">
            <v>0</v>
          </cell>
          <cell r="EU868">
            <v>5.7000000000000002E-2</v>
          </cell>
          <cell r="EV868">
            <v>1.335</v>
          </cell>
          <cell r="EW868">
            <v>2.0150000000000001</v>
          </cell>
          <cell r="EX868">
            <v>2.5790000000000002</v>
          </cell>
          <cell r="EY868">
            <v>14.650000000000002</v>
          </cell>
        </row>
        <row r="869">
          <cell r="AC869" t="str">
            <v>котельной ЗАО "Алейскзернопродукт" им.С.Н.Старовойтова, для участка: от узла управления до ж.д.пер.Гаврилина,4; Надземная; 2011год ввода; ГВС; подающий; 60/30°С</v>
          </cell>
          <cell r="BP869">
            <v>0</v>
          </cell>
          <cell r="BQ869">
            <v>0</v>
          </cell>
          <cell r="BR869">
            <v>0</v>
          </cell>
          <cell r="BS869">
            <v>0</v>
          </cell>
          <cell r="BT869">
            <v>0</v>
          </cell>
          <cell r="BU869">
            <v>0</v>
          </cell>
          <cell r="BV869">
            <v>0</v>
          </cell>
          <cell r="BW869">
            <v>0</v>
          </cell>
          <cell r="BX869">
            <v>0</v>
          </cell>
          <cell r="BY869">
            <v>0</v>
          </cell>
          <cell r="BZ869">
            <v>0</v>
          </cell>
          <cell r="CA869">
            <v>0</v>
          </cell>
          <cell r="CB869">
            <v>0</v>
          </cell>
          <cell r="CD869">
            <v>0</v>
          </cell>
          <cell r="CE869">
            <v>0</v>
          </cell>
          <cell r="CF869">
            <v>0</v>
          </cell>
          <cell r="EM869">
            <v>0.16</v>
          </cell>
          <cell r="EN869">
            <v>0.14199999999999999</v>
          </cell>
          <cell r="EO869">
            <v>0.14099999999999999</v>
          </cell>
          <cell r="EP869">
            <v>0.113</v>
          </cell>
          <cell r="EQ869">
            <v>9.8000000000000004E-2</v>
          </cell>
          <cell r="ER869">
            <v>5.5E-2</v>
          </cell>
          <cell r="ES869">
            <v>6.9000000000000006E-2</v>
          </cell>
          <cell r="ET869">
            <v>8.7999999999999995E-2</v>
          </cell>
          <cell r="EU869">
            <v>9.7000000000000003E-2</v>
          </cell>
          <cell r="EV869">
            <v>0.11700000000000001</v>
          </cell>
          <cell r="EW869">
            <v>0.13400000000000001</v>
          </cell>
          <cell r="EX869">
            <v>0.155</v>
          </cell>
          <cell r="EY869">
            <v>1.369</v>
          </cell>
        </row>
        <row r="870">
          <cell r="AC870" t="str">
            <v>котельной ЗАО "Алейскзернопродукт" им.С.Н.Старовойтова, для участка: от узла управления до ж.д.пер.Гаврилина,4; Надземная; 2011год ввода; ГВС; обратный; 60/30°С</v>
          </cell>
          <cell r="BP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U870">
            <v>0</v>
          </cell>
          <cell r="BV870">
            <v>0</v>
          </cell>
          <cell r="BW870">
            <v>0</v>
          </cell>
          <cell r="BX870">
            <v>0</v>
          </cell>
          <cell r="BY870">
            <v>0</v>
          </cell>
          <cell r="BZ870">
            <v>0</v>
          </cell>
          <cell r="CA870">
            <v>0</v>
          </cell>
          <cell r="CB870">
            <v>0</v>
          </cell>
          <cell r="CD870">
            <v>0</v>
          </cell>
          <cell r="CE870">
            <v>0</v>
          </cell>
          <cell r="CF870">
            <v>0</v>
          </cell>
          <cell r="EM870">
            <v>0.14799999999999999</v>
          </cell>
          <cell r="EN870">
            <v>0.13100000000000001</v>
          </cell>
          <cell r="EO870">
            <v>0.13100000000000001</v>
          </cell>
          <cell r="EP870">
            <v>0.105</v>
          </cell>
          <cell r="EQ870">
            <v>9.0999999999999998E-2</v>
          </cell>
          <cell r="ER870">
            <v>5.0999999999999997E-2</v>
          </cell>
          <cell r="ES870">
            <v>6.3E-2</v>
          </cell>
          <cell r="ET870">
            <v>8.2000000000000003E-2</v>
          </cell>
          <cell r="EU870">
            <v>0.09</v>
          </cell>
          <cell r="EV870">
            <v>0.108</v>
          </cell>
          <cell r="EW870">
            <v>0.125</v>
          </cell>
          <cell r="EX870">
            <v>0.14299999999999999</v>
          </cell>
          <cell r="EY870">
            <v>1.268</v>
          </cell>
        </row>
        <row r="871">
          <cell r="AC871" t="str">
            <v>котельной ЗАО "Алейскзернопродукт" им.С.Н.Старовойтова, для участка: от узла управления до ж.д.пер.Гаврилина,4; Надземная; 1990год ввода; ГВС; подающий; 60/30°С</v>
          </cell>
          <cell r="BP871">
            <v>4.1000000000000002E-2</v>
          </cell>
          <cell r="BQ871">
            <v>3.5999999999999997E-2</v>
          </cell>
          <cell r="BR871">
            <v>3.5000000000000003E-2</v>
          </cell>
          <cell r="BS871">
            <v>2.5999999999999999E-2</v>
          </cell>
          <cell r="BT871">
            <v>8.0000000000000002E-3</v>
          </cell>
          <cell r="BU871">
            <v>5.0000000000000001E-3</v>
          </cell>
          <cell r="BV871">
            <v>6.0000000000000001E-3</v>
          </cell>
          <cell r="BW871">
            <v>7.0000000000000001E-3</v>
          </cell>
          <cell r="BX871">
            <v>8.0000000000000002E-3</v>
          </cell>
          <cell r="BY871">
            <v>2.7E-2</v>
          </cell>
          <cell r="BZ871">
            <v>3.3000000000000002E-2</v>
          </cell>
          <cell r="CA871">
            <v>3.9E-2</v>
          </cell>
          <cell r="CB871">
            <v>0.27100000000000002</v>
          </cell>
          <cell r="CD871">
            <v>2.3E-2</v>
          </cell>
          <cell r="CE871">
            <v>4.0000000000000001E-3</v>
          </cell>
          <cell r="CF871">
            <v>4.0000000000000001E-3</v>
          </cell>
          <cell r="EM871">
            <v>4.28</v>
          </cell>
          <cell r="EN871">
            <v>3.8010000000000002</v>
          </cell>
          <cell r="EO871">
            <v>3.7890000000000001</v>
          </cell>
          <cell r="EP871">
            <v>3.0270000000000001</v>
          </cell>
          <cell r="EQ871">
            <v>2.637</v>
          </cell>
          <cell r="ER871">
            <v>1.48</v>
          </cell>
          <cell r="ES871">
            <v>1.837</v>
          </cell>
          <cell r="ET871">
            <v>2.3610000000000002</v>
          </cell>
          <cell r="EU871">
            <v>2.6</v>
          </cell>
          <cell r="EV871">
            <v>3.133</v>
          </cell>
          <cell r="EW871">
            <v>3.6030000000000002</v>
          </cell>
          <cell r="EX871">
            <v>4.1429999999999998</v>
          </cell>
          <cell r="EY871">
            <v>36.691000000000003</v>
          </cell>
        </row>
        <row r="872">
          <cell r="AC872" t="str">
            <v>котельной ЗАО "Алейскзернопродукт" им.С.Н.Старовойтова, для участка: от узла управления до ж.д.пер.Гаврилина,4; Надземная; 1990год ввода; ГВС; обратный; 60/30°С</v>
          </cell>
          <cell r="BP872">
            <v>2.5999999999999999E-2</v>
          </cell>
          <cell r="BQ872">
            <v>2.3E-2</v>
          </cell>
          <cell r="BR872">
            <v>2.3E-2</v>
          </cell>
          <cell r="BS872">
            <v>1.6E-2</v>
          </cell>
          <cell r="BT872">
            <v>5.0000000000000001E-3</v>
          </cell>
          <cell r="BU872">
            <v>3.0000000000000001E-3</v>
          </cell>
          <cell r="BV872">
            <v>4.0000000000000001E-3</v>
          </cell>
          <cell r="BW872">
            <v>5.0000000000000001E-3</v>
          </cell>
          <cell r="BX872">
            <v>5.0000000000000001E-3</v>
          </cell>
          <cell r="BY872">
            <v>1.7000000000000001E-2</v>
          </cell>
          <cell r="BZ872">
            <v>2.1000000000000001E-2</v>
          </cell>
          <cell r="CA872">
            <v>2.5000000000000001E-2</v>
          </cell>
          <cell r="CB872">
            <v>0.17300000000000001</v>
          </cell>
          <cell r="CD872">
            <v>1.4999999999999999E-2</v>
          </cell>
          <cell r="CE872">
            <v>2E-3</v>
          </cell>
          <cell r="CF872">
            <v>2E-3</v>
          </cell>
          <cell r="EM872">
            <v>3.4940000000000002</v>
          </cell>
          <cell r="EN872">
            <v>3.1030000000000002</v>
          </cell>
          <cell r="EO872">
            <v>3.093</v>
          </cell>
          <cell r="EP872">
            <v>2.4700000000000002</v>
          </cell>
          <cell r="EQ872">
            <v>2.1520000000000001</v>
          </cell>
          <cell r="ER872">
            <v>1.208</v>
          </cell>
          <cell r="ES872">
            <v>1.4990000000000001</v>
          </cell>
          <cell r="ET872">
            <v>1.927</v>
          </cell>
          <cell r="EU872">
            <v>2.1219999999999999</v>
          </cell>
          <cell r="EV872">
            <v>2.5569999999999999</v>
          </cell>
          <cell r="EW872">
            <v>2.9409999999999998</v>
          </cell>
          <cell r="EX872">
            <v>3.3809999999999998</v>
          </cell>
          <cell r="EY872">
            <v>29.946999999999999</v>
          </cell>
        </row>
        <row r="873">
          <cell r="AC873" t="str">
            <v>котельной ЗАО "Алейскзернопродукт" им.С.Н.Старовойтова, для участка: от узла управления до ж.д.пер.Гаврилина,4; Надземная; 1990год ввода; ГВС; подающий; 60/30°С</v>
          </cell>
          <cell r="BP873">
            <v>6.0000000000000001E-3</v>
          </cell>
          <cell r="BQ873">
            <v>6.0000000000000001E-3</v>
          </cell>
          <cell r="BR873">
            <v>5.0000000000000001E-3</v>
          </cell>
          <cell r="BS873">
            <v>4.0000000000000001E-3</v>
          </cell>
          <cell r="BT873">
            <v>1E-3</v>
          </cell>
          <cell r="BU873">
            <v>1E-3</v>
          </cell>
          <cell r="BV873">
            <v>1E-3</v>
          </cell>
          <cell r="BW873">
            <v>1E-3</v>
          </cell>
          <cell r="BX873">
            <v>1E-3</v>
          </cell>
          <cell r="BY873">
            <v>4.0000000000000001E-3</v>
          </cell>
          <cell r="BZ873">
            <v>5.0000000000000001E-3</v>
          </cell>
          <cell r="CA873">
            <v>6.0000000000000001E-3</v>
          </cell>
          <cell r="CB873">
            <v>4.1000000000000002E-2</v>
          </cell>
          <cell r="CD873">
            <v>4.0000000000000001E-3</v>
          </cell>
          <cell r="CE873">
            <v>1E-3</v>
          </cell>
          <cell r="CF873">
            <v>1E-3</v>
          </cell>
          <cell r="EM873">
            <v>2.036</v>
          </cell>
          <cell r="EN873">
            <v>1.8080000000000001</v>
          </cell>
          <cell r="EO873">
            <v>1.8029999999999999</v>
          </cell>
          <cell r="EP873">
            <v>1.44</v>
          </cell>
          <cell r="EQ873">
            <v>1.254</v>
          </cell>
          <cell r="ER873">
            <v>0.70399999999999996</v>
          </cell>
          <cell r="ES873">
            <v>0.874</v>
          </cell>
          <cell r="ET873">
            <v>1.123</v>
          </cell>
          <cell r="EU873">
            <v>1.2370000000000001</v>
          </cell>
          <cell r="EV873">
            <v>1.4910000000000001</v>
          </cell>
          <cell r="EW873">
            <v>1.714</v>
          </cell>
          <cell r="EX873">
            <v>1.9710000000000001</v>
          </cell>
          <cell r="EY873">
            <v>17.454999999999998</v>
          </cell>
        </row>
        <row r="874">
          <cell r="AC874" t="str">
            <v>котельной ЗАО "Алейскзернопродукт" им.С.Н.Старовойтова, для участка: от узла управления до ж.д.пер.Гаврилина,4; Надземная; 1990год ввода; ГВС; обратный; 60/30°С</v>
          </cell>
          <cell r="BP874">
            <v>4.0000000000000001E-3</v>
          </cell>
          <cell r="BQ874">
            <v>4.0000000000000001E-3</v>
          </cell>
          <cell r="BR874">
            <v>4.0000000000000001E-3</v>
          </cell>
          <cell r="BS874">
            <v>3.0000000000000001E-3</v>
          </cell>
          <cell r="BT874">
            <v>1E-3</v>
          </cell>
          <cell r="BU874">
            <v>0</v>
          </cell>
          <cell r="BV874">
            <v>1E-3</v>
          </cell>
          <cell r="BW874">
            <v>1E-3</v>
          </cell>
          <cell r="BX874">
            <v>1E-3</v>
          </cell>
          <cell r="BY874">
            <v>3.0000000000000001E-3</v>
          </cell>
          <cell r="BZ874">
            <v>3.0000000000000001E-3</v>
          </cell>
          <cell r="CA874">
            <v>4.0000000000000001E-3</v>
          </cell>
          <cell r="CB874">
            <v>2.9000000000000001E-2</v>
          </cell>
          <cell r="CD874">
            <v>2E-3</v>
          </cell>
          <cell r="CE874">
            <v>0</v>
          </cell>
          <cell r="CF874">
            <v>0</v>
          </cell>
          <cell r="EM874">
            <v>1.867</v>
          </cell>
          <cell r="EN874">
            <v>1.6579999999999999</v>
          </cell>
          <cell r="EO874">
            <v>1.653</v>
          </cell>
          <cell r="EP874">
            <v>1.32</v>
          </cell>
          <cell r="EQ874">
            <v>1.1499999999999999</v>
          </cell>
          <cell r="ER874">
            <v>0.64600000000000002</v>
          </cell>
          <cell r="ES874">
            <v>0.80100000000000005</v>
          </cell>
          <cell r="ET874">
            <v>1.03</v>
          </cell>
          <cell r="EU874">
            <v>1.1339999999999999</v>
          </cell>
          <cell r="EV874">
            <v>1.3660000000000001</v>
          </cell>
          <cell r="EW874">
            <v>1.571</v>
          </cell>
          <cell r="EX874">
            <v>1.8069999999999999</v>
          </cell>
          <cell r="EY874">
            <v>16.003</v>
          </cell>
        </row>
        <row r="875">
          <cell r="AC875" t="str">
            <v>котельной ЗАО "Алейскзернопродукт" им.С.Н.Старовойтова, для участка: от узла управления до до ж.д.ул.Советская,101; Надземная; 1986год ввода; отопление; подающий; 95/70°С</v>
          </cell>
          <cell r="BP875">
            <v>6.5000000000000002E-2</v>
          </cell>
          <cell r="BQ875">
            <v>5.7000000000000002E-2</v>
          </cell>
          <cell r="BR875">
            <v>5.5E-2</v>
          </cell>
          <cell r="BS875">
            <v>4.1000000000000002E-2</v>
          </cell>
          <cell r="BT875">
            <v>1.2999999999999999E-2</v>
          </cell>
          <cell r="BU875">
            <v>8.0000000000000002E-3</v>
          </cell>
          <cell r="BV875">
            <v>0.01</v>
          </cell>
          <cell r="BW875">
            <v>1.2E-2</v>
          </cell>
          <cell r="BX875">
            <v>1.2999999999999999E-2</v>
          </cell>
          <cell r="BY875">
            <v>4.2000000000000003E-2</v>
          </cell>
          <cell r="BZ875">
            <v>5.1999999999999998E-2</v>
          </cell>
          <cell r="CA875">
            <v>6.2E-2</v>
          </cell>
          <cell r="CB875">
            <v>0.43</v>
          </cell>
          <cell r="CD875">
            <v>3.6999999999999998E-2</v>
          </cell>
          <cell r="CE875">
            <v>6.0000000000000001E-3</v>
          </cell>
          <cell r="CF875">
            <v>6.0000000000000001E-3</v>
          </cell>
          <cell r="EM875">
            <v>4.0990000000000002</v>
          </cell>
          <cell r="EN875">
            <v>3.5670000000000002</v>
          </cell>
          <cell r="EO875">
            <v>3.1989999999999998</v>
          </cell>
          <cell r="EP875">
            <v>1.909</v>
          </cell>
          <cell r="EQ875">
            <v>8.2000000000000003E-2</v>
          </cell>
          <cell r="ER875">
            <v>0</v>
          </cell>
          <cell r="ES875">
            <v>0</v>
          </cell>
          <cell r="ET875">
            <v>0</v>
          </cell>
          <cell r="EU875">
            <v>8.4000000000000005E-2</v>
          </cell>
          <cell r="EV875">
            <v>1.9810000000000001</v>
          </cell>
          <cell r="EW875">
            <v>2.99</v>
          </cell>
          <cell r="EX875">
            <v>3.8260000000000001</v>
          </cell>
          <cell r="EY875">
            <v>21.737000000000002</v>
          </cell>
        </row>
        <row r="876">
          <cell r="AC876" t="str">
            <v>котельной ЗАО "Алейскзернопродукт" им.С.Н.Старовойтова, для участка: от узла управления до до ж.д.ул.Советская,101; Надземная; 1986год ввода; отопление; обратный; 95/70°С</v>
          </cell>
          <cell r="BP876">
            <v>6.5000000000000002E-2</v>
          </cell>
          <cell r="BQ876">
            <v>5.7000000000000002E-2</v>
          </cell>
          <cell r="BR876">
            <v>5.5E-2</v>
          </cell>
          <cell r="BS876">
            <v>4.1000000000000002E-2</v>
          </cell>
          <cell r="BT876">
            <v>1.2999999999999999E-2</v>
          </cell>
          <cell r="BU876">
            <v>8.0000000000000002E-3</v>
          </cell>
          <cell r="BV876">
            <v>0.01</v>
          </cell>
          <cell r="BW876">
            <v>1.2E-2</v>
          </cell>
          <cell r="BX876">
            <v>1.2999999999999999E-2</v>
          </cell>
          <cell r="BY876">
            <v>4.2000000000000003E-2</v>
          </cell>
          <cell r="BZ876">
            <v>5.1999999999999998E-2</v>
          </cell>
          <cell r="CA876">
            <v>6.2E-2</v>
          </cell>
          <cell r="CB876">
            <v>0.43</v>
          </cell>
          <cell r="CD876">
            <v>3.6999999999999998E-2</v>
          </cell>
          <cell r="CE876">
            <v>6.0000000000000001E-3</v>
          </cell>
          <cell r="CF876">
            <v>6.0000000000000001E-3</v>
          </cell>
          <cell r="EM876">
            <v>3.5430000000000001</v>
          </cell>
          <cell r="EN876">
            <v>3.0830000000000002</v>
          </cell>
          <cell r="EO876">
            <v>2.7650000000000001</v>
          </cell>
          <cell r="EP876">
            <v>1.65</v>
          </cell>
          <cell r="EQ876">
            <v>7.0000000000000007E-2</v>
          </cell>
          <cell r="ER876">
            <v>0</v>
          </cell>
          <cell r="ES876">
            <v>0</v>
          </cell>
          <cell r="ET876">
            <v>0</v>
          </cell>
          <cell r="EU876">
            <v>7.2999999999999995E-2</v>
          </cell>
          <cell r="EV876">
            <v>1.712</v>
          </cell>
          <cell r="EW876">
            <v>2.585</v>
          </cell>
          <cell r="EX876">
            <v>3.3069999999999999</v>
          </cell>
          <cell r="EY876">
            <v>18.788</v>
          </cell>
        </row>
        <row r="877">
          <cell r="AC877" t="str">
            <v>котельной ЗАО "Алейскзернопродукт" им.С.Н.Старовойтова, для участка: от узла управления до до ж.д.ул.Советская,101; Надземная; 1986год ввода; отопление; подающий; 95/70°С</v>
          </cell>
          <cell r="BP877">
            <v>7.0000000000000001E-3</v>
          </cell>
          <cell r="BQ877">
            <v>6.0000000000000001E-3</v>
          </cell>
          <cell r="BR877">
            <v>6.0000000000000001E-3</v>
          </cell>
          <cell r="BS877">
            <v>4.0000000000000001E-3</v>
          </cell>
          <cell r="BT877">
            <v>1E-3</v>
          </cell>
          <cell r="BU877">
            <v>1E-3</v>
          </cell>
          <cell r="BV877">
            <v>1E-3</v>
          </cell>
          <cell r="BW877">
            <v>1E-3</v>
          </cell>
          <cell r="BX877">
            <v>1E-3</v>
          </cell>
          <cell r="BY877">
            <v>4.0000000000000001E-3</v>
          </cell>
          <cell r="BZ877">
            <v>5.0000000000000001E-3</v>
          </cell>
          <cell r="CA877">
            <v>6.0000000000000001E-3</v>
          </cell>
          <cell r="CB877">
            <v>4.3000000000000003E-2</v>
          </cell>
          <cell r="CD877">
            <v>4.0000000000000001E-3</v>
          </cell>
          <cell r="CE877">
            <v>1E-3</v>
          </cell>
          <cell r="CF877">
            <v>1E-3</v>
          </cell>
          <cell r="EM877">
            <v>1.1839999999999999</v>
          </cell>
          <cell r="EN877">
            <v>1.03</v>
          </cell>
          <cell r="EO877">
            <v>0.92400000000000004</v>
          </cell>
          <cell r="EP877">
            <v>0.55100000000000005</v>
          </cell>
          <cell r="EQ877">
            <v>2.4E-2</v>
          </cell>
          <cell r="ER877">
            <v>0</v>
          </cell>
          <cell r="ES877">
            <v>0</v>
          </cell>
          <cell r="ET877">
            <v>0</v>
          </cell>
          <cell r="EU877">
            <v>2.4E-2</v>
          </cell>
          <cell r="EV877">
            <v>0.57199999999999995</v>
          </cell>
          <cell r="EW877">
            <v>0.86399999999999999</v>
          </cell>
          <cell r="EX877">
            <v>1.105</v>
          </cell>
          <cell r="EY877">
            <v>6.2780000000000005</v>
          </cell>
        </row>
        <row r="878">
          <cell r="AC878" t="str">
            <v>котельной ЗАО "Алейскзернопродукт" им.С.Н.Старовойтова, для участка: от узла управления до до ж.д.ул.Советская,101; Надземная; 1986год ввода; отопление; обратный; 95/70°С</v>
          </cell>
          <cell r="BP878">
            <v>7.0000000000000001E-3</v>
          </cell>
          <cell r="BQ878">
            <v>6.0000000000000001E-3</v>
          </cell>
          <cell r="BR878">
            <v>6.0000000000000001E-3</v>
          </cell>
          <cell r="BS878">
            <v>4.0000000000000001E-3</v>
          </cell>
          <cell r="BT878">
            <v>1E-3</v>
          </cell>
          <cell r="BU878">
            <v>1E-3</v>
          </cell>
          <cell r="BV878">
            <v>1E-3</v>
          </cell>
          <cell r="BW878">
            <v>1E-3</v>
          </cell>
          <cell r="BX878">
            <v>1E-3</v>
          </cell>
          <cell r="BY878">
            <v>4.0000000000000001E-3</v>
          </cell>
          <cell r="BZ878">
            <v>5.0000000000000001E-3</v>
          </cell>
          <cell r="CA878">
            <v>6.0000000000000001E-3</v>
          </cell>
          <cell r="CB878">
            <v>4.3000000000000003E-2</v>
          </cell>
          <cell r="CD878">
            <v>4.0000000000000001E-3</v>
          </cell>
          <cell r="CE878">
            <v>1E-3</v>
          </cell>
          <cell r="CF878">
            <v>1E-3</v>
          </cell>
          <cell r="EM878">
            <v>1.0109999999999999</v>
          </cell>
          <cell r="EN878">
            <v>0.88</v>
          </cell>
          <cell r="EO878">
            <v>0.78900000000000003</v>
          </cell>
          <cell r="EP878">
            <v>0.47099999999999997</v>
          </cell>
          <cell r="EQ878">
            <v>0.02</v>
          </cell>
          <cell r="ER878">
            <v>0</v>
          </cell>
          <cell r="ES878">
            <v>0</v>
          </cell>
          <cell r="ET878">
            <v>0</v>
          </cell>
          <cell r="EU878">
            <v>2.1000000000000001E-2</v>
          </cell>
          <cell r="EV878">
            <v>0.48899999999999999</v>
          </cell>
          <cell r="EW878">
            <v>0.73699999999999999</v>
          </cell>
          <cell r="EX878">
            <v>0.94299999999999995</v>
          </cell>
          <cell r="EY878">
            <v>5.3609999999999998</v>
          </cell>
        </row>
        <row r="879">
          <cell r="AC879" t="str">
            <v>котельной ЗАО "Алейскзернопродукт" им.С.Н.Старовойтова, для участка: от узла управления до до ж.д.ул.Советская,101; Надземная; 1986год ввода; отопление; подающий; 95/70°С</v>
          </cell>
          <cell r="BP879">
            <v>3.0000000000000001E-3</v>
          </cell>
          <cell r="BQ879">
            <v>3.0000000000000001E-3</v>
          </cell>
          <cell r="BR879">
            <v>3.0000000000000001E-3</v>
          </cell>
          <cell r="BS879">
            <v>2E-3</v>
          </cell>
          <cell r="BT879">
            <v>1E-3</v>
          </cell>
          <cell r="BU879">
            <v>0</v>
          </cell>
          <cell r="BV879">
            <v>0</v>
          </cell>
          <cell r="BW879">
            <v>1E-3</v>
          </cell>
          <cell r="BX879">
            <v>1E-3</v>
          </cell>
          <cell r="BY879">
            <v>2E-3</v>
          </cell>
          <cell r="BZ879">
            <v>3.0000000000000001E-3</v>
          </cell>
          <cell r="CA879">
            <v>3.0000000000000001E-3</v>
          </cell>
          <cell r="CB879">
            <v>2.1999999999999999E-2</v>
          </cell>
          <cell r="CD879">
            <v>2E-3</v>
          </cell>
          <cell r="CE879">
            <v>0</v>
          </cell>
          <cell r="CF879">
            <v>0</v>
          </cell>
          <cell r="EM879">
            <v>1.1459999999999999</v>
          </cell>
          <cell r="EN879">
            <v>0.997</v>
          </cell>
          <cell r="EO879">
            <v>0.89400000000000002</v>
          </cell>
          <cell r="EP879">
            <v>0.53300000000000003</v>
          </cell>
          <cell r="EQ879">
            <v>2.3E-2</v>
          </cell>
          <cell r="ER879">
            <v>0</v>
          </cell>
          <cell r="ES879">
            <v>0</v>
          </cell>
          <cell r="ET879">
            <v>0</v>
          </cell>
          <cell r="EU879">
            <v>2.4E-2</v>
          </cell>
          <cell r="EV879">
            <v>0.55400000000000005</v>
          </cell>
          <cell r="EW879">
            <v>0.83599999999999997</v>
          </cell>
          <cell r="EX879">
            <v>1.07</v>
          </cell>
          <cell r="EY879">
            <v>6.0770000000000008</v>
          </cell>
        </row>
        <row r="880">
          <cell r="AC880" t="str">
            <v>котельной ЗАО "Алейскзернопродукт" им.С.Н.Старовойтова, для участка: от узла управления до до ж.д.ул.Советская,101; Надземная; 1986год ввода; отопление; обратный; 95/70°С</v>
          </cell>
          <cell r="BP880">
            <v>3.0000000000000001E-3</v>
          </cell>
          <cell r="BQ880">
            <v>3.0000000000000001E-3</v>
          </cell>
          <cell r="BR880">
            <v>3.0000000000000001E-3</v>
          </cell>
          <cell r="BS880">
            <v>2E-3</v>
          </cell>
          <cell r="BT880">
            <v>1E-3</v>
          </cell>
          <cell r="BU880">
            <v>0</v>
          </cell>
          <cell r="BV880">
            <v>0</v>
          </cell>
          <cell r="BW880">
            <v>1E-3</v>
          </cell>
          <cell r="BX880">
            <v>1E-3</v>
          </cell>
          <cell r="BY880">
            <v>2E-3</v>
          </cell>
          <cell r="BZ880">
            <v>3.0000000000000001E-3</v>
          </cell>
          <cell r="CA880">
            <v>3.0000000000000001E-3</v>
          </cell>
          <cell r="CB880">
            <v>2.1999999999999999E-2</v>
          </cell>
          <cell r="CD880">
            <v>2E-3</v>
          </cell>
          <cell r="CE880">
            <v>0</v>
          </cell>
          <cell r="CF880">
            <v>0</v>
          </cell>
          <cell r="EM880">
            <v>0.95499999999999996</v>
          </cell>
          <cell r="EN880">
            <v>0.83099999999999996</v>
          </cell>
          <cell r="EO880">
            <v>0.745</v>
          </cell>
          <cell r="EP880">
            <v>0.44500000000000001</v>
          </cell>
          <cell r="EQ880">
            <v>1.9E-2</v>
          </cell>
          <cell r="ER880">
            <v>0</v>
          </cell>
          <cell r="ES880">
            <v>0</v>
          </cell>
          <cell r="ET880">
            <v>0</v>
          </cell>
          <cell r="EU880">
            <v>0.02</v>
          </cell>
          <cell r="EV880">
            <v>0.46200000000000002</v>
          </cell>
          <cell r="EW880">
            <v>0.69699999999999995</v>
          </cell>
          <cell r="EX880">
            <v>0.89200000000000002</v>
          </cell>
          <cell r="EY880">
            <v>5.0660000000000007</v>
          </cell>
        </row>
        <row r="881">
          <cell r="AC881" t="str">
            <v>котельной ЗАО "Алейскзернопродукт" им.С.Н.Старовойтова, для участка: от узла управления до до ж.д.ул.Советская,101; Надземная; 2011год ввода; ГВС; подающий; 60/30°С</v>
          </cell>
          <cell r="BP881">
            <v>1E-3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U881">
            <v>0</v>
          </cell>
          <cell r="BV881">
            <v>0</v>
          </cell>
          <cell r="BW881">
            <v>0</v>
          </cell>
          <cell r="BX881">
            <v>0</v>
          </cell>
          <cell r="BY881">
            <v>0</v>
          </cell>
          <cell r="BZ881">
            <v>0</v>
          </cell>
          <cell r="CA881">
            <v>0</v>
          </cell>
          <cell r="CB881">
            <v>1E-3</v>
          </cell>
          <cell r="CD881">
            <v>0</v>
          </cell>
          <cell r="CE881">
            <v>0</v>
          </cell>
          <cell r="CF881">
            <v>0</v>
          </cell>
          <cell r="EM881">
            <v>0.44800000000000001</v>
          </cell>
          <cell r="EN881">
            <v>0.39800000000000002</v>
          </cell>
          <cell r="EO881">
            <v>0.39600000000000002</v>
          </cell>
          <cell r="EP881">
            <v>0.317</v>
          </cell>
          <cell r="EQ881">
            <v>0.27600000000000002</v>
          </cell>
          <cell r="ER881">
            <v>0.155</v>
          </cell>
          <cell r="ES881">
            <v>0.192</v>
          </cell>
          <cell r="ET881">
            <v>0.247</v>
          </cell>
          <cell r="EU881">
            <v>0.27200000000000002</v>
          </cell>
          <cell r="EV881">
            <v>0.32800000000000001</v>
          </cell>
          <cell r="EW881">
            <v>0.377</v>
          </cell>
          <cell r="EX881">
            <v>0.433</v>
          </cell>
          <cell r="EY881">
            <v>3.8389999999999995</v>
          </cell>
        </row>
        <row r="882">
          <cell r="AC882" t="str">
            <v>котельной ЗАО "Алейскзернопродукт" им.С.Н.Старовойтова, для участка: от узла управления до до ж.д.ул.Советская,101; Надземная; 2011год ввода; ГВС; обратный; 60/30°С</v>
          </cell>
          <cell r="BP882">
            <v>1E-3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U882">
            <v>0</v>
          </cell>
          <cell r="BV882">
            <v>0</v>
          </cell>
          <cell r="BW882">
            <v>0</v>
          </cell>
          <cell r="BX882">
            <v>0</v>
          </cell>
          <cell r="BY882">
            <v>0</v>
          </cell>
          <cell r="BZ882">
            <v>0</v>
          </cell>
          <cell r="CA882">
            <v>0</v>
          </cell>
          <cell r="CB882">
            <v>1E-3</v>
          </cell>
          <cell r="CD882">
            <v>0</v>
          </cell>
          <cell r="CE882">
            <v>0</v>
          </cell>
          <cell r="CF882">
            <v>0</v>
          </cell>
          <cell r="EM882">
            <v>0.41599999999999998</v>
          </cell>
          <cell r="EN882">
            <v>0.36899999999999999</v>
          </cell>
          <cell r="EO882">
            <v>0.36799999999999999</v>
          </cell>
          <cell r="EP882">
            <v>0.29399999999999998</v>
          </cell>
          <cell r="EQ882">
            <v>0.25600000000000001</v>
          </cell>
          <cell r="ER882">
            <v>0.14399999999999999</v>
          </cell>
          <cell r="ES882">
            <v>0.17799999999999999</v>
          </cell>
          <cell r="ET882">
            <v>0.22900000000000001</v>
          </cell>
          <cell r="EU882">
            <v>0.252</v>
          </cell>
          <cell r="EV882">
            <v>0.30399999999999999</v>
          </cell>
          <cell r="EW882">
            <v>0.35</v>
          </cell>
          <cell r="EX882">
            <v>0.40200000000000002</v>
          </cell>
          <cell r="EY882">
            <v>3.5620000000000003</v>
          </cell>
        </row>
        <row r="883">
          <cell r="AC883" t="str">
            <v>котельной ЗАО "Алейскзернопродукт" им.С.Н.Старовойтова, для участка: от узла управления до до ж.д.ул.Советская,101; Надземная; 2011год ввода; ГВС; подающий; 60/30°С</v>
          </cell>
          <cell r="BP883">
            <v>7.0000000000000001E-3</v>
          </cell>
          <cell r="BQ883">
            <v>6.0000000000000001E-3</v>
          </cell>
          <cell r="BR883">
            <v>6.0000000000000001E-3</v>
          </cell>
          <cell r="BS883">
            <v>4.0000000000000001E-3</v>
          </cell>
          <cell r="BT883">
            <v>1E-3</v>
          </cell>
          <cell r="BU883">
            <v>1E-3</v>
          </cell>
          <cell r="BV883">
            <v>1E-3</v>
          </cell>
          <cell r="BW883">
            <v>1E-3</v>
          </cell>
          <cell r="BX883">
            <v>1E-3</v>
          </cell>
          <cell r="BY883">
            <v>5.0000000000000001E-3</v>
          </cell>
          <cell r="BZ883">
            <v>6.0000000000000001E-3</v>
          </cell>
          <cell r="CA883">
            <v>7.0000000000000001E-3</v>
          </cell>
          <cell r="CB883">
            <v>4.6000000000000006E-2</v>
          </cell>
          <cell r="CD883">
            <v>4.0000000000000001E-3</v>
          </cell>
          <cell r="CE883">
            <v>1E-3</v>
          </cell>
          <cell r="CF883">
            <v>1E-3</v>
          </cell>
          <cell r="EM883">
            <v>1.149</v>
          </cell>
          <cell r="EN883">
            <v>1.02</v>
          </cell>
          <cell r="EO883">
            <v>1.0169999999999999</v>
          </cell>
          <cell r="EP883">
            <v>0.81200000000000006</v>
          </cell>
          <cell r="EQ883">
            <v>0.70699999999999996</v>
          </cell>
          <cell r="ER883">
            <v>0.39700000000000002</v>
          </cell>
          <cell r="ES883">
            <v>0.49299999999999999</v>
          </cell>
          <cell r="ET883">
            <v>0.63300000000000001</v>
          </cell>
          <cell r="EU883">
            <v>0.69799999999999995</v>
          </cell>
          <cell r="EV883">
            <v>0.84099999999999997</v>
          </cell>
          <cell r="EW883">
            <v>0.96699999999999997</v>
          </cell>
          <cell r="EX883">
            <v>1.1120000000000001</v>
          </cell>
          <cell r="EY883">
            <v>9.8460000000000001</v>
          </cell>
        </row>
        <row r="884">
          <cell r="AC884" t="str">
            <v>котельной ЗАО "Алейскзернопродукт" им.С.Н.Старовойтова, для участка: от узла управления до до ж.д.ул.Советская,101; Надземная; 2011год ввода; ГВС; обратный; 60/30°С</v>
          </cell>
          <cell r="BP884">
            <v>5.0000000000000001E-3</v>
          </cell>
          <cell r="BQ884">
            <v>4.0000000000000001E-3</v>
          </cell>
          <cell r="BR884">
            <v>4.0000000000000001E-3</v>
          </cell>
          <cell r="BS884">
            <v>3.0000000000000001E-3</v>
          </cell>
          <cell r="BT884">
            <v>1E-3</v>
          </cell>
          <cell r="BU884">
            <v>1E-3</v>
          </cell>
          <cell r="BV884">
            <v>1E-3</v>
          </cell>
          <cell r="BW884">
            <v>1E-3</v>
          </cell>
          <cell r="BX884">
            <v>1E-3</v>
          </cell>
          <cell r="BY884">
            <v>3.0000000000000001E-3</v>
          </cell>
          <cell r="BZ884">
            <v>4.0000000000000001E-3</v>
          </cell>
          <cell r="CA884">
            <v>4.0000000000000001E-3</v>
          </cell>
          <cell r="CB884">
            <v>3.2000000000000001E-2</v>
          </cell>
          <cell r="CD884">
            <v>3.0000000000000001E-3</v>
          </cell>
          <cell r="CE884">
            <v>0</v>
          </cell>
          <cell r="CF884">
            <v>0</v>
          </cell>
          <cell r="EM884">
            <v>1.002</v>
          </cell>
          <cell r="EN884">
            <v>0.88900000000000001</v>
          </cell>
          <cell r="EO884">
            <v>0.88700000000000001</v>
          </cell>
          <cell r="EP884">
            <v>0.70799999999999996</v>
          </cell>
          <cell r="EQ884">
            <v>0.61699999999999999</v>
          </cell>
          <cell r="ER884">
            <v>0.34599999999999997</v>
          </cell>
          <cell r="ES884">
            <v>0.43</v>
          </cell>
          <cell r="ET884">
            <v>0.55200000000000005</v>
          </cell>
          <cell r="EU884">
            <v>0.60799999999999998</v>
          </cell>
          <cell r="EV884">
            <v>0.73299999999999998</v>
          </cell>
          <cell r="EW884">
            <v>0.84299999999999997</v>
          </cell>
          <cell r="EX884">
            <v>0.96899999999999997</v>
          </cell>
          <cell r="EY884">
            <v>8.5839999999999979</v>
          </cell>
        </row>
        <row r="885">
          <cell r="AC885" t="str">
            <v>котельной ЗАО "Алейскзернопродукт" им.С.Н.Старовойтова, для участка: от ж.д.ул.Советская,101 до д/сада ул.Советская,109; Надземная; 1986год ввода; отопление; подающий; 95/70°С</v>
          </cell>
          <cell r="BP885">
            <v>4.7E-2</v>
          </cell>
          <cell r="BQ885">
            <v>4.2000000000000003E-2</v>
          </cell>
          <cell r="BR885">
            <v>0.04</v>
          </cell>
          <cell r="BS885">
            <v>2.9000000000000001E-2</v>
          </cell>
          <cell r="BT885">
            <v>0.01</v>
          </cell>
          <cell r="BU885">
            <v>5.0000000000000001E-3</v>
          </cell>
          <cell r="BV885">
            <v>7.0000000000000001E-3</v>
          </cell>
          <cell r="BW885">
            <v>8.0000000000000002E-3</v>
          </cell>
          <cell r="BX885">
            <v>8.9999999999999993E-3</v>
          </cell>
          <cell r="BY885">
            <v>3.1E-2</v>
          </cell>
          <cell r="BZ885">
            <v>3.7999999999999999E-2</v>
          </cell>
          <cell r="CA885">
            <v>4.4999999999999998E-2</v>
          </cell>
          <cell r="CB885">
            <v>0.311</v>
          </cell>
          <cell r="CD885">
            <v>2.7E-2</v>
          </cell>
          <cell r="CE885">
            <v>4.0000000000000001E-3</v>
          </cell>
          <cell r="CF885">
            <v>4.0000000000000001E-3</v>
          </cell>
          <cell r="EM885">
            <v>4.9359999999999999</v>
          </cell>
          <cell r="EN885">
            <v>4.2949999999999999</v>
          </cell>
          <cell r="EO885">
            <v>3.8519999999999999</v>
          </cell>
          <cell r="EP885">
            <v>2.298</v>
          </cell>
          <cell r="EQ885">
            <v>9.8000000000000004E-2</v>
          </cell>
          <cell r="ER885">
            <v>0</v>
          </cell>
          <cell r="ES885">
            <v>0</v>
          </cell>
          <cell r="ET885">
            <v>0</v>
          </cell>
          <cell r="EU885">
            <v>0.10100000000000001</v>
          </cell>
          <cell r="EV885">
            <v>2.3860000000000001</v>
          </cell>
          <cell r="EW885">
            <v>3.601</v>
          </cell>
          <cell r="EX885">
            <v>4.6070000000000002</v>
          </cell>
          <cell r="EY885">
            <v>26.173999999999999</v>
          </cell>
        </row>
        <row r="886">
          <cell r="AC886" t="str">
            <v>котельной ЗАО "Алейскзернопродукт" им.С.Н.Старовойтова, для участка: от ж.д.ул.Советская,101 до д/сада ул.Советская,109; Надземная; 1986год ввода; отопление; обратный; 95/70°С</v>
          </cell>
          <cell r="BP886">
            <v>4.7E-2</v>
          </cell>
          <cell r="BQ886">
            <v>4.2000000000000003E-2</v>
          </cell>
          <cell r="BR886">
            <v>0.04</v>
          </cell>
          <cell r="BS886">
            <v>2.9000000000000001E-2</v>
          </cell>
          <cell r="BT886">
            <v>0.01</v>
          </cell>
          <cell r="BU886">
            <v>5.0000000000000001E-3</v>
          </cell>
          <cell r="BV886">
            <v>7.0000000000000001E-3</v>
          </cell>
          <cell r="BW886">
            <v>8.0000000000000002E-3</v>
          </cell>
          <cell r="BX886">
            <v>8.9999999999999993E-3</v>
          </cell>
          <cell r="BY886">
            <v>3.1E-2</v>
          </cell>
          <cell r="BZ886">
            <v>3.7999999999999999E-2</v>
          </cell>
          <cell r="CA886">
            <v>4.4999999999999998E-2</v>
          </cell>
          <cell r="CB886">
            <v>0.311</v>
          </cell>
          <cell r="CD886">
            <v>2.7E-2</v>
          </cell>
          <cell r="CE886">
            <v>4.0000000000000001E-3</v>
          </cell>
          <cell r="CF886">
            <v>4.0000000000000001E-3</v>
          </cell>
          <cell r="EM886">
            <v>4.2489999999999997</v>
          </cell>
          <cell r="EN886">
            <v>3.698</v>
          </cell>
          <cell r="EO886">
            <v>3.3170000000000002</v>
          </cell>
          <cell r="EP886">
            <v>1.9790000000000001</v>
          </cell>
          <cell r="EQ886">
            <v>8.4000000000000005E-2</v>
          </cell>
          <cell r="ER886">
            <v>0</v>
          </cell>
          <cell r="ES886">
            <v>0</v>
          </cell>
          <cell r="ET886">
            <v>0</v>
          </cell>
          <cell r="EU886">
            <v>8.6999999999999994E-2</v>
          </cell>
          <cell r="EV886">
            <v>2.0539999999999998</v>
          </cell>
          <cell r="EW886">
            <v>3.1</v>
          </cell>
          <cell r="EX886">
            <v>3.9670000000000001</v>
          </cell>
          <cell r="EY886">
            <v>22.534999999999997</v>
          </cell>
        </row>
        <row r="887">
          <cell r="AC887" t="str">
            <v>котельной ЗАО "Алейскзернопродукт" им.С.Н.Старовойтова, для участка: от ж.д.ул.Советская,101 до д/сада ул.Советская,109; Надземная; 1986год ввода; отопление; подающий; 95/70°С</v>
          </cell>
          <cell r="BP887">
            <v>4.0000000000000001E-3</v>
          </cell>
          <cell r="BQ887">
            <v>3.0000000000000001E-3</v>
          </cell>
          <cell r="BR887">
            <v>3.0000000000000001E-3</v>
          </cell>
          <cell r="BS887">
            <v>2E-3</v>
          </cell>
          <cell r="BT887">
            <v>1E-3</v>
          </cell>
          <cell r="BU887">
            <v>0</v>
          </cell>
          <cell r="BV887">
            <v>1E-3</v>
          </cell>
          <cell r="BW887">
            <v>1E-3</v>
          </cell>
          <cell r="BX887">
            <v>1E-3</v>
          </cell>
          <cell r="BY887">
            <v>2E-3</v>
          </cell>
          <cell r="BZ887">
            <v>3.0000000000000001E-3</v>
          </cell>
          <cell r="CA887">
            <v>3.0000000000000001E-3</v>
          </cell>
          <cell r="CB887">
            <v>2.4E-2</v>
          </cell>
          <cell r="CD887">
            <v>2E-3</v>
          </cell>
          <cell r="CE887">
            <v>0</v>
          </cell>
          <cell r="CF887">
            <v>0</v>
          </cell>
          <cell r="EM887">
            <v>0.62</v>
          </cell>
          <cell r="EN887">
            <v>0.53900000000000003</v>
          </cell>
          <cell r="EO887">
            <v>0.48399999999999999</v>
          </cell>
          <cell r="EP887">
            <v>0.28899999999999998</v>
          </cell>
          <cell r="EQ887">
            <v>1.2E-2</v>
          </cell>
          <cell r="ER887">
            <v>0</v>
          </cell>
          <cell r="ES887">
            <v>0</v>
          </cell>
          <cell r="ET887">
            <v>0</v>
          </cell>
          <cell r="EU887">
            <v>1.2999999999999999E-2</v>
          </cell>
          <cell r="EV887">
            <v>0.3</v>
          </cell>
          <cell r="EW887">
            <v>0.45200000000000001</v>
          </cell>
          <cell r="EX887">
            <v>0.57899999999999996</v>
          </cell>
          <cell r="EY887">
            <v>3.2879999999999994</v>
          </cell>
        </row>
        <row r="888">
          <cell r="AC888" t="str">
            <v>котельной ЗАО "Алейскзернопродукт" им.С.Н.Старовойтова, для участка: от ж.д.ул.Советская,101 до д/сада ул.Советская,109; Надземная; 1986год ввода; отопление; обратный; 95/70°С</v>
          </cell>
          <cell r="BP888">
            <v>4.0000000000000001E-3</v>
          </cell>
          <cell r="BQ888">
            <v>3.0000000000000001E-3</v>
          </cell>
          <cell r="BR888">
            <v>3.0000000000000001E-3</v>
          </cell>
          <cell r="BS888">
            <v>2E-3</v>
          </cell>
          <cell r="BT888">
            <v>1E-3</v>
          </cell>
          <cell r="BU888">
            <v>0</v>
          </cell>
          <cell r="BV888">
            <v>1E-3</v>
          </cell>
          <cell r="BW888">
            <v>1E-3</v>
          </cell>
          <cell r="BX888">
            <v>1E-3</v>
          </cell>
          <cell r="BY888">
            <v>2E-3</v>
          </cell>
          <cell r="BZ888">
            <v>3.0000000000000001E-3</v>
          </cell>
          <cell r="CA888">
            <v>3.0000000000000001E-3</v>
          </cell>
          <cell r="CB888">
            <v>2.4E-2</v>
          </cell>
          <cell r="CD888">
            <v>2E-3</v>
          </cell>
          <cell r="CE888">
            <v>0</v>
          </cell>
          <cell r="CF888">
            <v>0</v>
          </cell>
          <cell r="EM888">
            <v>0.52900000000000003</v>
          </cell>
          <cell r="EN888">
            <v>0.46</v>
          </cell>
          <cell r="EO888">
            <v>0.41299999999999998</v>
          </cell>
          <cell r="EP888">
            <v>0.246</v>
          </cell>
          <cell r="EQ888">
            <v>1.0999999999999999E-2</v>
          </cell>
          <cell r="ER888">
            <v>0</v>
          </cell>
          <cell r="ES888">
            <v>0</v>
          </cell>
          <cell r="ET888">
            <v>0</v>
          </cell>
          <cell r="EU888">
            <v>1.0999999999999999E-2</v>
          </cell>
          <cell r="EV888">
            <v>0.25600000000000001</v>
          </cell>
          <cell r="EW888">
            <v>0.38600000000000001</v>
          </cell>
          <cell r="EX888">
            <v>0.49399999999999999</v>
          </cell>
          <cell r="EY888">
            <v>2.806</v>
          </cell>
        </row>
        <row r="889">
          <cell r="AC889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подающий; 60/30°С</v>
          </cell>
          <cell r="BP889">
            <v>1E-3</v>
          </cell>
          <cell r="BQ889">
            <v>1E-3</v>
          </cell>
          <cell r="BR889">
            <v>1E-3</v>
          </cell>
          <cell r="BS889">
            <v>1E-3</v>
          </cell>
          <cell r="BT889">
            <v>0</v>
          </cell>
          <cell r="BU889">
            <v>0</v>
          </cell>
          <cell r="BV889">
            <v>0</v>
          </cell>
          <cell r="BW889">
            <v>0</v>
          </cell>
          <cell r="BX889">
            <v>0</v>
          </cell>
          <cell r="BY889">
            <v>1E-3</v>
          </cell>
          <cell r="BZ889">
            <v>1E-3</v>
          </cell>
          <cell r="CA889">
            <v>1E-3</v>
          </cell>
          <cell r="CB889">
            <v>7.0000000000000001E-3</v>
          </cell>
          <cell r="CD889">
            <v>1E-3</v>
          </cell>
          <cell r="CE889">
            <v>0</v>
          </cell>
          <cell r="CF889">
            <v>0</v>
          </cell>
          <cell r="EM889">
            <v>0.33200000000000002</v>
          </cell>
          <cell r="EN889">
            <v>0.29499999999999998</v>
          </cell>
          <cell r="EO889">
            <v>0.29399999999999998</v>
          </cell>
          <cell r="EP889">
            <v>0.23499999999999999</v>
          </cell>
          <cell r="EQ889">
            <v>0.20499999999999999</v>
          </cell>
          <cell r="ER889">
            <v>0.115</v>
          </cell>
          <cell r="ES889">
            <v>0.14299999999999999</v>
          </cell>
          <cell r="ET889">
            <v>0.183</v>
          </cell>
          <cell r="EU889">
            <v>0.20200000000000001</v>
          </cell>
          <cell r="EV889">
            <v>0.24299999999999999</v>
          </cell>
          <cell r="EW889">
            <v>0.28000000000000003</v>
          </cell>
          <cell r="EX889">
            <v>0.32200000000000001</v>
          </cell>
          <cell r="EY889">
            <v>2.8490000000000002</v>
          </cell>
        </row>
        <row r="890">
          <cell r="AC890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обратный; 60/30°С</v>
          </cell>
          <cell r="BP890">
            <v>1E-3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U890">
            <v>0</v>
          </cell>
          <cell r="BV890">
            <v>0</v>
          </cell>
          <cell r="BW890">
            <v>0</v>
          </cell>
          <cell r="BX890">
            <v>0</v>
          </cell>
          <cell r="BY890">
            <v>0</v>
          </cell>
          <cell r="BZ890">
            <v>0</v>
          </cell>
          <cell r="CA890">
            <v>0</v>
          </cell>
          <cell r="CB890">
            <v>1E-3</v>
          </cell>
          <cell r="CD890">
            <v>0</v>
          </cell>
          <cell r="CE890">
            <v>0</v>
          </cell>
          <cell r="CF890">
            <v>0</v>
          </cell>
          <cell r="EM890">
            <v>0.309</v>
          </cell>
          <cell r="EN890">
            <v>0.27400000000000002</v>
          </cell>
          <cell r="EO890">
            <v>0.27300000000000002</v>
          </cell>
          <cell r="EP890">
            <v>0.218</v>
          </cell>
          <cell r="EQ890">
            <v>0.19</v>
          </cell>
          <cell r="ER890">
            <v>0.107</v>
          </cell>
          <cell r="ES890">
            <v>0.13200000000000001</v>
          </cell>
          <cell r="ET890">
            <v>0.17</v>
          </cell>
          <cell r="EU890">
            <v>0.187</v>
          </cell>
          <cell r="EV890">
            <v>0.22600000000000001</v>
          </cell>
          <cell r="EW890">
            <v>0.26</v>
          </cell>
          <cell r="EX890">
            <v>0.29899999999999999</v>
          </cell>
          <cell r="EY890">
            <v>2.645</v>
          </cell>
        </row>
        <row r="891">
          <cell r="AC891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подающий; 60/30°С</v>
          </cell>
          <cell r="BP891">
            <v>1E-3</v>
          </cell>
          <cell r="BQ891">
            <v>1E-3</v>
          </cell>
          <cell r="BR891">
            <v>1E-3</v>
          </cell>
          <cell r="BS891">
            <v>0</v>
          </cell>
          <cell r="BT891">
            <v>0</v>
          </cell>
          <cell r="BU891">
            <v>0</v>
          </cell>
          <cell r="BV891">
            <v>0</v>
          </cell>
          <cell r="BW891">
            <v>0</v>
          </cell>
          <cell r="BX891">
            <v>0</v>
          </cell>
          <cell r="BY891">
            <v>0</v>
          </cell>
          <cell r="BZ891">
            <v>0</v>
          </cell>
          <cell r="CA891">
            <v>1E-3</v>
          </cell>
          <cell r="CB891">
            <v>4.0000000000000001E-3</v>
          </cell>
          <cell r="CD891">
            <v>0</v>
          </cell>
          <cell r="CE891">
            <v>0</v>
          </cell>
          <cell r="CF891">
            <v>0</v>
          </cell>
          <cell r="EM891">
            <v>0.375</v>
          </cell>
          <cell r="EN891">
            <v>0.33300000000000002</v>
          </cell>
          <cell r="EO891">
            <v>0.33200000000000002</v>
          </cell>
          <cell r="EP891">
            <v>0.26500000000000001</v>
          </cell>
          <cell r="EQ891">
            <v>0.23100000000000001</v>
          </cell>
          <cell r="ER891">
            <v>0.13</v>
          </cell>
          <cell r="ES891">
            <v>0.161</v>
          </cell>
          <cell r="ET891">
            <v>0.20699999999999999</v>
          </cell>
          <cell r="EU891">
            <v>0.22800000000000001</v>
          </cell>
          <cell r="EV891">
            <v>0.27500000000000002</v>
          </cell>
          <cell r="EW891">
            <v>0.316</v>
          </cell>
          <cell r="EX891">
            <v>0.36299999999999999</v>
          </cell>
          <cell r="EY891">
            <v>3.2160000000000002</v>
          </cell>
        </row>
        <row r="892">
          <cell r="AC892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обратный; 60/30°С</v>
          </cell>
          <cell r="BP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U892">
            <v>0</v>
          </cell>
          <cell r="BV892">
            <v>0</v>
          </cell>
          <cell r="BW892">
            <v>0</v>
          </cell>
          <cell r="BX892">
            <v>0</v>
          </cell>
          <cell r="BY892">
            <v>0</v>
          </cell>
          <cell r="BZ892">
            <v>0</v>
          </cell>
          <cell r="CA892">
            <v>0</v>
          </cell>
          <cell r="CB892">
            <v>0</v>
          </cell>
          <cell r="CD892">
            <v>0</v>
          </cell>
          <cell r="CE892">
            <v>0</v>
          </cell>
          <cell r="CF892">
            <v>0</v>
          </cell>
          <cell r="EM892">
            <v>0.34899999999999998</v>
          </cell>
          <cell r="EN892">
            <v>0.31</v>
          </cell>
          <cell r="EO892">
            <v>0.309</v>
          </cell>
          <cell r="EP892">
            <v>0.247</v>
          </cell>
          <cell r="EQ892">
            <v>0.215</v>
          </cell>
          <cell r="ER892">
            <v>0.121</v>
          </cell>
          <cell r="ES892">
            <v>0.15</v>
          </cell>
          <cell r="ET892">
            <v>0.192</v>
          </cell>
          <cell r="EU892">
            <v>0.21199999999999999</v>
          </cell>
          <cell r="EV892">
            <v>0.255</v>
          </cell>
          <cell r="EW892">
            <v>0.29399999999999998</v>
          </cell>
          <cell r="EX892">
            <v>0.33800000000000002</v>
          </cell>
          <cell r="EY892">
            <v>2.992</v>
          </cell>
        </row>
        <row r="893">
          <cell r="AC893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подающий; 60/30°С</v>
          </cell>
          <cell r="BP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U893">
            <v>0</v>
          </cell>
          <cell r="BV893">
            <v>0</v>
          </cell>
          <cell r="BW893">
            <v>0</v>
          </cell>
          <cell r="BX893">
            <v>0</v>
          </cell>
          <cell r="BY893">
            <v>0</v>
          </cell>
          <cell r="BZ893">
            <v>0</v>
          </cell>
          <cell r="CA893">
            <v>0</v>
          </cell>
          <cell r="CB893">
            <v>0</v>
          </cell>
          <cell r="CD893">
            <v>0</v>
          </cell>
          <cell r="CE893">
            <v>0</v>
          </cell>
          <cell r="CF893">
            <v>0</v>
          </cell>
          <cell r="EM893">
            <v>0.23400000000000001</v>
          </cell>
          <cell r="EN893">
            <v>0.20799999999999999</v>
          </cell>
          <cell r="EO893">
            <v>0.20699999999999999</v>
          </cell>
          <cell r="EP893">
            <v>0.16600000000000001</v>
          </cell>
          <cell r="EQ893">
            <v>0.14399999999999999</v>
          </cell>
          <cell r="ER893">
            <v>8.1000000000000003E-2</v>
          </cell>
          <cell r="ES893">
            <v>0.10100000000000001</v>
          </cell>
          <cell r="ET893">
            <v>0.129</v>
          </cell>
          <cell r="EU893">
            <v>0.14199999999999999</v>
          </cell>
          <cell r="EV893">
            <v>0.17100000000000001</v>
          </cell>
          <cell r="EW893">
            <v>0.19700000000000001</v>
          </cell>
          <cell r="EX893">
            <v>0.22700000000000001</v>
          </cell>
          <cell r="EY893">
            <v>2.0070000000000001</v>
          </cell>
        </row>
        <row r="894">
          <cell r="AC894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обратный; 60/30°С</v>
          </cell>
          <cell r="BP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U894">
            <v>0</v>
          </cell>
          <cell r="BV894">
            <v>0</v>
          </cell>
          <cell r="BW894">
            <v>0</v>
          </cell>
          <cell r="BX894">
            <v>0</v>
          </cell>
          <cell r="BY894">
            <v>0</v>
          </cell>
          <cell r="BZ894">
            <v>0</v>
          </cell>
          <cell r="CA894">
            <v>0</v>
          </cell>
          <cell r="CB894">
            <v>0</v>
          </cell>
          <cell r="CD894">
            <v>0</v>
          </cell>
          <cell r="CE894">
            <v>0</v>
          </cell>
          <cell r="CF894">
            <v>0</v>
          </cell>
          <cell r="EM894">
            <v>0.218</v>
          </cell>
          <cell r="EN894">
            <v>0.193</v>
          </cell>
          <cell r="EO894">
            <v>0.193</v>
          </cell>
          <cell r="EP894">
            <v>0.154</v>
          </cell>
          <cell r="EQ894">
            <v>0.13400000000000001</v>
          </cell>
          <cell r="ER894">
            <v>7.4999999999999997E-2</v>
          </cell>
          <cell r="ES894">
            <v>9.2999999999999999E-2</v>
          </cell>
          <cell r="ET894">
            <v>0.12</v>
          </cell>
          <cell r="EU894">
            <v>0.13200000000000001</v>
          </cell>
          <cell r="EV894">
            <v>0.159</v>
          </cell>
          <cell r="EW894">
            <v>0.183</v>
          </cell>
          <cell r="EX894">
            <v>0.21099999999999999</v>
          </cell>
          <cell r="EY894">
            <v>1.8650000000000004</v>
          </cell>
        </row>
        <row r="895">
          <cell r="AC895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подающий; 60/30°С</v>
          </cell>
          <cell r="BP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U895">
            <v>0</v>
          </cell>
          <cell r="BV895">
            <v>0</v>
          </cell>
          <cell r="BW895">
            <v>0</v>
          </cell>
          <cell r="BX895">
            <v>0</v>
          </cell>
          <cell r="BY895">
            <v>0</v>
          </cell>
          <cell r="BZ895">
            <v>0</v>
          </cell>
          <cell r="CA895">
            <v>0</v>
          </cell>
          <cell r="CB895">
            <v>0</v>
          </cell>
          <cell r="CD895">
            <v>0</v>
          </cell>
          <cell r="CE895">
            <v>0</v>
          </cell>
          <cell r="CF895">
            <v>0</v>
          </cell>
          <cell r="EM895">
            <v>0.30499999999999999</v>
          </cell>
          <cell r="EN895">
            <v>0.27100000000000002</v>
          </cell>
          <cell r="EO895">
            <v>0.27</v>
          </cell>
          <cell r="EP895">
            <v>0.215</v>
          </cell>
          <cell r="EQ895">
            <v>0.188</v>
          </cell>
          <cell r="ER895">
            <v>0.105</v>
          </cell>
          <cell r="ES895">
            <v>0.13100000000000001</v>
          </cell>
          <cell r="ET895">
            <v>0.16800000000000001</v>
          </cell>
          <cell r="EU895">
            <v>0.185</v>
          </cell>
          <cell r="EV895">
            <v>0.223</v>
          </cell>
          <cell r="EW895">
            <v>0.25700000000000001</v>
          </cell>
          <cell r="EX895">
            <v>0.29499999999999998</v>
          </cell>
          <cell r="EY895">
            <v>2.613</v>
          </cell>
        </row>
        <row r="896">
          <cell r="AC896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обратный; 60/30°С</v>
          </cell>
          <cell r="BP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U896">
            <v>0</v>
          </cell>
          <cell r="BV896">
            <v>0</v>
          </cell>
          <cell r="BW896">
            <v>0</v>
          </cell>
          <cell r="BX896">
            <v>0</v>
          </cell>
          <cell r="BY896">
            <v>0</v>
          </cell>
          <cell r="BZ896">
            <v>0</v>
          </cell>
          <cell r="CA896">
            <v>0</v>
          </cell>
          <cell r="CB896">
            <v>0</v>
          </cell>
          <cell r="CD896">
            <v>0</v>
          </cell>
          <cell r="CE896">
            <v>0</v>
          </cell>
          <cell r="CF896">
            <v>0</v>
          </cell>
          <cell r="EM896">
            <v>0.28299999999999997</v>
          </cell>
          <cell r="EN896">
            <v>0.252</v>
          </cell>
          <cell r="EO896">
            <v>0.251</v>
          </cell>
          <cell r="EP896">
            <v>0.2</v>
          </cell>
          <cell r="EQ896">
            <v>0.17399999999999999</v>
          </cell>
          <cell r="ER896">
            <v>9.8000000000000004E-2</v>
          </cell>
          <cell r="ES896">
            <v>0.122</v>
          </cell>
          <cell r="ET896">
            <v>0.156</v>
          </cell>
          <cell r="EU896">
            <v>0.17199999999999999</v>
          </cell>
          <cell r="EV896">
            <v>0.20699999999999999</v>
          </cell>
          <cell r="EW896">
            <v>0.23799999999999999</v>
          </cell>
          <cell r="EX896">
            <v>0.27400000000000002</v>
          </cell>
          <cell r="EY896">
            <v>2.4269999999999996</v>
          </cell>
        </row>
        <row r="897">
          <cell r="AC897" t="str">
            <v>котельной ЗАО "Алейскзернопродукт" им.С.Н.Старовойтова, для участка: от ж.д.ул.Советская,101 до до ж.д.ул.Советская,102а; Надземная; 1995год ввода; отопление; подающий; 95/70°С</v>
          </cell>
          <cell r="BP897">
            <v>5.6000000000000001E-2</v>
          </cell>
          <cell r="BQ897">
            <v>4.9000000000000002E-2</v>
          </cell>
          <cell r="BR897">
            <v>4.8000000000000001E-2</v>
          </cell>
          <cell r="BS897">
            <v>3.5000000000000003E-2</v>
          </cell>
          <cell r="BT897">
            <v>1.0999999999999999E-2</v>
          </cell>
          <cell r="BU897">
            <v>6.0000000000000001E-3</v>
          </cell>
          <cell r="BV897">
            <v>8.0000000000000002E-3</v>
          </cell>
          <cell r="BW897">
            <v>0.01</v>
          </cell>
          <cell r="BX897">
            <v>1.0999999999999999E-2</v>
          </cell>
          <cell r="BY897">
            <v>3.5999999999999997E-2</v>
          </cell>
          <cell r="BZ897">
            <v>4.4999999999999998E-2</v>
          </cell>
          <cell r="CA897">
            <v>5.2999999999999999E-2</v>
          </cell>
          <cell r="CB897">
            <v>0.36800000000000005</v>
          </cell>
          <cell r="CD897">
            <v>3.1E-2</v>
          </cell>
          <cell r="CE897">
            <v>5.0000000000000001E-3</v>
          </cell>
          <cell r="CF897">
            <v>5.0000000000000001E-3</v>
          </cell>
          <cell r="EM897">
            <v>2.7869999999999999</v>
          </cell>
          <cell r="EN897">
            <v>2.4249999999999998</v>
          </cell>
          <cell r="EO897">
            <v>2.1749999999999998</v>
          </cell>
          <cell r="EP897">
            <v>1.298</v>
          </cell>
          <cell r="EQ897">
            <v>5.5E-2</v>
          </cell>
          <cell r="ER897">
            <v>0</v>
          </cell>
          <cell r="ES897">
            <v>0</v>
          </cell>
          <cell r="ET897">
            <v>0</v>
          </cell>
          <cell r="EU897">
            <v>5.7000000000000002E-2</v>
          </cell>
          <cell r="EV897">
            <v>1.347</v>
          </cell>
          <cell r="EW897">
            <v>2.0329999999999999</v>
          </cell>
          <cell r="EX897">
            <v>2.6019999999999999</v>
          </cell>
          <cell r="EY897">
            <v>14.778999999999998</v>
          </cell>
        </row>
        <row r="898">
          <cell r="AC898" t="str">
            <v>котельной ЗАО "Алейскзернопродукт" им.С.Н.Старовойтова, для участка: от ж.д.ул.Советская,101 до до ж.д.ул.Советская,102а; Надземная; 1995год ввода; отопление; обратный; 95/70°С</v>
          </cell>
          <cell r="BP898">
            <v>5.6000000000000001E-2</v>
          </cell>
          <cell r="BQ898">
            <v>4.9000000000000002E-2</v>
          </cell>
          <cell r="BR898">
            <v>4.8000000000000001E-2</v>
          </cell>
          <cell r="BS898">
            <v>3.5000000000000003E-2</v>
          </cell>
          <cell r="BT898">
            <v>1.0999999999999999E-2</v>
          </cell>
          <cell r="BU898">
            <v>6.0000000000000001E-3</v>
          </cell>
          <cell r="BV898">
            <v>8.0000000000000002E-3</v>
          </cell>
          <cell r="BW898">
            <v>0.01</v>
          </cell>
          <cell r="BX898">
            <v>1.0999999999999999E-2</v>
          </cell>
          <cell r="BY898">
            <v>3.5999999999999997E-2</v>
          </cell>
          <cell r="BZ898">
            <v>4.4999999999999998E-2</v>
          </cell>
          <cell r="CA898">
            <v>5.2999999999999999E-2</v>
          </cell>
          <cell r="CB898">
            <v>0.36800000000000005</v>
          </cell>
          <cell r="CD898">
            <v>3.1E-2</v>
          </cell>
          <cell r="CE898">
            <v>5.0000000000000001E-3</v>
          </cell>
          <cell r="CF898">
            <v>5.0000000000000001E-3</v>
          </cell>
          <cell r="EM898">
            <v>2.2879999999999998</v>
          </cell>
          <cell r="EN898">
            <v>1.9910000000000001</v>
          </cell>
          <cell r="EO898">
            <v>1.786</v>
          </cell>
          <cell r="EP898">
            <v>1.0660000000000001</v>
          </cell>
          <cell r="EQ898">
            <v>4.5999999999999999E-2</v>
          </cell>
          <cell r="ER898">
            <v>0</v>
          </cell>
          <cell r="ES898">
            <v>0</v>
          </cell>
          <cell r="ET898">
            <v>0</v>
          </cell>
          <cell r="EU898">
            <v>4.7E-2</v>
          </cell>
          <cell r="EV898">
            <v>1.1060000000000001</v>
          </cell>
          <cell r="EW898">
            <v>1.67</v>
          </cell>
          <cell r="EX898">
            <v>2.1360000000000001</v>
          </cell>
          <cell r="EY898">
            <v>12.135999999999999</v>
          </cell>
        </row>
        <row r="899">
          <cell r="AC899" t="str">
            <v>котельной ЗАО "Алейскзернопродукт" им.С.Н.Старовойтова, для участка: от ж.д.ул.Советская,101 до до ж.д.ул.Советская,102а; Надземная; 1995год ввода; отопление; подающий; 95/70°С</v>
          </cell>
          <cell r="BP899">
            <v>3.0000000000000001E-3</v>
          </cell>
          <cell r="BQ899">
            <v>3.0000000000000001E-3</v>
          </cell>
          <cell r="BR899">
            <v>3.0000000000000001E-3</v>
          </cell>
          <cell r="BS899">
            <v>2E-3</v>
          </cell>
          <cell r="BT899">
            <v>1E-3</v>
          </cell>
          <cell r="BU899">
            <v>0</v>
          </cell>
          <cell r="BV899">
            <v>0</v>
          </cell>
          <cell r="BW899">
            <v>1E-3</v>
          </cell>
          <cell r="BX899">
            <v>1E-3</v>
          </cell>
          <cell r="BY899">
            <v>2E-3</v>
          </cell>
          <cell r="BZ899">
            <v>3.0000000000000001E-3</v>
          </cell>
          <cell r="CA899">
            <v>3.0000000000000001E-3</v>
          </cell>
          <cell r="CB899">
            <v>2.1999999999999999E-2</v>
          </cell>
          <cell r="CD899">
            <v>2E-3</v>
          </cell>
          <cell r="CE899">
            <v>0</v>
          </cell>
          <cell r="CF899">
            <v>0</v>
          </cell>
          <cell r="EM899">
            <v>0.32400000000000001</v>
          </cell>
          <cell r="EN899">
            <v>0.28199999999999997</v>
          </cell>
          <cell r="EO899">
            <v>0.253</v>
          </cell>
          <cell r="EP899">
            <v>0.151</v>
          </cell>
          <cell r="EQ899">
            <v>6.0000000000000001E-3</v>
          </cell>
          <cell r="ER899">
            <v>0</v>
          </cell>
          <cell r="ES899">
            <v>0</v>
          </cell>
          <cell r="ET899">
            <v>0</v>
          </cell>
          <cell r="EU899">
            <v>7.0000000000000001E-3</v>
          </cell>
          <cell r="EV899">
            <v>0.156</v>
          </cell>
          <cell r="EW899">
            <v>0.23599999999999999</v>
          </cell>
          <cell r="EX899">
            <v>0.30199999999999999</v>
          </cell>
          <cell r="EY899">
            <v>1.7169999999999999</v>
          </cell>
        </row>
        <row r="900">
          <cell r="AC900" t="str">
            <v>котельной ЗАО "Алейскзернопродукт" им.С.Н.Старовойтова, для участка: от ж.д.ул.Советская,101 до до ж.д.ул.Советская,102а; Надземная; 1995год ввода; отопление; обратный; 95/70°С</v>
          </cell>
          <cell r="BP900">
            <v>3.0000000000000001E-3</v>
          </cell>
          <cell r="BQ900">
            <v>3.0000000000000001E-3</v>
          </cell>
          <cell r="BR900">
            <v>3.0000000000000001E-3</v>
          </cell>
          <cell r="BS900">
            <v>2E-3</v>
          </cell>
          <cell r="BT900">
            <v>1E-3</v>
          </cell>
          <cell r="BU900">
            <v>0</v>
          </cell>
          <cell r="BV900">
            <v>0</v>
          </cell>
          <cell r="BW900">
            <v>1E-3</v>
          </cell>
          <cell r="BX900">
            <v>1E-3</v>
          </cell>
          <cell r="BY900">
            <v>2E-3</v>
          </cell>
          <cell r="BZ900">
            <v>3.0000000000000001E-3</v>
          </cell>
          <cell r="CA900">
            <v>3.0000000000000001E-3</v>
          </cell>
          <cell r="CB900">
            <v>2.1999999999999999E-2</v>
          </cell>
          <cell r="CD900">
            <v>2E-3</v>
          </cell>
          <cell r="CE900">
            <v>0</v>
          </cell>
          <cell r="CF900">
            <v>0</v>
          </cell>
          <cell r="EM900">
            <v>0.27100000000000002</v>
          </cell>
          <cell r="EN900">
            <v>0.23599999999999999</v>
          </cell>
          <cell r="EO900">
            <v>0.21099999999999999</v>
          </cell>
          <cell r="EP900">
            <v>0.126</v>
          </cell>
          <cell r="EQ900">
            <v>5.0000000000000001E-3</v>
          </cell>
          <cell r="ER900">
            <v>0</v>
          </cell>
          <cell r="ES900">
            <v>0</v>
          </cell>
          <cell r="ET900">
            <v>0</v>
          </cell>
          <cell r="EU900">
            <v>6.0000000000000001E-3</v>
          </cell>
          <cell r="EV900">
            <v>0.13100000000000001</v>
          </cell>
          <cell r="EW900">
            <v>0.19800000000000001</v>
          </cell>
          <cell r="EX900">
            <v>0.253</v>
          </cell>
          <cell r="EY900">
            <v>1.4369999999999998</v>
          </cell>
        </row>
        <row r="901">
          <cell r="AC901" t="str">
            <v>котельной ЗАО "Алейскзернопродукт" им.С.Н.Старовойтова, для участка: от ж.д.ул.Советская,101 до до ж.д.ул.Советская,102а; Надземная; 1995год ввода; ГВС; подающий; 60/30°С</v>
          </cell>
          <cell r="BP901">
            <v>1E-3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U901">
            <v>0</v>
          </cell>
          <cell r="BV901">
            <v>0</v>
          </cell>
          <cell r="BW901">
            <v>0</v>
          </cell>
          <cell r="BX901">
            <v>0</v>
          </cell>
          <cell r="BY901">
            <v>0</v>
          </cell>
          <cell r="BZ901">
            <v>0</v>
          </cell>
          <cell r="CA901">
            <v>0</v>
          </cell>
          <cell r="CB901">
            <v>1E-3</v>
          </cell>
          <cell r="CD901">
            <v>0</v>
          </cell>
          <cell r="CE901">
            <v>0</v>
          </cell>
          <cell r="CF901">
            <v>0</v>
          </cell>
          <cell r="EM901">
            <v>5.5E-2</v>
          </cell>
          <cell r="EN901">
            <v>4.9000000000000002E-2</v>
          </cell>
          <cell r="EO901">
            <v>4.9000000000000002E-2</v>
          </cell>
          <cell r="EP901">
            <v>3.9E-2</v>
          </cell>
          <cell r="EQ901">
            <v>3.4000000000000002E-2</v>
          </cell>
          <cell r="ER901">
            <v>1.9E-2</v>
          </cell>
          <cell r="ES901">
            <v>2.4E-2</v>
          </cell>
          <cell r="ET901">
            <v>0.03</v>
          </cell>
          <cell r="EU901">
            <v>3.3000000000000002E-2</v>
          </cell>
          <cell r="EV901">
            <v>0.04</v>
          </cell>
          <cell r="EW901">
            <v>4.5999999999999999E-2</v>
          </cell>
          <cell r="EX901">
            <v>5.2999999999999999E-2</v>
          </cell>
          <cell r="EY901">
            <v>0.47100000000000003</v>
          </cell>
        </row>
        <row r="902">
          <cell r="AC902" t="str">
            <v>котельной ЗАО "Алейскзернопродукт" им.С.Н.Старовойтова, для участка: от ж.д.ул.Советская,101 до до ж.д.ул.Советская,102а; Надземная; 1995год ввода; ГВС; обратный; 60/30°С</v>
          </cell>
          <cell r="BP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U902">
            <v>0</v>
          </cell>
          <cell r="BV902">
            <v>0</v>
          </cell>
          <cell r="BW902">
            <v>0</v>
          </cell>
          <cell r="BX902">
            <v>0</v>
          </cell>
          <cell r="BY902">
            <v>0</v>
          </cell>
          <cell r="BZ902">
            <v>0</v>
          </cell>
          <cell r="CA902">
            <v>0</v>
          </cell>
          <cell r="CB902">
            <v>0</v>
          </cell>
          <cell r="CD902">
            <v>0</v>
          </cell>
          <cell r="CE902">
            <v>0</v>
          </cell>
          <cell r="CF902">
            <v>0</v>
          </cell>
          <cell r="EM902">
            <v>4.1000000000000002E-2</v>
          </cell>
          <cell r="EN902">
            <v>3.6999999999999998E-2</v>
          </cell>
          <cell r="EO902">
            <v>3.5999999999999997E-2</v>
          </cell>
          <cell r="EP902">
            <v>2.9000000000000001E-2</v>
          </cell>
          <cell r="EQ902">
            <v>2.5000000000000001E-2</v>
          </cell>
          <cell r="ER902">
            <v>1.4E-2</v>
          </cell>
          <cell r="ES902">
            <v>1.7999999999999999E-2</v>
          </cell>
          <cell r="ET902">
            <v>2.3E-2</v>
          </cell>
          <cell r="EU902">
            <v>2.5000000000000001E-2</v>
          </cell>
          <cell r="EV902">
            <v>0.03</v>
          </cell>
          <cell r="EW902">
            <v>3.5000000000000003E-2</v>
          </cell>
          <cell r="EX902">
            <v>0.04</v>
          </cell>
          <cell r="EY902">
            <v>0.35299999999999992</v>
          </cell>
        </row>
        <row r="903">
          <cell r="AC903" t="str">
            <v>котельной ЗАО "Алейскзернопродукт" им.С.Н.Старовойтова, для участка: от ж.д.ул.Советская,101 до до ж.д.ул.Советская,102а; Надземная; 1995год ввода; ГВС; подающий; 60/30°С</v>
          </cell>
          <cell r="BP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U903">
            <v>0</v>
          </cell>
          <cell r="BV903">
            <v>0</v>
          </cell>
          <cell r="BW903">
            <v>0</v>
          </cell>
          <cell r="BX903">
            <v>0</v>
          </cell>
          <cell r="BY903">
            <v>0</v>
          </cell>
          <cell r="BZ903">
            <v>0</v>
          </cell>
          <cell r="CA903">
            <v>0</v>
          </cell>
          <cell r="CB903">
            <v>0</v>
          </cell>
          <cell r="CD903">
            <v>0</v>
          </cell>
          <cell r="CE903">
            <v>0</v>
          </cell>
          <cell r="CF903">
            <v>0</v>
          </cell>
          <cell r="EM903">
            <v>0.04</v>
          </cell>
          <cell r="EN903">
            <v>3.5999999999999997E-2</v>
          </cell>
          <cell r="EO903">
            <v>3.5999999999999997E-2</v>
          </cell>
          <cell r="EP903">
            <v>2.8000000000000001E-2</v>
          </cell>
          <cell r="EQ903">
            <v>2.5000000000000001E-2</v>
          </cell>
          <cell r="ER903">
            <v>1.4E-2</v>
          </cell>
          <cell r="ES903">
            <v>1.7000000000000001E-2</v>
          </cell>
          <cell r="ET903">
            <v>2.1999999999999999E-2</v>
          </cell>
          <cell r="EU903">
            <v>2.4E-2</v>
          </cell>
          <cell r="EV903">
            <v>2.9000000000000001E-2</v>
          </cell>
          <cell r="EW903">
            <v>3.4000000000000002E-2</v>
          </cell>
          <cell r="EX903">
            <v>3.9E-2</v>
          </cell>
          <cell r="EY903">
            <v>0.34400000000000003</v>
          </cell>
        </row>
        <row r="904">
          <cell r="AC904" t="str">
            <v>котельной ЗАО "Алейскзернопродукт" им.С.Н.Старовойтова, для участка: от ж.д.ул.Советская,101 до до ж.д.ул.Советская,102а; Надземная; 1995год ввода; ГВС; обратный; 60/30°С</v>
          </cell>
          <cell r="BP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U904">
            <v>0</v>
          </cell>
          <cell r="BV904">
            <v>0</v>
          </cell>
          <cell r="BW904">
            <v>0</v>
          </cell>
          <cell r="BX904">
            <v>0</v>
          </cell>
          <cell r="BY904">
            <v>0</v>
          </cell>
          <cell r="BZ904">
            <v>0</v>
          </cell>
          <cell r="CA904">
            <v>0</v>
          </cell>
          <cell r="CB904">
            <v>0</v>
          </cell>
          <cell r="CD904">
            <v>0</v>
          </cell>
          <cell r="CE904">
            <v>0</v>
          </cell>
          <cell r="CF904">
            <v>0</v>
          </cell>
          <cell r="EM904">
            <v>3.6999999999999998E-2</v>
          </cell>
          <cell r="EN904">
            <v>3.3000000000000002E-2</v>
          </cell>
          <cell r="EO904">
            <v>3.3000000000000002E-2</v>
          </cell>
          <cell r="EP904">
            <v>2.5999999999999999E-2</v>
          </cell>
          <cell r="EQ904">
            <v>2.3E-2</v>
          </cell>
          <cell r="ER904">
            <v>1.2999999999999999E-2</v>
          </cell>
          <cell r="ES904">
            <v>1.6E-2</v>
          </cell>
          <cell r="ET904">
            <v>2.1000000000000001E-2</v>
          </cell>
          <cell r="EU904">
            <v>2.3E-2</v>
          </cell>
          <cell r="EV904">
            <v>2.7E-2</v>
          </cell>
          <cell r="EW904">
            <v>3.1E-2</v>
          </cell>
          <cell r="EX904">
            <v>3.5999999999999997E-2</v>
          </cell>
          <cell r="EY904">
            <v>0.31900000000000001</v>
          </cell>
        </row>
        <row r="905">
          <cell r="AC905" t="str">
            <v>котельной ЗАО "Алейскзернопродукт" им.С.Н.Старовойтова, для участка: от узла управления до нежилого здания ул.Первомайская,84; Надземная; 1991год ввода; отопление; подающий; 95/70°С</v>
          </cell>
          <cell r="BP905">
            <v>3.0000000000000001E-3</v>
          </cell>
          <cell r="BQ905">
            <v>3.0000000000000001E-3</v>
          </cell>
          <cell r="BR905">
            <v>3.0000000000000001E-3</v>
          </cell>
          <cell r="BS905">
            <v>2E-3</v>
          </cell>
          <cell r="BT905">
            <v>1E-3</v>
          </cell>
          <cell r="BU905">
            <v>0</v>
          </cell>
          <cell r="BV905">
            <v>0</v>
          </cell>
          <cell r="BW905">
            <v>1E-3</v>
          </cell>
          <cell r="BX905">
            <v>1E-3</v>
          </cell>
          <cell r="BY905">
            <v>2E-3</v>
          </cell>
          <cell r="BZ905">
            <v>3.0000000000000001E-3</v>
          </cell>
          <cell r="CA905">
            <v>3.0000000000000001E-3</v>
          </cell>
          <cell r="CB905">
            <v>2.1999999999999999E-2</v>
          </cell>
          <cell r="CD905">
            <v>2E-3</v>
          </cell>
          <cell r="CE905">
            <v>0</v>
          </cell>
          <cell r="CF905">
            <v>0</v>
          </cell>
          <cell r="EM905">
            <v>0.32200000000000001</v>
          </cell>
          <cell r="EN905">
            <v>0.28000000000000003</v>
          </cell>
          <cell r="EO905">
            <v>0.251</v>
          </cell>
          <cell r="EP905">
            <v>0.15</v>
          </cell>
          <cell r="EQ905">
            <v>6.0000000000000001E-3</v>
          </cell>
          <cell r="ER905">
            <v>0</v>
          </cell>
          <cell r="ES905">
            <v>0</v>
          </cell>
          <cell r="ET905">
            <v>0</v>
          </cell>
          <cell r="EU905">
            <v>7.0000000000000001E-3</v>
          </cell>
          <cell r="EV905">
            <v>0.155</v>
          </cell>
          <cell r="EW905">
            <v>0.23499999999999999</v>
          </cell>
          <cell r="EX905">
            <v>0.3</v>
          </cell>
          <cell r="EY905">
            <v>1.7060000000000002</v>
          </cell>
        </row>
        <row r="906">
          <cell r="AC906" t="str">
            <v>котельной ЗАО "Алейскзернопродукт" им.С.Н.Старовойтова, для участка: от узла управления до нежилого здания ул.Первомайская,84; Надземная; 1991год ввода; отопление; обратный; 95/70°С</v>
          </cell>
          <cell r="BP906">
            <v>3.0000000000000001E-3</v>
          </cell>
          <cell r="BQ906">
            <v>3.0000000000000001E-3</v>
          </cell>
          <cell r="BR906">
            <v>3.0000000000000001E-3</v>
          </cell>
          <cell r="BS906">
            <v>2E-3</v>
          </cell>
          <cell r="BT906">
            <v>1E-3</v>
          </cell>
          <cell r="BU906">
            <v>0</v>
          </cell>
          <cell r="BV906">
            <v>0</v>
          </cell>
          <cell r="BW906">
            <v>1E-3</v>
          </cell>
          <cell r="BX906">
            <v>1E-3</v>
          </cell>
          <cell r="BY906">
            <v>2E-3</v>
          </cell>
          <cell r="BZ906">
            <v>3.0000000000000001E-3</v>
          </cell>
          <cell r="CA906">
            <v>3.0000000000000001E-3</v>
          </cell>
          <cell r="CB906">
            <v>2.1999999999999999E-2</v>
          </cell>
          <cell r="CD906">
            <v>2E-3</v>
          </cell>
          <cell r="CE906">
            <v>0</v>
          </cell>
          <cell r="CF906">
            <v>0</v>
          </cell>
          <cell r="EM906">
            <v>0.26900000000000002</v>
          </cell>
          <cell r="EN906">
            <v>0.23400000000000001</v>
          </cell>
          <cell r="EO906">
            <v>0.21</v>
          </cell>
          <cell r="EP906">
            <v>0.125</v>
          </cell>
          <cell r="EQ906">
            <v>5.0000000000000001E-3</v>
          </cell>
          <cell r="ER906">
            <v>0</v>
          </cell>
          <cell r="ES906">
            <v>0</v>
          </cell>
          <cell r="ET906">
            <v>0</v>
          </cell>
          <cell r="EU906">
            <v>6.0000000000000001E-3</v>
          </cell>
          <cell r="EV906">
            <v>0.13</v>
          </cell>
          <cell r="EW906">
            <v>0.19600000000000001</v>
          </cell>
          <cell r="EX906">
            <v>0.251</v>
          </cell>
          <cell r="EY906">
            <v>1.4260000000000002</v>
          </cell>
        </row>
        <row r="907">
          <cell r="AC907" t="str">
            <v>котельной ЗАО "Алейскзернопродукт" им.С.Н.Старовойтова, для участка: от узла управления до до  нежилого здания ул.улПервомайская,82; Надземная; 1991год ввода; отопление; подающий; 95/70°С</v>
          </cell>
          <cell r="BP907">
            <v>0.105</v>
          </cell>
          <cell r="BQ907">
            <v>9.1999999999999998E-2</v>
          </cell>
          <cell r="BR907">
            <v>8.8999999999999996E-2</v>
          </cell>
          <cell r="BS907">
            <v>6.6000000000000003E-2</v>
          </cell>
          <cell r="BT907">
            <v>2.1000000000000001E-2</v>
          </cell>
          <cell r="BU907">
            <v>1.2E-2</v>
          </cell>
          <cell r="BV907">
            <v>1.6E-2</v>
          </cell>
          <cell r="BW907">
            <v>1.9E-2</v>
          </cell>
          <cell r="BX907">
            <v>2.1000000000000001E-2</v>
          </cell>
          <cell r="BY907">
            <v>6.8000000000000005E-2</v>
          </cell>
          <cell r="BZ907">
            <v>8.5000000000000006E-2</v>
          </cell>
          <cell r="CA907">
            <v>0.1</v>
          </cell>
          <cell r="CB907">
            <v>0.69400000000000006</v>
          </cell>
          <cell r="CD907">
            <v>5.8999999999999997E-2</v>
          </cell>
          <cell r="CE907">
            <v>8.9999999999999993E-3</v>
          </cell>
          <cell r="CF907">
            <v>8.9999999999999993E-3</v>
          </cell>
          <cell r="EM907">
            <v>3.81</v>
          </cell>
          <cell r="EN907">
            <v>3.3159999999999998</v>
          </cell>
          <cell r="EO907">
            <v>2.9740000000000002</v>
          </cell>
          <cell r="EP907">
            <v>1.774</v>
          </cell>
          <cell r="EQ907">
            <v>7.5999999999999998E-2</v>
          </cell>
          <cell r="ER907">
            <v>0</v>
          </cell>
          <cell r="ES907">
            <v>0</v>
          </cell>
          <cell r="ET907">
            <v>0</v>
          </cell>
          <cell r="EU907">
            <v>7.8E-2</v>
          </cell>
          <cell r="EV907">
            <v>1.8420000000000001</v>
          </cell>
          <cell r="EW907">
            <v>2.78</v>
          </cell>
          <cell r="EX907">
            <v>3.5569999999999999</v>
          </cell>
          <cell r="EY907">
            <v>20.206999999999997</v>
          </cell>
        </row>
        <row r="908">
          <cell r="AC908" t="str">
            <v>котельной ЗАО "Алейскзернопродукт" им.С.Н.Старовойтова, для участка: от узла управления до до  нежилого здания ул.улПервомайская,82; Надземная; 1991год ввода; отопление; обратный; 95/70°С</v>
          </cell>
          <cell r="BP908">
            <v>0.105</v>
          </cell>
          <cell r="BQ908">
            <v>9.1999999999999998E-2</v>
          </cell>
          <cell r="BR908">
            <v>8.8999999999999996E-2</v>
          </cell>
          <cell r="BS908">
            <v>6.6000000000000003E-2</v>
          </cell>
          <cell r="BT908">
            <v>2.1000000000000001E-2</v>
          </cell>
          <cell r="BU908">
            <v>1.2E-2</v>
          </cell>
          <cell r="BV908">
            <v>1.6E-2</v>
          </cell>
          <cell r="BW908">
            <v>1.9E-2</v>
          </cell>
          <cell r="BX908">
            <v>2.1000000000000001E-2</v>
          </cell>
          <cell r="BY908">
            <v>6.8000000000000005E-2</v>
          </cell>
          <cell r="BZ908">
            <v>8.5000000000000006E-2</v>
          </cell>
          <cell r="CA908">
            <v>0.1</v>
          </cell>
          <cell r="CB908">
            <v>0.69400000000000006</v>
          </cell>
          <cell r="CD908">
            <v>5.8999999999999997E-2</v>
          </cell>
          <cell r="CE908">
            <v>8.9999999999999993E-3</v>
          </cell>
          <cell r="CF908">
            <v>8.9999999999999993E-3</v>
          </cell>
          <cell r="EM908">
            <v>3.2120000000000002</v>
          </cell>
          <cell r="EN908">
            <v>2.7949999999999999</v>
          </cell>
          <cell r="EO908">
            <v>2.5070000000000001</v>
          </cell>
          <cell r="EP908">
            <v>1.496</v>
          </cell>
          <cell r="EQ908">
            <v>6.4000000000000001E-2</v>
          </cell>
          <cell r="ER908">
            <v>0</v>
          </cell>
          <cell r="ES908">
            <v>0</v>
          </cell>
          <cell r="ET908">
            <v>0</v>
          </cell>
          <cell r="EU908">
            <v>6.6000000000000003E-2</v>
          </cell>
          <cell r="EV908">
            <v>1.5529999999999999</v>
          </cell>
          <cell r="EW908">
            <v>2.3439999999999999</v>
          </cell>
          <cell r="EX908">
            <v>2.9990000000000001</v>
          </cell>
          <cell r="EY908">
            <v>17.036000000000001</v>
          </cell>
        </row>
        <row r="909">
          <cell r="AC909" t="str">
            <v>котельной ЗАО "Алейскзернопродукт" им.С.Н.Старовойтова, для участка: от узла управления до до  нежилого здания ул.улПервомайская,84; Надземная; 1991год ввода; отопление; подающий; 95/70°С</v>
          </cell>
          <cell r="BP909">
            <v>2E-3</v>
          </cell>
          <cell r="BQ909">
            <v>2E-3</v>
          </cell>
          <cell r="BR909">
            <v>2E-3</v>
          </cell>
          <cell r="BS909">
            <v>1E-3</v>
          </cell>
          <cell r="BT909">
            <v>0</v>
          </cell>
          <cell r="BU909">
            <v>0</v>
          </cell>
          <cell r="BV909">
            <v>0</v>
          </cell>
          <cell r="BW909">
            <v>0</v>
          </cell>
          <cell r="BX909">
            <v>0</v>
          </cell>
          <cell r="BY909">
            <v>1E-3</v>
          </cell>
          <cell r="BZ909">
            <v>2E-3</v>
          </cell>
          <cell r="CA909">
            <v>2E-3</v>
          </cell>
          <cell r="CB909">
            <v>1.2E-2</v>
          </cell>
          <cell r="CD909">
            <v>1E-3</v>
          </cell>
          <cell r="CE909">
            <v>0</v>
          </cell>
          <cell r="CF909">
            <v>0</v>
          </cell>
          <cell r="EM909">
            <v>0.216</v>
          </cell>
          <cell r="EN909">
            <v>0.188</v>
          </cell>
          <cell r="EO909">
            <v>0.16900000000000001</v>
          </cell>
          <cell r="EP909">
            <v>0.10100000000000001</v>
          </cell>
          <cell r="EQ909">
            <v>4.0000000000000001E-3</v>
          </cell>
          <cell r="ER909">
            <v>0</v>
          </cell>
          <cell r="ES909">
            <v>0</v>
          </cell>
          <cell r="ET909">
            <v>0</v>
          </cell>
          <cell r="EU909">
            <v>4.0000000000000001E-3</v>
          </cell>
          <cell r="EV909">
            <v>0.104</v>
          </cell>
          <cell r="EW909">
            <v>0.158</v>
          </cell>
          <cell r="EX909">
            <v>0.20200000000000001</v>
          </cell>
          <cell r="EY909">
            <v>1.1460000000000001</v>
          </cell>
        </row>
        <row r="910">
          <cell r="AC910" t="str">
            <v>котельной ЗАО "Алейскзернопродукт" им.С.Н.Старовойтова, для участка: от узла управления до до  нежилого здания ул.улПервомайская,84; Надземная; 1991год ввода; отопление; обратный; 95/70°С</v>
          </cell>
          <cell r="BP910">
            <v>2E-3</v>
          </cell>
          <cell r="BQ910">
            <v>2E-3</v>
          </cell>
          <cell r="BR910">
            <v>2E-3</v>
          </cell>
          <cell r="BS910">
            <v>1E-3</v>
          </cell>
          <cell r="BT910">
            <v>0</v>
          </cell>
          <cell r="BU910">
            <v>0</v>
          </cell>
          <cell r="BV910">
            <v>0</v>
          </cell>
          <cell r="BW910">
            <v>0</v>
          </cell>
          <cell r="BX910">
            <v>0</v>
          </cell>
          <cell r="BY910">
            <v>1E-3</v>
          </cell>
          <cell r="BZ910">
            <v>2E-3</v>
          </cell>
          <cell r="CA910">
            <v>2E-3</v>
          </cell>
          <cell r="CB910">
            <v>1.2E-2</v>
          </cell>
          <cell r="CD910">
            <v>1E-3</v>
          </cell>
          <cell r="CE910">
            <v>0</v>
          </cell>
          <cell r="CF910">
            <v>0</v>
          </cell>
          <cell r="EM910">
            <v>0.18099999999999999</v>
          </cell>
          <cell r="EN910">
            <v>0.157</v>
          </cell>
          <cell r="EO910">
            <v>0.14099999999999999</v>
          </cell>
          <cell r="EP910">
            <v>8.4000000000000005E-2</v>
          </cell>
          <cell r="EQ910">
            <v>4.0000000000000001E-3</v>
          </cell>
          <cell r="ER910">
            <v>0</v>
          </cell>
          <cell r="ES910">
            <v>0</v>
          </cell>
          <cell r="ET910">
            <v>0</v>
          </cell>
          <cell r="EU910">
            <v>4.0000000000000001E-3</v>
          </cell>
          <cell r="EV910">
            <v>8.6999999999999994E-2</v>
          </cell>
          <cell r="EW910">
            <v>0.13200000000000001</v>
          </cell>
          <cell r="EX910">
            <v>0.16900000000000001</v>
          </cell>
          <cell r="EY910">
            <v>0.95899999999999996</v>
          </cell>
        </row>
        <row r="911">
          <cell r="AC911" t="str">
            <v>котельной ЗАО "Алейскзернопродукт" им.С.Н.Старовойтова, для участка: от нежилого здания ул.Первомайская,82 до магазина ул.Первомайская,80; Надземная; 1991год ввода; отопление; подающий; 95/70°С</v>
          </cell>
          <cell r="BP911">
            <v>2.3E-2</v>
          </cell>
          <cell r="BQ911">
            <v>0.02</v>
          </cell>
          <cell r="BR911">
            <v>1.9E-2</v>
          </cell>
          <cell r="BS911">
            <v>1.4E-2</v>
          </cell>
          <cell r="BT911">
            <v>5.0000000000000001E-3</v>
          </cell>
          <cell r="BU911">
            <v>3.0000000000000001E-3</v>
          </cell>
          <cell r="BV911">
            <v>3.0000000000000001E-3</v>
          </cell>
          <cell r="BW911">
            <v>4.0000000000000001E-3</v>
          </cell>
          <cell r="BX911">
            <v>4.0000000000000001E-3</v>
          </cell>
          <cell r="BY911">
            <v>1.4999999999999999E-2</v>
          </cell>
          <cell r="BZ911">
            <v>1.7999999999999999E-2</v>
          </cell>
          <cell r="CA911">
            <v>2.1000000000000001E-2</v>
          </cell>
          <cell r="CB911">
            <v>0.14899999999999999</v>
          </cell>
          <cell r="CD911">
            <v>1.2999999999999999E-2</v>
          </cell>
          <cell r="CE911">
            <v>2E-3</v>
          </cell>
          <cell r="CF911">
            <v>2E-3</v>
          </cell>
          <cell r="EM911">
            <v>0.82199999999999995</v>
          </cell>
          <cell r="EN911">
            <v>0.71499999999999997</v>
          </cell>
          <cell r="EO911">
            <v>0.64200000000000002</v>
          </cell>
          <cell r="EP911">
            <v>0.38300000000000001</v>
          </cell>
          <cell r="EQ911">
            <v>1.6E-2</v>
          </cell>
          <cell r="ER911">
            <v>0</v>
          </cell>
          <cell r="ES911">
            <v>0</v>
          </cell>
          <cell r="ET911">
            <v>0</v>
          </cell>
          <cell r="EU911">
            <v>1.7000000000000001E-2</v>
          </cell>
          <cell r="EV911">
            <v>0.39700000000000002</v>
          </cell>
          <cell r="EW911">
            <v>0.6</v>
          </cell>
          <cell r="EX911">
            <v>0.76700000000000002</v>
          </cell>
          <cell r="EY911">
            <v>4.359</v>
          </cell>
        </row>
        <row r="912">
          <cell r="AC912" t="str">
            <v>котельной ЗАО "Алейскзернопродукт" им.С.Н.Старовойтова, для участка: от нежилого здания ул.Первомайская,82 до магазина ул.Первомайская,80; Надземная; 1991год ввода; отопление; обратный; 95/70°С</v>
          </cell>
          <cell r="BP912">
            <v>2.3E-2</v>
          </cell>
          <cell r="BQ912">
            <v>0.02</v>
          </cell>
          <cell r="BR912">
            <v>1.9E-2</v>
          </cell>
          <cell r="BS912">
            <v>1.4E-2</v>
          </cell>
          <cell r="BT912">
            <v>5.0000000000000001E-3</v>
          </cell>
          <cell r="BU912">
            <v>3.0000000000000001E-3</v>
          </cell>
          <cell r="BV912">
            <v>3.0000000000000001E-3</v>
          </cell>
          <cell r="BW912">
            <v>4.0000000000000001E-3</v>
          </cell>
          <cell r="BX912">
            <v>4.0000000000000001E-3</v>
          </cell>
          <cell r="BY912">
            <v>1.4999999999999999E-2</v>
          </cell>
          <cell r="BZ912">
            <v>1.7999999999999999E-2</v>
          </cell>
          <cell r="CA912">
            <v>2.1000000000000001E-2</v>
          </cell>
          <cell r="CB912">
            <v>0.14899999999999999</v>
          </cell>
          <cell r="CD912">
            <v>1.2999999999999999E-2</v>
          </cell>
          <cell r="CE912">
            <v>2E-3</v>
          </cell>
          <cell r="CF912">
            <v>2E-3</v>
          </cell>
          <cell r="EM912">
            <v>0.69299999999999995</v>
          </cell>
          <cell r="EN912">
            <v>0.60299999999999998</v>
          </cell>
          <cell r="EO912">
            <v>0.54100000000000004</v>
          </cell>
          <cell r="EP912">
            <v>0.32300000000000001</v>
          </cell>
          <cell r="EQ912">
            <v>1.4E-2</v>
          </cell>
          <cell r="ER912">
            <v>0</v>
          </cell>
          <cell r="ES912">
            <v>0</v>
          </cell>
          <cell r="ET912">
            <v>0</v>
          </cell>
          <cell r="EU912">
            <v>1.4E-2</v>
          </cell>
          <cell r="EV912">
            <v>0.33500000000000002</v>
          </cell>
          <cell r="EW912">
            <v>0.50600000000000001</v>
          </cell>
          <cell r="EX912">
            <v>0.64700000000000002</v>
          </cell>
          <cell r="EY912">
            <v>3.6759999999999993</v>
          </cell>
        </row>
        <row r="913">
          <cell r="AC913" t="str">
            <v>котельной ЗАО "Алейскзернопродукт" им.С.Н.Старовойтова, для участка: от нежилого здания ул.Первомайская,82 до магазина ул.Первомайская,82; Надземная; 1991год ввода; отопление; подающий; 95/70°С</v>
          </cell>
          <cell r="BP913">
            <v>2E-3</v>
          </cell>
          <cell r="BQ913">
            <v>2E-3</v>
          </cell>
          <cell r="BR913">
            <v>2E-3</v>
          </cell>
          <cell r="BS913">
            <v>1E-3</v>
          </cell>
          <cell r="BT913">
            <v>0</v>
          </cell>
          <cell r="BU913">
            <v>0</v>
          </cell>
          <cell r="BV913">
            <v>0</v>
          </cell>
          <cell r="BW913">
            <v>0</v>
          </cell>
          <cell r="BX913">
            <v>0</v>
          </cell>
          <cell r="BY913">
            <v>1E-3</v>
          </cell>
          <cell r="BZ913">
            <v>2E-3</v>
          </cell>
          <cell r="CA913">
            <v>2E-3</v>
          </cell>
          <cell r="CB913">
            <v>1.2E-2</v>
          </cell>
          <cell r="CD913">
            <v>1E-3</v>
          </cell>
          <cell r="CE913">
            <v>0</v>
          </cell>
          <cell r="CF913">
            <v>0</v>
          </cell>
          <cell r="EM913">
            <v>0.20599999999999999</v>
          </cell>
          <cell r="EN913">
            <v>0.18</v>
          </cell>
          <cell r="EO913">
            <v>0.161</v>
          </cell>
          <cell r="EP913">
            <v>9.6000000000000002E-2</v>
          </cell>
          <cell r="EQ913">
            <v>4.0000000000000001E-3</v>
          </cell>
          <cell r="ER913">
            <v>0</v>
          </cell>
          <cell r="ES913">
            <v>0</v>
          </cell>
          <cell r="ET913">
            <v>0</v>
          </cell>
          <cell r="EU913">
            <v>4.0000000000000001E-3</v>
          </cell>
          <cell r="EV913">
            <v>0.1</v>
          </cell>
          <cell r="EW913">
            <v>0.151</v>
          </cell>
          <cell r="EX913">
            <v>0.193</v>
          </cell>
          <cell r="EY913">
            <v>1.095</v>
          </cell>
        </row>
        <row r="914">
          <cell r="AC914" t="str">
            <v>котельной ЗАО "Алейскзернопродукт" им.С.Н.Старовойтова, для участка: от нежилого здания ул.Первомайская,82 до магазина ул.Первомайская,83; Надземная; 1991год ввода; отопление; обратный; 95/70°С</v>
          </cell>
          <cell r="BP914">
            <v>2E-3</v>
          </cell>
          <cell r="BQ914">
            <v>2E-3</v>
          </cell>
          <cell r="BR914">
            <v>2E-3</v>
          </cell>
          <cell r="BS914">
            <v>1E-3</v>
          </cell>
          <cell r="BT914">
            <v>0</v>
          </cell>
          <cell r="BU914">
            <v>0</v>
          </cell>
          <cell r="BV914">
            <v>0</v>
          </cell>
          <cell r="BW914">
            <v>0</v>
          </cell>
          <cell r="BX914">
            <v>0</v>
          </cell>
          <cell r="BY914">
            <v>1E-3</v>
          </cell>
          <cell r="BZ914">
            <v>2E-3</v>
          </cell>
          <cell r="CA914">
            <v>2E-3</v>
          </cell>
          <cell r="CB914">
            <v>1.2E-2</v>
          </cell>
          <cell r="CD914">
            <v>1E-3</v>
          </cell>
          <cell r="CE914">
            <v>0</v>
          </cell>
          <cell r="CF914">
            <v>0</v>
          </cell>
          <cell r="EM914">
            <v>0.17199999999999999</v>
          </cell>
          <cell r="EN914">
            <v>0.15</v>
          </cell>
          <cell r="EO914">
            <v>0.13400000000000001</v>
          </cell>
          <cell r="EP914">
            <v>0.08</v>
          </cell>
          <cell r="EQ914">
            <v>3.0000000000000001E-3</v>
          </cell>
          <cell r="ER914">
            <v>0</v>
          </cell>
          <cell r="ES914">
            <v>0</v>
          </cell>
          <cell r="ET914">
            <v>0</v>
          </cell>
          <cell r="EU914">
            <v>4.0000000000000001E-3</v>
          </cell>
          <cell r="EV914">
            <v>8.3000000000000004E-2</v>
          </cell>
          <cell r="EW914">
            <v>0.125</v>
          </cell>
          <cell r="EX914">
            <v>0.161</v>
          </cell>
          <cell r="EY914">
            <v>0.91199999999999992</v>
          </cell>
        </row>
        <row r="915">
          <cell r="AC915" t="str">
            <v>котельной ЗАО "Алейскзернопродукт" им.С.Н.Старовойтова, для участка: от магазина ул.Первомайская,80 до ул.Первомайская,97; Надземная; 1991год ввода; отопление; подающий; 95/70°С</v>
          </cell>
          <cell r="BP915">
            <v>3.5999999999999997E-2</v>
          </cell>
          <cell r="BQ915">
            <v>3.2000000000000001E-2</v>
          </cell>
          <cell r="BR915">
            <v>3.1E-2</v>
          </cell>
          <cell r="BS915">
            <v>2.3E-2</v>
          </cell>
          <cell r="BT915">
            <v>7.0000000000000001E-3</v>
          </cell>
          <cell r="BU915">
            <v>4.0000000000000001E-3</v>
          </cell>
          <cell r="BV915">
            <v>5.0000000000000001E-3</v>
          </cell>
          <cell r="BW915">
            <v>7.0000000000000001E-3</v>
          </cell>
          <cell r="BX915">
            <v>7.0000000000000001E-3</v>
          </cell>
          <cell r="BY915">
            <v>2.4E-2</v>
          </cell>
          <cell r="BZ915">
            <v>2.9000000000000001E-2</v>
          </cell>
          <cell r="CA915">
            <v>3.5000000000000003E-2</v>
          </cell>
          <cell r="CB915">
            <v>0.24000000000000002</v>
          </cell>
          <cell r="CD915">
            <v>0.02</v>
          </cell>
          <cell r="CE915">
            <v>3.0000000000000001E-3</v>
          </cell>
          <cell r="CF915">
            <v>3.0000000000000001E-3</v>
          </cell>
          <cell r="EM915">
            <v>1.8140000000000001</v>
          </cell>
          <cell r="EN915">
            <v>1.579</v>
          </cell>
          <cell r="EO915">
            <v>1.4159999999999999</v>
          </cell>
          <cell r="EP915">
            <v>0.84499999999999997</v>
          </cell>
          <cell r="EQ915">
            <v>3.5999999999999997E-2</v>
          </cell>
          <cell r="ER915">
            <v>0</v>
          </cell>
          <cell r="ES915">
            <v>0</v>
          </cell>
          <cell r="ET915">
            <v>0</v>
          </cell>
          <cell r="EU915">
            <v>3.6999999999999998E-2</v>
          </cell>
          <cell r="EV915">
            <v>0.877</v>
          </cell>
          <cell r="EW915">
            <v>1.3240000000000001</v>
          </cell>
          <cell r="EX915">
            <v>1.694</v>
          </cell>
          <cell r="EY915">
            <v>9.6219999999999981</v>
          </cell>
        </row>
        <row r="916">
          <cell r="AC916" t="str">
            <v>котельной ЗАО "Алейскзернопродукт" им.С.Н.Старовойтова, для участка: от магазина ул.Первомайская,80 до ул.Первомайская,98; Надземная; 1991год ввода; отопление; обратный; 95/70°С</v>
          </cell>
          <cell r="BP916">
            <v>3.5999999999999997E-2</v>
          </cell>
          <cell r="BQ916">
            <v>3.2000000000000001E-2</v>
          </cell>
          <cell r="BR916">
            <v>3.1E-2</v>
          </cell>
          <cell r="BS916">
            <v>2.3E-2</v>
          </cell>
          <cell r="BT916">
            <v>7.0000000000000001E-3</v>
          </cell>
          <cell r="BU916">
            <v>4.0000000000000001E-3</v>
          </cell>
          <cell r="BV916">
            <v>5.0000000000000001E-3</v>
          </cell>
          <cell r="BW916">
            <v>7.0000000000000001E-3</v>
          </cell>
          <cell r="BX916">
            <v>7.0000000000000001E-3</v>
          </cell>
          <cell r="BY916">
            <v>2.4E-2</v>
          </cell>
          <cell r="BZ916">
            <v>2.9000000000000001E-2</v>
          </cell>
          <cell r="CA916">
            <v>3.5000000000000003E-2</v>
          </cell>
          <cell r="CB916">
            <v>0.24000000000000002</v>
          </cell>
          <cell r="CD916">
            <v>0.02</v>
          </cell>
          <cell r="CE916">
            <v>3.0000000000000001E-3</v>
          </cell>
          <cell r="CF916">
            <v>3.0000000000000001E-3</v>
          </cell>
          <cell r="EM916">
            <v>1.49</v>
          </cell>
          <cell r="EN916">
            <v>1.296</v>
          </cell>
          <cell r="EO916">
            <v>1.163</v>
          </cell>
          <cell r="EP916">
            <v>0.69399999999999995</v>
          </cell>
          <cell r="EQ916">
            <v>0.03</v>
          </cell>
          <cell r="ER916">
            <v>0</v>
          </cell>
          <cell r="ES916">
            <v>0</v>
          </cell>
          <cell r="ET916">
            <v>0</v>
          </cell>
          <cell r="EU916">
            <v>3.1E-2</v>
          </cell>
          <cell r="EV916">
            <v>0.72</v>
          </cell>
          <cell r="EW916">
            <v>1.087</v>
          </cell>
          <cell r="EX916">
            <v>1.391</v>
          </cell>
          <cell r="EY916">
            <v>7.9019999999999992</v>
          </cell>
        </row>
        <row r="917">
          <cell r="AC917" t="str">
            <v>котельной ЗАО "Алейскзернопродукт" им.С.Н.Старовойтова, для участка: от магазина ул.Первомайская,80 до ул.Первомайская,99; Надземная; 1991год ввода; отопление; подающий; 95/70°С</v>
          </cell>
          <cell r="BP917">
            <v>2E-3</v>
          </cell>
          <cell r="BQ917">
            <v>2E-3</v>
          </cell>
          <cell r="BR917">
            <v>2E-3</v>
          </cell>
          <cell r="BS917">
            <v>1E-3</v>
          </cell>
          <cell r="BT917">
            <v>0</v>
          </cell>
          <cell r="BU917">
            <v>0</v>
          </cell>
          <cell r="BV917">
            <v>0</v>
          </cell>
          <cell r="BW917">
            <v>0</v>
          </cell>
          <cell r="BX917">
            <v>0</v>
          </cell>
          <cell r="BY917">
            <v>1E-3</v>
          </cell>
          <cell r="BZ917">
            <v>2E-3</v>
          </cell>
          <cell r="CA917">
            <v>2E-3</v>
          </cell>
          <cell r="CB917">
            <v>1.2E-2</v>
          </cell>
          <cell r="CD917">
            <v>1E-3</v>
          </cell>
          <cell r="CE917">
            <v>0</v>
          </cell>
          <cell r="CF917">
            <v>0</v>
          </cell>
          <cell r="EM917">
            <v>0.245</v>
          </cell>
          <cell r="EN917">
            <v>0.21299999999999999</v>
          </cell>
          <cell r="EO917">
            <v>0.191</v>
          </cell>
          <cell r="EP917">
            <v>0.114</v>
          </cell>
          <cell r="EQ917">
            <v>5.0000000000000001E-3</v>
          </cell>
          <cell r="ER917">
            <v>0</v>
          </cell>
          <cell r="ES917">
            <v>0</v>
          </cell>
          <cell r="ET917">
            <v>0</v>
          </cell>
          <cell r="EU917">
            <v>5.0000000000000001E-3</v>
          </cell>
          <cell r="EV917">
            <v>0.11899999999999999</v>
          </cell>
          <cell r="EW917">
            <v>0.17899999999999999</v>
          </cell>
          <cell r="EX917">
            <v>0.22900000000000001</v>
          </cell>
          <cell r="EY917">
            <v>1.3</v>
          </cell>
        </row>
        <row r="918">
          <cell r="AC918" t="str">
            <v>котельной ЗАО "Алейскзернопродукт" им.С.Н.Старовойтова, для участка: от магазина ул.Первомайская,80 до ул.Первомайская,100; Надземная; 1997год ввода; отопление; обратный; 95/70°С</v>
          </cell>
          <cell r="BP918">
            <v>2E-3</v>
          </cell>
          <cell r="BQ918">
            <v>2E-3</v>
          </cell>
          <cell r="BR918">
            <v>2E-3</v>
          </cell>
          <cell r="BS918">
            <v>1E-3</v>
          </cell>
          <cell r="BT918">
            <v>0</v>
          </cell>
          <cell r="BU918">
            <v>0</v>
          </cell>
          <cell r="BV918">
            <v>0</v>
          </cell>
          <cell r="BW918">
            <v>0</v>
          </cell>
          <cell r="BX918">
            <v>0</v>
          </cell>
          <cell r="BY918">
            <v>1E-3</v>
          </cell>
          <cell r="BZ918">
            <v>2E-3</v>
          </cell>
          <cell r="CA918">
            <v>2E-3</v>
          </cell>
          <cell r="CB918">
            <v>1.2E-2</v>
          </cell>
          <cell r="CD918">
            <v>1E-3</v>
          </cell>
          <cell r="CE918">
            <v>0</v>
          </cell>
          <cell r="CF918">
            <v>0</v>
          </cell>
          <cell r="EM918">
            <v>0.20499999999999999</v>
          </cell>
          <cell r="EN918">
            <v>0.17899999999999999</v>
          </cell>
          <cell r="EO918">
            <v>0.16</v>
          </cell>
          <cell r="EP918">
            <v>9.6000000000000002E-2</v>
          </cell>
          <cell r="EQ918">
            <v>4.0000000000000001E-3</v>
          </cell>
          <cell r="ER918">
            <v>0</v>
          </cell>
          <cell r="ES918">
            <v>0</v>
          </cell>
          <cell r="ET918">
            <v>0</v>
          </cell>
          <cell r="EU918">
            <v>4.0000000000000001E-3</v>
          </cell>
          <cell r="EV918">
            <v>9.9000000000000005E-2</v>
          </cell>
          <cell r="EW918">
            <v>0.15</v>
          </cell>
          <cell r="EX918">
            <v>0.192</v>
          </cell>
          <cell r="EY918">
            <v>1.089</v>
          </cell>
        </row>
        <row r="919">
          <cell r="AC919" t="str">
            <v>котельной ЗАО "Алейскзернопродукт" им.С.Н.Старовойтова, для участка: от ул.Советская,97 до ж.д.ул.Советская,95; Надземная; 1991год ввода; отопление; подающий; 95/70°С</v>
          </cell>
          <cell r="BP919">
            <v>1.2999999999999999E-2</v>
          </cell>
          <cell r="BQ919">
            <v>1.2E-2</v>
          </cell>
          <cell r="BR919">
            <v>1.0999999999999999E-2</v>
          </cell>
          <cell r="BS919">
            <v>8.0000000000000002E-3</v>
          </cell>
          <cell r="BT919">
            <v>3.0000000000000001E-3</v>
          </cell>
          <cell r="BU919">
            <v>2E-3</v>
          </cell>
          <cell r="BV919">
            <v>2E-3</v>
          </cell>
          <cell r="BW919">
            <v>2E-3</v>
          </cell>
          <cell r="BX919">
            <v>3.0000000000000001E-3</v>
          </cell>
          <cell r="BY919">
            <v>8.9999999999999993E-3</v>
          </cell>
          <cell r="BZ919">
            <v>1.0999999999999999E-2</v>
          </cell>
          <cell r="CA919">
            <v>1.2999999999999999E-2</v>
          </cell>
          <cell r="CB919">
            <v>8.900000000000001E-2</v>
          </cell>
          <cell r="CD919">
            <v>7.0000000000000001E-3</v>
          </cell>
          <cell r="CE919">
            <v>1E-3</v>
          </cell>
          <cell r="CF919">
            <v>1E-3</v>
          </cell>
          <cell r="EM919">
            <v>1.38</v>
          </cell>
          <cell r="EN919">
            <v>1.2010000000000001</v>
          </cell>
          <cell r="EO919">
            <v>1.077</v>
          </cell>
          <cell r="EP919">
            <v>0.64300000000000002</v>
          </cell>
          <cell r="EQ919">
            <v>2.7E-2</v>
          </cell>
          <cell r="ER919">
            <v>0</v>
          </cell>
          <cell r="ES919">
            <v>0</v>
          </cell>
          <cell r="ET919">
            <v>0</v>
          </cell>
          <cell r="EU919">
            <v>2.8000000000000001E-2</v>
          </cell>
          <cell r="EV919">
            <v>0.66700000000000004</v>
          </cell>
          <cell r="EW919">
            <v>1.0069999999999999</v>
          </cell>
          <cell r="EX919">
            <v>1.2889999999999999</v>
          </cell>
          <cell r="EY919">
            <v>7.3189999999999991</v>
          </cell>
        </row>
        <row r="920">
          <cell r="AC920" t="str">
            <v>котельной ЗАО "Алейскзернопродукт" им.С.Н.Старовойтова, для участка: от ул.Советская,97 до ж.д.ул.Советская,96; Надземная; 1991год ввода; отопление; обратный; 95/70°С</v>
          </cell>
          <cell r="BP920">
            <v>1.2999999999999999E-2</v>
          </cell>
          <cell r="BQ920">
            <v>1.2E-2</v>
          </cell>
          <cell r="BR920">
            <v>1.0999999999999999E-2</v>
          </cell>
          <cell r="BS920">
            <v>8.0000000000000002E-3</v>
          </cell>
          <cell r="BT920">
            <v>3.0000000000000001E-3</v>
          </cell>
          <cell r="BU920">
            <v>2E-3</v>
          </cell>
          <cell r="BV920">
            <v>2E-3</v>
          </cell>
          <cell r="BW920">
            <v>2E-3</v>
          </cell>
          <cell r="BX920">
            <v>3.0000000000000001E-3</v>
          </cell>
          <cell r="BY920">
            <v>8.9999999999999993E-3</v>
          </cell>
          <cell r="BZ920">
            <v>1.0999999999999999E-2</v>
          </cell>
          <cell r="CA920">
            <v>1.2999999999999999E-2</v>
          </cell>
          <cell r="CB920">
            <v>8.900000000000001E-2</v>
          </cell>
          <cell r="CD920">
            <v>7.0000000000000001E-3</v>
          </cell>
          <cell r="CE920">
            <v>1E-3</v>
          </cell>
          <cell r="CF920">
            <v>1E-3</v>
          </cell>
          <cell r="EM920">
            <v>1.1539999999999999</v>
          </cell>
          <cell r="EN920">
            <v>1.0049999999999999</v>
          </cell>
          <cell r="EO920">
            <v>0.90100000000000002</v>
          </cell>
          <cell r="EP920">
            <v>0.53800000000000003</v>
          </cell>
          <cell r="EQ920">
            <v>2.3E-2</v>
          </cell>
          <cell r="ER920">
            <v>0</v>
          </cell>
          <cell r="ES920">
            <v>0</v>
          </cell>
          <cell r="ET920">
            <v>0</v>
          </cell>
          <cell r="EU920">
            <v>2.4E-2</v>
          </cell>
          <cell r="EV920">
            <v>0.55800000000000005</v>
          </cell>
          <cell r="EW920">
            <v>0.84199999999999997</v>
          </cell>
          <cell r="EX920">
            <v>1.0780000000000001</v>
          </cell>
          <cell r="EY920">
            <v>6.1230000000000002</v>
          </cell>
        </row>
        <row r="921">
          <cell r="AC921" t="str">
            <v>котельной ЗАО "Алейскзернопродукт" им.С.Н.Старовойтова, для участка: от вент.1 до ул.Первомайская,78; Надземная; 1996год ввода; отопление; подающий; 95/70°С</v>
          </cell>
          <cell r="BP921">
            <v>9.6000000000000002E-2</v>
          </cell>
          <cell r="BQ921">
            <v>8.5000000000000006E-2</v>
          </cell>
          <cell r="BR921">
            <v>8.2000000000000003E-2</v>
          </cell>
          <cell r="BS921">
            <v>0.06</v>
          </cell>
          <cell r="BT921">
            <v>1.9E-2</v>
          </cell>
          <cell r="BU921">
            <v>1.0999999999999999E-2</v>
          </cell>
          <cell r="BV921">
            <v>1.4E-2</v>
          </cell>
          <cell r="BW921">
            <v>1.7000000000000001E-2</v>
          </cell>
          <cell r="BX921">
            <v>1.9E-2</v>
          </cell>
          <cell r="BY921">
            <v>6.2E-2</v>
          </cell>
          <cell r="BZ921">
            <v>7.8E-2</v>
          </cell>
          <cell r="CA921">
            <v>9.1999999999999998E-2</v>
          </cell>
          <cell r="CB921">
            <v>0.63500000000000001</v>
          </cell>
          <cell r="CD921">
            <v>5.3999999999999999E-2</v>
          </cell>
          <cell r="CE921">
            <v>8.0000000000000002E-3</v>
          </cell>
          <cell r="CF921">
            <v>8.0000000000000002E-3</v>
          </cell>
          <cell r="EM921">
            <v>3.4980000000000002</v>
          </cell>
          <cell r="EN921">
            <v>3.044</v>
          </cell>
          <cell r="EO921">
            <v>2.73</v>
          </cell>
          <cell r="EP921">
            <v>1.629</v>
          </cell>
          <cell r="EQ921">
            <v>7.0000000000000007E-2</v>
          </cell>
          <cell r="ER921">
            <v>0</v>
          </cell>
          <cell r="ES921">
            <v>0</v>
          </cell>
          <cell r="ET921">
            <v>0</v>
          </cell>
          <cell r="EU921">
            <v>7.1999999999999995E-2</v>
          </cell>
          <cell r="EV921">
            <v>1.6910000000000001</v>
          </cell>
          <cell r="EW921">
            <v>2.552</v>
          </cell>
          <cell r="EX921">
            <v>3.2650000000000001</v>
          </cell>
          <cell r="EY921">
            <v>18.550999999999998</v>
          </cell>
        </row>
        <row r="922">
          <cell r="AC922" t="str">
            <v>котельной ЗАО "Алейскзернопродукт" им.С.Н.Старовойтова, для участка: от вент.1 до ул.Первомайская,79; Надземная; 1996год ввода; отопление; обратный; 95/70°С</v>
          </cell>
          <cell r="BP922">
            <v>9.6000000000000002E-2</v>
          </cell>
          <cell r="BQ922">
            <v>8.5000000000000006E-2</v>
          </cell>
          <cell r="BR922">
            <v>8.2000000000000003E-2</v>
          </cell>
          <cell r="BS922">
            <v>0.06</v>
          </cell>
          <cell r="BT922">
            <v>1.9E-2</v>
          </cell>
          <cell r="BU922">
            <v>1.0999999999999999E-2</v>
          </cell>
          <cell r="BV922">
            <v>1.4E-2</v>
          </cell>
          <cell r="BW922">
            <v>1.7000000000000001E-2</v>
          </cell>
          <cell r="BX922">
            <v>1.9E-2</v>
          </cell>
          <cell r="BY922">
            <v>6.2E-2</v>
          </cell>
          <cell r="BZ922">
            <v>7.8E-2</v>
          </cell>
          <cell r="CA922">
            <v>9.1999999999999998E-2</v>
          </cell>
          <cell r="CB922">
            <v>0.63500000000000001</v>
          </cell>
          <cell r="CD922">
            <v>5.3999999999999999E-2</v>
          </cell>
          <cell r="CE922">
            <v>8.0000000000000002E-3</v>
          </cell>
          <cell r="CF922">
            <v>8.0000000000000002E-3</v>
          </cell>
          <cell r="EM922">
            <v>2.9489999999999998</v>
          </cell>
          <cell r="EN922">
            <v>2.5659999999999998</v>
          </cell>
          <cell r="EO922">
            <v>2.302</v>
          </cell>
          <cell r="EP922">
            <v>1.373</v>
          </cell>
          <cell r="EQ922">
            <v>5.8999999999999997E-2</v>
          </cell>
          <cell r="ER922">
            <v>0</v>
          </cell>
          <cell r="ES922">
            <v>0</v>
          </cell>
          <cell r="ET922">
            <v>0</v>
          </cell>
          <cell r="EU922">
            <v>6.0999999999999999E-2</v>
          </cell>
          <cell r="EV922">
            <v>1.4259999999999999</v>
          </cell>
          <cell r="EW922">
            <v>2.1520000000000001</v>
          </cell>
          <cell r="EX922">
            <v>2.7530000000000001</v>
          </cell>
          <cell r="EY922">
            <v>15.640999999999998</v>
          </cell>
        </row>
        <row r="923">
          <cell r="AC923" t="str">
            <v>котельной ЗАО "Алейскзернопродукт" им.С.Н.Старовойтова, для участка: от вент.1 до ул.Первомайская,80; Надземная; 1996год ввода; отопление; подающий; 95/70°С</v>
          </cell>
          <cell r="BP923">
            <v>1.2E-2</v>
          </cell>
          <cell r="BQ923">
            <v>0.01</v>
          </cell>
          <cell r="BR923">
            <v>0.01</v>
          </cell>
          <cell r="BS923">
            <v>7.0000000000000001E-3</v>
          </cell>
          <cell r="BT923">
            <v>2E-3</v>
          </cell>
          <cell r="BU923">
            <v>1E-3</v>
          </cell>
          <cell r="BV923">
            <v>2E-3</v>
          </cell>
          <cell r="BW923">
            <v>2E-3</v>
          </cell>
          <cell r="BX923">
            <v>2E-3</v>
          </cell>
          <cell r="BY923">
            <v>7.0000000000000001E-3</v>
          </cell>
          <cell r="BZ923">
            <v>8.9999999999999993E-3</v>
          </cell>
          <cell r="CA923">
            <v>1.0999999999999999E-2</v>
          </cell>
          <cell r="CB923">
            <v>7.4999999999999997E-2</v>
          </cell>
          <cell r="CD923">
            <v>6.0000000000000001E-3</v>
          </cell>
          <cell r="CE923">
            <v>1E-3</v>
          </cell>
          <cell r="CF923">
            <v>1E-3</v>
          </cell>
          <cell r="EM923">
            <v>0.67500000000000004</v>
          </cell>
          <cell r="EN923">
            <v>0.58799999999999997</v>
          </cell>
          <cell r="EO923">
            <v>0.52700000000000002</v>
          </cell>
          <cell r="EP923">
            <v>0.315</v>
          </cell>
          <cell r="EQ923">
            <v>1.2999999999999999E-2</v>
          </cell>
          <cell r="ER923">
            <v>0</v>
          </cell>
          <cell r="ES923">
            <v>0</v>
          </cell>
          <cell r="ET923">
            <v>0</v>
          </cell>
          <cell r="EU923">
            <v>1.4E-2</v>
          </cell>
          <cell r="EV923">
            <v>0.32600000000000001</v>
          </cell>
          <cell r="EW923">
            <v>0.49299999999999999</v>
          </cell>
          <cell r="EX923">
            <v>0.63100000000000001</v>
          </cell>
          <cell r="EY923">
            <v>3.5819999999999999</v>
          </cell>
        </row>
        <row r="924">
          <cell r="AC924" t="str">
            <v>котельной ЗАО "Алейскзернопродукт" им.С.Н.Старовойтова, для участка: от вент.1 до ул.Первомайская,81; Надземная; 1996год ввода; отопление; обратный; 95/70°С</v>
          </cell>
          <cell r="BP924">
            <v>1.2E-2</v>
          </cell>
          <cell r="BQ924">
            <v>0.01</v>
          </cell>
          <cell r="BR924">
            <v>0.01</v>
          </cell>
          <cell r="BS924">
            <v>7.0000000000000001E-3</v>
          </cell>
          <cell r="BT924">
            <v>2E-3</v>
          </cell>
          <cell r="BU924">
            <v>1E-3</v>
          </cell>
          <cell r="BV924">
            <v>2E-3</v>
          </cell>
          <cell r="BW924">
            <v>2E-3</v>
          </cell>
          <cell r="BX924">
            <v>2E-3</v>
          </cell>
          <cell r="BY924">
            <v>7.0000000000000001E-3</v>
          </cell>
          <cell r="BZ924">
            <v>8.9999999999999993E-3</v>
          </cell>
          <cell r="CA924">
            <v>1.0999999999999999E-2</v>
          </cell>
          <cell r="CB924">
            <v>7.4999999999999997E-2</v>
          </cell>
          <cell r="CD924">
            <v>6.0000000000000001E-3</v>
          </cell>
          <cell r="CE924">
            <v>1E-3</v>
          </cell>
          <cell r="CF924">
            <v>1E-3</v>
          </cell>
          <cell r="EM924">
            <v>0.54900000000000004</v>
          </cell>
          <cell r="EN924">
            <v>0.47799999999999998</v>
          </cell>
          <cell r="EO924">
            <v>0.42899999999999999</v>
          </cell>
          <cell r="EP924">
            <v>0.25600000000000001</v>
          </cell>
          <cell r="EQ924">
            <v>1.0999999999999999E-2</v>
          </cell>
          <cell r="ER924">
            <v>0</v>
          </cell>
          <cell r="ES924">
            <v>0</v>
          </cell>
          <cell r="ET924">
            <v>0</v>
          </cell>
          <cell r="EU924">
            <v>1.0999999999999999E-2</v>
          </cell>
          <cell r="EV924">
            <v>0.26600000000000001</v>
          </cell>
          <cell r="EW924">
            <v>0.40100000000000002</v>
          </cell>
          <cell r="EX924">
            <v>0.51300000000000001</v>
          </cell>
          <cell r="EY924">
            <v>2.9139999999999997</v>
          </cell>
        </row>
        <row r="925">
          <cell r="AC925" t="str">
            <v>котельной ЗАО "Алейскзернопродукт" им.С.Н.Старовойтова, для участка: от ул.Первомайская,78 до улПервомайская,76; Надземная; 1995год ввода; отопление; подающий; 95/70°С</v>
          </cell>
          <cell r="BP925">
            <v>3.9E-2</v>
          </cell>
          <cell r="BQ925">
            <v>3.5000000000000003E-2</v>
          </cell>
          <cell r="BR925">
            <v>3.4000000000000002E-2</v>
          </cell>
          <cell r="BS925">
            <v>2.5000000000000001E-2</v>
          </cell>
          <cell r="BT925">
            <v>8.0000000000000002E-3</v>
          </cell>
          <cell r="BU925">
            <v>5.0000000000000001E-3</v>
          </cell>
          <cell r="BV925">
            <v>6.0000000000000001E-3</v>
          </cell>
          <cell r="BW925">
            <v>7.0000000000000001E-3</v>
          </cell>
          <cell r="BX925">
            <v>8.0000000000000002E-3</v>
          </cell>
          <cell r="BY925">
            <v>2.5999999999999999E-2</v>
          </cell>
          <cell r="BZ925">
            <v>3.2000000000000001E-2</v>
          </cell>
          <cell r="CA925">
            <v>3.6999999999999998E-2</v>
          </cell>
          <cell r="CB925">
            <v>0.26200000000000001</v>
          </cell>
          <cell r="CD925">
            <v>2.1999999999999999E-2</v>
          </cell>
          <cell r="CE925">
            <v>3.0000000000000001E-3</v>
          </cell>
          <cell r="CF925">
            <v>3.0000000000000001E-3</v>
          </cell>
          <cell r="EM925">
            <v>1.429</v>
          </cell>
          <cell r="EN925">
            <v>1.244</v>
          </cell>
          <cell r="EO925">
            <v>1.115</v>
          </cell>
          <cell r="EP925">
            <v>0.66500000000000004</v>
          </cell>
          <cell r="EQ925">
            <v>2.8000000000000001E-2</v>
          </cell>
          <cell r="ER925">
            <v>0</v>
          </cell>
          <cell r="ES925">
            <v>0</v>
          </cell>
          <cell r="ET925">
            <v>0</v>
          </cell>
          <cell r="EU925">
            <v>2.9000000000000001E-2</v>
          </cell>
          <cell r="EV925">
            <v>0.69099999999999995</v>
          </cell>
          <cell r="EW925">
            <v>1.0429999999999999</v>
          </cell>
          <cell r="EX925">
            <v>1.3340000000000001</v>
          </cell>
          <cell r="EY925">
            <v>7.5779999999999994</v>
          </cell>
        </row>
        <row r="926">
          <cell r="AC926" t="str">
            <v>котельной ЗАО "Алейскзернопродукт" им.С.Н.Старовойтова, для участка: от ул.Первомайская,78 до улПервомайская,77; Надземная; 1995год ввода; отопление; обратный; 95/70°С</v>
          </cell>
          <cell r="BP926">
            <v>3.9E-2</v>
          </cell>
          <cell r="BQ926">
            <v>3.5000000000000003E-2</v>
          </cell>
          <cell r="BR926">
            <v>3.4000000000000002E-2</v>
          </cell>
          <cell r="BS926">
            <v>2.5000000000000001E-2</v>
          </cell>
          <cell r="BT926">
            <v>8.0000000000000002E-3</v>
          </cell>
          <cell r="BU926">
            <v>5.0000000000000001E-3</v>
          </cell>
          <cell r="BV926">
            <v>6.0000000000000001E-3</v>
          </cell>
          <cell r="BW926">
            <v>7.0000000000000001E-3</v>
          </cell>
          <cell r="BX926">
            <v>8.0000000000000002E-3</v>
          </cell>
          <cell r="BY926">
            <v>2.5999999999999999E-2</v>
          </cell>
          <cell r="BZ926">
            <v>3.2000000000000001E-2</v>
          </cell>
          <cell r="CA926">
            <v>3.6999999999999998E-2</v>
          </cell>
          <cell r="CB926">
            <v>0.26200000000000001</v>
          </cell>
          <cell r="CD926">
            <v>2.1999999999999999E-2</v>
          </cell>
          <cell r="CE926">
            <v>3.0000000000000001E-3</v>
          </cell>
          <cell r="CF926">
            <v>3.0000000000000001E-3</v>
          </cell>
          <cell r="EM926">
            <v>1.2050000000000001</v>
          </cell>
          <cell r="EN926">
            <v>1.0489999999999999</v>
          </cell>
          <cell r="EO926">
            <v>0.94099999999999995</v>
          </cell>
          <cell r="EP926">
            <v>0.56100000000000005</v>
          </cell>
          <cell r="EQ926">
            <v>2.4E-2</v>
          </cell>
          <cell r="ER926">
            <v>0</v>
          </cell>
          <cell r="ES926">
            <v>0</v>
          </cell>
          <cell r="ET926">
            <v>0</v>
          </cell>
          <cell r="EU926">
            <v>2.5000000000000001E-2</v>
          </cell>
          <cell r="EV926">
            <v>0.58299999999999996</v>
          </cell>
          <cell r="EW926">
            <v>0.879</v>
          </cell>
          <cell r="EX926">
            <v>1.125</v>
          </cell>
          <cell r="EY926">
            <v>6.3919999999999995</v>
          </cell>
        </row>
        <row r="927">
          <cell r="AC927" t="str">
            <v>котельной ЗАО "Алейскзернопродукт" им.С.Н.Старовойтова, для участка: от узла управления до ж.д.ул.Советская,89а; Надземная; 1984год ввода; отопление; подающий; 95/70°С</v>
          </cell>
          <cell r="BP927">
            <v>1.0999999999999999E-2</v>
          </cell>
          <cell r="BQ927">
            <v>0.01</v>
          </cell>
          <cell r="BR927">
            <v>0.01</v>
          </cell>
          <cell r="BS927">
            <v>7.0000000000000001E-3</v>
          </cell>
          <cell r="BT927">
            <v>2E-3</v>
          </cell>
          <cell r="BU927">
            <v>1E-3</v>
          </cell>
          <cell r="BV927">
            <v>2E-3</v>
          </cell>
          <cell r="BW927">
            <v>2E-3</v>
          </cell>
          <cell r="BX927">
            <v>2E-3</v>
          </cell>
          <cell r="BY927">
            <v>7.0000000000000001E-3</v>
          </cell>
          <cell r="BZ927">
            <v>8.9999999999999993E-3</v>
          </cell>
          <cell r="CA927">
            <v>1.0999999999999999E-2</v>
          </cell>
          <cell r="CB927">
            <v>7.3999999999999996E-2</v>
          </cell>
          <cell r="CD927">
            <v>6.0000000000000001E-3</v>
          </cell>
          <cell r="CE927">
            <v>1E-3</v>
          </cell>
          <cell r="CF927">
            <v>1E-3</v>
          </cell>
          <cell r="EM927">
            <v>2.008</v>
          </cell>
          <cell r="EN927">
            <v>1.7470000000000001</v>
          </cell>
          <cell r="EO927">
            <v>1.5669999999999999</v>
          </cell>
          <cell r="EP927">
            <v>0.93500000000000005</v>
          </cell>
          <cell r="EQ927">
            <v>0.04</v>
          </cell>
          <cell r="ER927">
            <v>0</v>
          </cell>
          <cell r="ES927">
            <v>0</v>
          </cell>
          <cell r="ET927">
            <v>0</v>
          </cell>
          <cell r="EU927">
            <v>4.1000000000000002E-2</v>
          </cell>
          <cell r="EV927">
            <v>0.97099999999999997</v>
          </cell>
          <cell r="EW927">
            <v>1.4650000000000001</v>
          </cell>
          <cell r="EX927">
            <v>1.8740000000000001</v>
          </cell>
          <cell r="EY927">
            <v>10.648000000000001</v>
          </cell>
        </row>
        <row r="928">
          <cell r="AC928" t="str">
            <v>котельной ЗАО "Алейскзернопродукт" им.С.Н.Старовойтова, для участка: от узла управления до ж.д.ул.Советская,89а; Надземная; 1984год ввода; отопление; обратный; 95/70°С</v>
          </cell>
          <cell r="BP928">
            <v>1.0999999999999999E-2</v>
          </cell>
          <cell r="BQ928">
            <v>0.01</v>
          </cell>
          <cell r="BR928">
            <v>0.01</v>
          </cell>
          <cell r="BS928">
            <v>7.0000000000000001E-3</v>
          </cell>
          <cell r="BT928">
            <v>2E-3</v>
          </cell>
          <cell r="BU928">
            <v>1E-3</v>
          </cell>
          <cell r="BV928">
            <v>2E-3</v>
          </cell>
          <cell r="BW928">
            <v>2E-3</v>
          </cell>
          <cell r="BX928">
            <v>2E-3</v>
          </cell>
          <cell r="BY928">
            <v>7.0000000000000001E-3</v>
          </cell>
          <cell r="BZ928">
            <v>8.9999999999999993E-3</v>
          </cell>
          <cell r="CA928">
            <v>1.0999999999999999E-2</v>
          </cell>
          <cell r="CB928">
            <v>7.3999999999999996E-2</v>
          </cell>
          <cell r="CD928">
            <v>6.0000000000000001E-3</v>
          </cell>
          <cell r="CE928">
            <v>1E-3</v>
          </cell>
          <cell r="CF928">
            <v>1E-3</v>
          </cell>
          <cell r="EM928">
            <v>1.7150000000000001</v>
          </cell>
          <cell r="EN928">
            <v>1.492</v>
          </cell>
          <cell r="EO928">
            <v>1.3380000000000001</v>
          </cell>
          <cell r="EP928">
            <v>0.79800000000000004</v>
          </cell>
          <cell r="EQ928">
            <v>3.4000000000000002E-2</v>
          </cell>
          <cell r="ER928">
            <v>0</v>
          </cell>
          <cell r="ES928">
            <v>0</v>
          </cell>
          <cell r="ET928">
            <v>0</v>
          </cell>
          <cell r="EU928">
            <v>3.5000000000000003E-2</v>
          </cell>
          <cell r="EV928">
            <v>0.82899999999999996</v>
          </cell>
          <cell r="EW928">
            <v>1.2509999999999999</v>
          </cell>
          <cell r="EX928">
            <v>1.601</v>
          </cell>
          <cell r="EY928">
            <v>9.093</v>
          </cell>
        </row>
        <row r="929">
          <cell r="AC929" t="str">
            <v>котельной ЗАО "Алейскзернопродукт" им.С.Н.Старовойтова, для участка: от узла управления до ул.Первомайская,76; Бесканальная; 1991год ввода; отопление; подающий; 95/70°С</v>
          </cell>
          <cell r="BP929">
            <v>0.01</v>
          </cell>
          <cell r="BQ929">
            <v>8.9999999999999993E-3</v>
          </cell>
          <cell r="BR929">
            <v>8.0000000000000002E-3</v>
          </cell>
          <cell r="BS929">
            <v>6.0000000000000001E-3</v>
          </cell>
          <cell r="BT929">
            <v>2E-3</v>
          </cell>
          <cell r="BU929">
            <v>1E-3</v>
          </cell>
          <cell r="BV929">
            <v>1E-3</v>
          </cell>
          <cell r="BW929">
            <v>2E-3</v>
          </cell>
          <cell r="BX929">
            <v>2E-3</v>
          </cell>
          <cell r="BY929">
            <v>6.0000000000000001E-3</v>
          </cell>
          <cell r="BZ929">
            <v>8.0000000000000002E-3</v>
          </cell>
          <cell r="CA929">
            <v>8.9999999999999993E-3</v>
          </cell>
          <cell r="CB929">
            <v>6.4000000000000001E-2</v>
          </cell>
          <cell r="CD929">
            <v>5.0000000000000001E-3</v>
          </cell>
          <cell r="CE929">
            <v>1E-3</v>
          </cell>
          <cell r="CF929">
            <v>1E-3</v>
          </cell>
          <cell r="EM929">
            <v>0.71599999999999997</v>
          </cell>
          <cell r="EN929">
            <v>0.64200000000000002</v>
          </cell>
          <cell r="EO929">
            <v>0.63100000000000001</v>
          </cell>
          <cell r="EP929">
            <v>0.47099999999999997</v>
          </cell>
          <cell r="EQ929">
            <v>2.5999999999999999E-2</v>
          </cell>
          <cell r="ER929">
            <v>0</v>
          </cell>
          <cell r="ES929">
            <v>0</v>
          </cell>
          <cell r="ET929">
            <v>0</v>
          </cell>
          <cell r="EU929">
            <v>1.9E-2</v>
          </cell>
          <cell r="EV929">
            <v>0.39200000000000002</v>
          </cell>
          <cell r="EW929">
            <v>0.54</v>
          </cell>
          <cell r="EX929">
            <v>0.67</v>
          </cell>
          <cell r="EY929">
            <v>4.1070000000000002</v>
          </cell>
        </row>
        <row r="930">
          <cell r="AC930" t="str">
            <v>котельной ЗАО "Алейскзернопродукт" им.С.Н.Старовойтова, для участка: от узла управления до ул.Первомайская,77; Бесканальная; 1991год ввода; отопление; обратный; 95/70°С</v>
          </cell>
          <cell r="BP930">
            <v>0.01</v>
          </cell>
          <cell r="BQ930">
            <v>8.9999999999999993E-3</v>
          </cell>
          <cell r="BR930">
            <v>8.0000000000000002E-3</v>
          </cell>
          <cell r="BS930">
            <v>6.0000000000000001E-3</v>
          </cell>
          <cell r="BT930">
            <v>2E-3</v>
          </cell>
          <cell r="BU930">
            <v>1E-3</v>
          </cell>
          <cell r="BV930">
            <v>1E-3</v>
          </cell>
          <cell r="BW930">
            <v>2E-3</v>
          </cell>
          <cell r="BX930">
            <v>2E-3</v>
          </cell>
          <cell r="BY930">
            <v>6.0000000000000001E-3</v>
          </cell>
          <cell r="BZ930">
            <v>8.0000000000000002E-3</v>
          </cell>
          <cell r="CA930">
            <v>8.9999999999999993E-3</v>
          </cell>
          <cell r="CB930">
            <v>6.4000000000000001E-2</v>
          </cell>
          <cell r="CD930">
            <v>5.0000000000000001E-3</v>
          </cell>
          <cell r="CE930">
            <v>1E-3</v>
          </cell>
          <cell r="CF930">
            <v>1E-3</v>
          </cell>
          <cell r="EM930">
            <v>0.38300000000000001</v>
          </cell>
          <cell r="EN930">
            <v>0.34300000000000003</v>
          </cell>
          <cell r="EO930">
            <v>0.33800000000000002</v>
          </cell>
          <cell r="EP930">
            <v>0.252</v>
          </cell>
          <cell r="EQ930">
            <v>1.4E-2</v>
          </cell>
          <cell r="ER930">
            <v>0</v>
          </cell>
          <cell r="ES930">
            <v>0</v>
          </cell>
          <cell r="ET930">
            <v>0</v>
          </cell>
          <cell r="EU930">
            <v>0.01</v>
          </cell>
          <cell r="EV930">
            <v>0.21</v>
          </cell>
          <cell r="EW930">
            <v>0.28899999999999998</v>
          </cell>
          <cell r="EX930">
            <v>0.35899999999999999</v>
          </cell>
          <cell r="EY930">
            <v>2.198</v>
          </cell>
        </row>
        <row r="931">
          <cell r="AC931" t="str">
            <v>котельной ЗАО "Алейскзернопродукт" им.С.Н.Старовойтова, для участка: от узла управления до пер.Паркового; Надземная; 1992год ввода; отопление; подающий; 95/70°С</v>
          </cell>
          <cell r="BP931">
            <v>4.4999999999999998E-2</v>
          </cell>
          <cell r="BQ931">
            <v>3.9E-2</v>
          </cell>
          <cell r="BR931">
            <v>3.7999999999999999E-2</v>
          </cell>
          <cell r="BS931">
            <v>2.8000000000000001E-2</v>
          </cell>
          <cell r="BT931">
            <v>8.9999999999999993E-3</v>
          </cell>
          <cell r="BU931">
            <v>5.0000000000000001E-3</v>
          </cell>
          <cell r="BV931">
            <v>7.0000000000000001E-3</v>
          </cell>
          <cell r="BW931">
            <v>8.0000000000000002E-3</v>
          </cell>
          <cell r="BX931">
            <v>8.9999999999999993E-3</v>
          </cell>
          <cell r="BY931">
            <v>2.9000000000000001E-2</v>
          </cell>
          <cell r="BZ931">
            <v>3.5999999999999997E-2</v>
          </cell>
          <cell r="CA931">
            <v>4.2999999999999997E-2</v>
          </cell>
          <cell r="CB931">
            <v>0.29599999999999999</v>
          </cell>
          <cell r="CD931">
            <v>2.5000000000000001E-2</v>
          </cell>
          <cell r="CE931">
            <v>4.0000000000000001E-3</v>
          </cell>
          <cell r="CF931">
            <v>4.0000000000000001E-3</v>
          </cell>
          <cell r="EM931">
            <v>2.226</v>
          </cell>
          <cell r="EN931">
            <v>1.9370000000000001</v>
          </cell>
          <cell r="EO931">
            <v>1.7370000000000001</v>
          </cell>
          <cell r="EP931">
            <v>1.036</v>
          </cell>
          <cell r="EQ931">
            <v>4.3999999999999997E-2</v>
          </cell>
          <cell r="ER931">
            <v>0</v>
          </cell>
          <cell r="ES931">
            <v>0</v>
          </cell>
          <cell r="ET931">
            <v>0</v>
          </cell>
          <cell r="EU931">
            <v>4.5999999999999999E-2</v>
          </cell>
          <cell r="EV931">
            <v>1.0760000000000001</v>
          </cell>
          <cell r="EW931">
            <v>1.6240000000000001</v>
          </cell>
          <cell r="EX931">
            <v>2.0779999999999998</v>
          </cell>
          <cell r="EY931">
            <v>11.804</v>
          </cell>
        </row>
        <row r="932">
          <cell r="AC932" t="str">
            <v>котельной ЗАО "Алейскзернопродукт" им.С.Н.Старовойтова, для участка: от узла управления до пер.Паркового; Надземная; 1992год ввода; отопление; обратный; 95/70°С</v>
          </cell>
          <cell r="BP932">
            <v>4.4999999999999998E-2</v>
          </cell>
          <cell r="BQ932">
            <v>3.9E-2</v>
          </cell>
          <cell r="BR932">
            <v>3.7999999999999999E-2</v>
          </cell>
          <cell r="BS932">
            <v>2.8000000000000001E-2</v>
          </cell>
          <cell r="BT932">
            <v>8.9999999999999993E-3</v>
          </cell>
          <cell r="BU932">
            <v>5.0000000000000001E-3</v>
          </cell>
          <cell r="BV932">
            <v>7.0000000000000001E-3</v>
          </cell>
          <cell r="BW932">
            <v>8.0000000000000002E-3</v>
          </cell>
          <cell r="BX932">
            <v>8.9999999999999993E-3</v>
          </cell>
          <cell r="BY932">
            <v>2.9000000000000001E-2</v>
          </cell>
          <cell r="BZ932">
            <v>3.5999999999999997E-2</v>
          </cell>
          <cell r="CA932">
            <v>4.2999999999999997E-2</v>
          </cell>
          <cell r="CB932">
            <v>0.29599999999999999</v>
          </cell>
          <cell r="CD932">
            <v>2.5000000000000001E-2</v>
          </cell>
          <cell r="CE932">
            <v>4.0000000000000001E-3</v>
          </cell>
          <cell r="CF932">
            <v>4.0000000000000001E-3</v>
          </cell>
          <cell r="EM932">
            <v>1.8280000000000001</v>
          </cell>
          <cell r="EN932">
            <v>1.591</v>
          </cell>
          <cell r="EO932">
            <v>1.427</v>
          </cell>
          <cell r="EP932">
            <v>0.85099999999999998</v>
          </cell>
          <cell r="EQ932">
            <v>3.5999999999999997E-2</v>
          </cell>
          <cell r="ER932">
            <v>0</v>
          </cell>
          <cell r="ES932">
            <v>0</v>
          </cell>
          <cell r="ET932">
            <v>0</v>
          </cell>
          <cell r="EU932">
            <v>3.7999999999999999E-2</v>
          </cell>
          <cell r="EV932">
            <v>0.88400000000000001</v>
          </cell>
          <cell r="EW932">
            <v>1.3340000000000001</v>
          </cell>
          <cell r="EX932">
            <v>1.706</v>
          </cell>
          <cell r="EY932">
            <v>9.6950000000000003</v>
          </cell>
        </row>
        <row r="933">
          <cell r="AC933" t="str">
            <v>котельной ЗАО "Алейскзернопродукт" им.С.Н.Старовойтова, для участка: от узла управления до пер.Паркового; Надземная; 1992год ввода; отопление; подающий; 95/70°С</v>
          </cell>
          <cell r="BP933">
            <v>4.0000000000000001E-3</v>
          </cell>
          <cell r="BQ933">
            <v>3.0000000000000001E-3</v>
          </cell>
          <cell r="BR933">
            <v>3.0000000000000001E-3</v>
          </cell>
          <cell r="BS933">
            <v>2E-3</v>
          </cell>
          <cell r="BT933">
            <v>1E-3</v>
          </cell>
          <cell r="BU933">
            <v>0</v>
          </cell>
          <cell r="BV933">
            <v>1E-3</v>
          </cell>
          <cell r="BW933">
            <v>1E-3</v>
          </cell>
          <cell r="BX933">
            <v>1E-3</v>
          </cell>
          <cell r="BY933">
            <v>2E-3</v>
          </cell>
          <cell r="BZ933">
            <v>3.0000000000000001E-3</v>
          </cell>
          <cell r="CA933">
            <v>3.0000000000000001E-3</v>
          </cell>
          <cell r="CB933">
            <v>2.4E-2</v>
          </cell>
          <cell r="CD933">
            <v>2E-3</v>
          </cell>
          <cell r="CE933">
            <v>0</v>
          </cell>
          <cell r="CF933">
            <v>0</v>
          </cell>
          <cell r="EM933">
            <v>0.20899999999999999</v>
          </cell>
          <cell r="EN933">
            <v>0.182</v>
          </cell>
          <cell r="EO933">
            <v>0.16300000000000001</v>
          </cell>
          <cell r="EP933">
            <v>9.7000000000000003E-2</v>
          </cell>
          <cell r="EQ933">
            <v>4.0000000000000001E-3</v>
          </cell>
          <cell r="ER933">
            <v>0</v>
          </cell>
          <cell r="ES933">
            <v>0</v>
          </cell>
          <cell r="ET933">
            <v>0</v>
          </cell>
          <cell r="EU933">
            <v>4.0000000000000001E-3</v>
          </cell>
          <cell r="EV933">
            <v>0.10100000000000001</v>
          </cell>
          <cell r="EW933">
            <v>0.153</v>
          </cell>
          <cell r="EX933">
            <v>0.19500000000000001</v>
          </cell>
          <cell r="EY933">
            <v>1.1080000000000001</v>
          </cell>
        </row>
        <row r="934">
          <cell r="AC934" t="str">
            <v>котельной ЗАО "Алейскзернопродукт" им.С.Н.Старовойтова, для участка: от узла управления до пер.Паркового; Надземная; 1992год ввода; отопление; обратный; 95/70°С</v>
          </cell>
          <cell r="BP934">
            <v>4.0000000000000001E-3</v>
          </cell>
          <cell r="BQ934">
            <v>3.0000000000000001E-3</v>
          </cell>
          <cell r="BR934">
            <v>3.0000000000000001E-3</v>
          </cell>
          <cell r="BS934">
            <v>2E-3</v>
          </cell>
          <cell r="BT934">
            <v>1E-3</v>
          </cell>
          <cell r="BU934">
            <v>0</v>
          </cell>
          <cell r="BV934">
            <v>1E-3</v>
          </cell>
          <cell r="BW934">
            <v>1E-3</v>
          </cell>
          <cell r="BX934">
            <v>1E-3</v>
          </cell>
          <cell r="BY934">
            <v>2E-3</v>
          </cell>
          <cell r="BZ934">
            <v>3.0000000000000001E-3</v>
          </cell>
          <cell r="CA934">
            <v>3.0000000000000001E-3</v>
          </cell>
          <cell r="CB934">
            <v>2.4E-2</v>
          </cell>
          <cell r="CD934">
            <v>2E-3</v>
          </cell>
          <cell r="CE934">
            <v>0</v>
          </cell>
          <cell r="CF934">
            <v>0</v>
          </cell>
          <cell r="EM934">
            <v>0.17</v>
          </cell>
          <cell r="EN934">
            <v>0.14799999999999999</v>
          </cell>
          <cell r="EO934">
            <v>0.13300000000000001</v>
          </cell>
          <cell r="EP934">
            <v>7.9000000000000001E-2</v>
          </cell>
          <cell r="EQ934">
            <v>3.0000000000000001E-3</v>
          </cell>
          <cell r="ER934">
            <v>0</v>
          </cell>
          <cell r="ES934">
            <v>0</v>
          </cell>
          <cell r="ET934">
            <v>0</v>
          </cell>
          <cell r="EU934">
            <v>3.0000000000000001E-3</v>
          </cell>
          <cell r="EV934">
            <v>8.2000000000000003E-2</v>
          </cell>
          <cell r="EW934">
            <v>0.124</v>
          </cell>
          <cell r="EX934">
            <v>0.159</v>
          </cell>
          <cell r="EY934">
            <v>0.90100000000000002</v>
          </cell>
        </row>
        <row r="935">
          <cell r="AC935" t="str">
            <v>котельной ЗАО "Алейскзернопродукт" им.С.Н.Старовойтова, для участка: от пер.Паркового до  здания кафе,пер.Парковый,14; Надземная; 1992год ввода; отопление; подающий; 95/70°С</v>
          </cell>
          <cell r="BP935">
            <v>1.6E-2</v>
          </cell>
          <cell r="BQ935">
            <v>1.4E-2</v>
          </cell>
          <cell r="BR935">
            <v>1.4E-2</v>
          </cell>
          <cell r="BS935">
            <v>0.01</v>
          </cell>
          <cell r="BT935">
            <v>3.0000000000000001E-3</v>
          </cell>
          <cell r="BU935">
            <v>2E-3</v>
          </cell>
          <cell r="BV935">
            <v>2E-3</v>
          </cell>
          <cell r="BW935">
            <v>3.0000000000000001E-3</v>
          </cell>
          <cell r="BX935">
            <v>3.0000000000000001E-3</v>
          </cell>
          <cell r="BY935">
            <v>0.01</v>
          </cell>
          <cell r="BZ935">
            <v>1.2999999999999999E-2</v>
          </cell>
          <cell r="CA935">
            <v>1.4999999999999999E-2</v>
          </cell>
          <cell r="CB935">
            <v>0.105</v>
          </cell>
          <cell r="CD935">
            <v>8.9999999999999993E-3</v>
          </cell>
          <cell r="CE935">
            <v>1E-3</v>
          </cell>
          <cell r="CF935">
            <v>1E-3</v>
          </cell>
          <cell r="EM935">
            <v>1.694</v>
          </cell>
          <cell r="EN935">
            <v>1.474</v>
          </cell>
          <cell r="EO935">
            <v>1.3220000000000001</v>
          </cell>
          <cell r="EP935">
            <v>0.78900000000000003</v>
          </cell>
          <cell r="EQ935">
            <v>3.4000000000000002E-2</v>
          </cell>
          <cell r="ER935">
            <v>0</v>
          </cell>
          <cell r="ES935">
            <v>0</v>
          </cell>
          <cell r="ET935">
            <v>0</v>
          </cell>
          <cell r="EU935">
            <v>3.5000000000000003E-2</v>
          </cell>
          <cell r="EV935">
            <v>0.81899999999999995</v>
          </cell>
          <cell r="EW935">
            <v>1.236</v>
          </cell>
          <cell r="EX935">
            <v>1.581</v>
          </cell>
          <cell r="EY935">
            <v>8.984</v>
          </cell>
        </row>
        <row r="936">
          <cell r="AC936" t="str">
            <v>котельной ЗАО "Алейскзернопродукт" им.С.Н.Старовойтова, для участка: от пер.Паркового до  здания кафе,пер.Парковый,15; Надземная; 1992год ввода; отопление; обратный; 95/70°С</v>
          </cell>
          <cell r="BP936">
            <v>1.6E-2</v>
          </cell>
          <cell r="BQ936">
            <v>1.4E-2</v>
          </cell>
          <cell r="BR936">
            <v>1.4E-2</v>
          </cell>
          <cell r="BS936">
            <v>0.01</v>
          </cell>
          <cell r="BT936">
            <v>3.0000000000000001E-3</v>
          </cell>
          <cell r="BU936">
            <v>2E-3</v>
          </cell>
          <cell r="BV936">
            <v>2E-3</v>
          </cell>
          <cell r="BW936">
            <v>3.0000000000000001E-3</v>
          </cell>
          <cell r="BX936">
            <v>3.0000000000000001E-3</v>
          </cell>
          <cell r="BY936">
            <v>0.01</v>
          </cell>
          <cell r="BZ936">
            <v>1.2999999999999999E-2</v>
          </cell>
          <cell r="CA936">
            <v>1.4999999999999999E-2</v>
          </cell>
          <cell r="CB936">
            <v>0.105</v>
          </cell>
          <cell r="CD936">
            <v>8.9999999999999993E-3</v>
          </cell>
          <cell r="CE936">
            <v>1E-3</v>
          </cell>
          <cell r="CF936">
            <v>1E-3</v>
          </cell>
          <cell r="EM936">
            <v>1.417</v>
          </cell>
          <cell r="EN936">
            <v>1.2330000000000001</v>
          </cell>
          <cell r="EO936">
            <v>1.1060000000000001</v>
          </cell>
          <cell r="EP936">
            <v>0.66</v>
          </cell>
          <cell r="EQ936">
            <v>2.8000000000000001E-2</v>
          </cell>
          <cell r="ER936">
            <v>0</v>
          </cell>
          <cell r="ES936">
            <v>0</v>
          </cell>
          <cell r="ET936">
            <v>0</v>
          </cell>
          <cell r="EU936">
            <v>2.9000000000000001E-2</v>
          </cell>
          <cell r="EV936">
            <v>0.68500000000000005</v>
          </cell>
          <cell r="EW936">
            <v>1.0329999999999999</v>
          </cell>
          <cell r="EX936">
            <v>1.3220000000000001</v>
          </cell>
          <cell r="EY936">
            <v>7.512999999999999</v>
          </cell>
        </row>
        <row r="937">
          <cell r="AC937" t="str">
            <v>котельной ЗАО "Алейскзернопродукт" им.С.Н.Старовойтова, для участка: от вен.2,3 до узла управления ; Надземная; 1992год ввода; отопление; подающий; 95/70°С</v>
          </cell>
          <cell r="BP937">
            <v>0.191</v>
          </cell>
          <cell r="BQ937">
            <v>0.16900000000000001</v>
          </cell>
          <cell r="BR937">
            <v>0.16300000000000001</v>
          </cell>
          <cell r="BS937">
            <v>0.12</v>
          </cell>
          <cell r="BT937">
            <v>3.9E-2</v>
          </cell>
          <cell r="BU937">
            <v>2.1999999999999999E-2</v>
          </cell>
          <cell r="BV937">
            <v>2.9000000000000001E-2</v>
          </cell>
          <cell r="BW937">
            <v>3.4000000000000002E-2</v>
          </cell>
          <cell r="BX937">
            <v>3.7999999999999999E-2</v>
          </cell>
          <cell r="BY937">
            <v>0.124</v>
          </cell>
          <cell r="BZ937">
            <v>0.154</v>
          </cell>
          <cell r="CA937">
            <v>0.182</v>
          </cell>
          <cell r="CB937">
            <v>1.2650000000000001</v>
          </cell>
          <cell r="CD937">
            <v>0.108</v>
          </cell>
          <cell r="CE937">
            <v>1.7000000000000001E-2</v>
          </cell>
          <cell r="CF937">
            <v>1.7000000000000001E-2</v>
          </cell>
          <cell r="EM937">
            <v>3.673</v>
          </cell>
          <cell r="EN937">
            <v>3.1960000000000002</v>
          </cell>
          <cell r="EO937">
            <v>2.8660000000000001</v>
          </cell>
          <cell r="EP937">
            <v>1.71</v>
          </cell>
          <cell r="EQ937">
            <v>7.2999999999999995E-2</v>
          </cell>
          <cell r="ER937">
            <v>0</v>
          </cell>
          <cell r="ES937">
            <v>0</v>
          </cell>
          <cell r="ET937">
            <v>0</v>
          </cell>
          <cell r="EU937">
            <v>7.4999999999999997E-2</v>
          </cell>
          <cell r="EV937">
            <v>1.7749999999999999</v>
          </cell>
          <cell r="EW937">
            <v>2.6789999999999998</v>
          </cell>
          <cell r="EX937">
            <v>3.4279999999999999</v>
          </cell>
          <cell r="EY937">
            <v>19.475000000000001</v>
          </cell>
        </row>
        <row r="938">
          <cell r="AC938" t="str">
            <v>котельной ЗАО "Алейскзернопродукт" им.С.Н.Старовойтова, для участка: от вен.2,3 до узла управления ; Надземная; 1992год ввода; отопление; обратный; 95/70°С</v>
          </cell>
          <cell r="BP938">
            <v>0.191</v>
          </cell>
          <cell r="BQ938">
            <v>0.16900000000000001</v>
          </cell>
          <cell r="BR938">
            <v>0.16300000000000001</v>
          </cell>
          <cell r="BS938">
            <v>0.12</v>
          </cell>
          <cell r="BT938">
            <v>3.9E-2</v>
          </cell>
          <cell r="BU938">
            <v>2.1999999999999999E-2</v>
          </cell>
          <cell r="BV938">
            <v>2.9000000000000001E-2</v>
          </cell>
          <cell r="BW938">
            <v>3.4000000000000002E-2</v>
          </cell>
          <cell r="BX938">
            <v>3.7999999999999999E-2</v>
          </cell>
          <cell r="BY938">
            <v>0.124</v>
          </cell>
          <cell r="BZ938">
            <v>0.154</v>
          </cell>
          <cell r="CA938">
            <v>0.182</v>
          </cell>
          <cell r="CB938">
            <v>1.2650000000000001</v>
          </cell>
          <cell r="CD938">
            <v>0.108</v>
          </cell>
          <cell r="CE938">
            <v>1.7000000000000001E-2</v>
          </cell>
          <cell r="CF938">
            <v>1.7000000000000001E-2</v>
          </cell>
          <cell r="EM938">
            <v>3.0910000000000002</v>
          </cell>
          <cell r="EN938">
            <v>2.69</v>
          </cell>
          <cell r="EO938">
            <v>2.4119999999999999</v>
          </cell>
          <cell r="EP938">
            <v>1.4390000000000001</v>
          </cell>
          <cell r="EQ938">
            <v>6.0999999999999999E-2</v>
          </cell>
          <cell r="ER938">
            <v>0</v>
          </cell>
          <cell r="ES938">
            <v>0</v>
          </cell>
          <cell r="ET938">
            <v>0</v>
          </cell>
          <cell r="EU938">
            <v>6.3E-2</v>
          </cell>
          <cell r="EV938">
            <v>1.494</v>
          </cell>
          <cell r="EW938">
            <v>2.2549999999999999</v>
          </cell>
          <cell r="EX938">
            <v>2.8849999999999998</v>
          </cell>
          <cell r="EY938">
            <v>16.39</v>
          </cell>
        </row>
        <row r="939">
          <cell r="AC939" t="str">
            <v>котельной ЗАО "Алейскзернопродукт" им.С.Н.Старовойтова, для участка: от вен.2,3 до узла управления ; Надземная; 1992год ввода; ГВС; подающий; 60/30°С</v>
          </cell>
          <cell r="BP939">
            <v>5.3999999999999999E-2</v>
          </cell>
          <cell r="BQ939">
            <v>4.8000000000000001E-2</v>
          </cell>
          <cell r="BR939">
            <v>4.5999999999999999E-2</v>
          </cell>
          <cell r="BS939">
            <v>3.4000000000000002E-2</v>
          </cell>
          <cell r="BT939">
            <v>1.0999999999999999E-2</v>
          </cell>
          <cell r="BU939">
            <v>6.0000000000000001E-3</v>
          </cell>
          <cell r="BV939">
            <v>8.0000000000000002E-3</v>
          </cell>
          <cell r="BW939">
            <v>0.01</v>
          </cell>
          <cell r="BX939">
            <v>1.0999999999999999E-2</v>
          </cell>
          <cell r="BY939">
            <v>3.5000000000000003E-2</v>
          </cell>
          <cell r="BZ939">
            <v>4.3999999999999997E-2</v>
          </cell>
          <cell r="CA939">
            <v>5.1999999999999998E-2</v>
          </cell>
          <cell r="CB939">
            <v>0.35900000000000004</v>
          </cell>
          <cell r="CD939">
            <v>3.1E-2</v>
          </cell>
          <cell r="CE939">
            <v>5.0000000000000001E-3</v>
          </cell>
          <cell r="CF939">
            <v>5.0000000000000001E-3</v>
          </cell>
          <cell r="EM939">
            <v>2.69</v>
          </cell>
          <cell r="EN939">
            <v>2.3889999999999998</v>
          </cell>
          <cell r="EO939">
            <v>2.3809999999999998</v>
          </cell>
          <cell r="EP939">
            <v>1.9019999999999999</v>
          </cell>
          <cell r="EQ939">
            <v>1.657</v>
          </cell>
          <cell r="ER939">
            <v>0.93</v>
          </cell>
          <cell r="ES939">
            <v>1.1539999999999999</v>
          </cell>
          <cell r="ET939">
            <v>1.484</v>
          </cell>
          <cell r="EU939">
            <v>1.6339999999999999</v>
          </cell>
          <cell r="EV939">
            <v>1.9690000000000001</v>
          </cell>
          <cell r="EW939">
            <v>2.2639999999999998</v>
          </cell>
          <cell r="EX939">
            <v>2.6030000000000002</v>
          </cell>
          <cell r="EY939">
            <v>23.056999999999999</v>
          </cell>
        </row>
        <row r="940">
          <cell r="AC940" t="str">
            <v>котельной ЗАО "Алейскзернопродукт" им.С.Н.Старовойтова, для участка: от вен.2,3 до узла управления ; Надземная; 1992год ввода; ГВС; обратный; 60/30°С</v>
          </cell>
          <cell r="BP940">
            <v>2.1000000000000001E-2</v>
          </cell>
          <cell r="BQ940">
            <v>1.9E-2</v>
          </cell>
          <cell r="BR940">
            <v>1.7999999999999999E-2</v>
          </cell>
          <cell r="BS940">
            <v>1.2999999999999999E-2</v>
          </cell>
          <cell r="BT940">
            <v>4.0000000000000001E-3</v>
          </cell>
          <cell r="BU940">
            <v>2E-3</v>
          </cell>
          <cell r="BV940">
            <v>3.0000000000000001E-3</v>
          </cell>
          <cell r="BW940">
            <v>4.0000000000000001E-3</v>
          </cell>
          <cell r="BX940">
            <v>4.0000000000000001E-3</v>
          </cell>
          <cell r="BY940">
            <v>1.4E-2</v>
          </cell>
          <cell r="BZ940">
            <v>1.7000000000000001E-2</v>
          </cell>
          <cell r="CA940">
            <v>0.02</v>
          </cell>
          <cell r="CB940">
            <v>0.13900000000000001</v>
          </cell>
          <cell r="CD940">
            <v>1.2E-2</v>
          </cell>
          <cell r="CE940">
            <v>2E-3</v>
          </cell>
          <cell r="CF940">
            <v>2E-3</v>
          </cell>
          <cell r="EM940">
            <v>2.056</v>
          </cell>
          <cell r="EN940">
            <v>1.8260000000000001</v>
          </cell>
          <cell r="EO940">
            <v>1.82</v>
          </cell>
          <cell r="EP940">
            <v>1.454</v>
          </cell>
          <cell r="EQ940">
            <v>1.266</v>
          </cell>
          <cell r="ER940">
            <v>0.71099999999999997</v>
          </cell>
          <cell r="ES940">
            <v>0.88200000000000001</v>
          </cell>
          <cell r="ET940">
            <v>1.1339999999999999</v>
          </cell>
          <cell r="EU940">
            <v>1.2490000000000001</v>
          </cell>
          <cell r="EV940">
            <v>1.5049999999999999</v>
          </cell>
          <cell r="EW940">
            <v>1.7310000000000001</v>
          </cell>
          <cell r="EX940">
            <v>1.99</v>
          </cell>
          <cell r="EY940">
            <v>17.624000000000002</v>
          </cell>
        </row>
        <row r="941">
          <cell r="AC941" t="str">
            <v>котельной ОАО "Алейский МСК", для участка: участок №1 ул.Мира №36; Надземная; 1990год ввода; отопление; подающий; 95/70°С</v>
          </cell>
          <cell r="BP941">
            <v>1.4E-2</v>
          </cell>
          <cell r="BQ941">
            <v>1.2E-2</v>
          </cell>
          <cell r="BR941">
            <v>1.2E-2</v>
          </cell>
          <cell r="BS941">
            <v>8.9999999999999993E-3</v>
          </cell>
          <cell r="BT941">
            <v>3.0000000000000001E-3</v>
          </cell>
          <cell r="BU941">
            <v>2E-3</v>
          </cell>
          <cell r="BV941">
            <v>2E-3</v>
          </cell>
          <cell r="BW941">
            <v>2E-3</v>
          </cell>
          <cell r="BX941">
            <v>3.0000000000000001E-3</v>
          </cell>
          <cell r="BY941">
            <v>8.9999999999999993E-3</v>
          </cell>
          <cell r="BZ941">
            <v>1.0999999999999999E-2</v>
          </cell>
          <cell r="CA941">
            <v>1.2999999999999999E-2</v>
          </cell>
          <cell r="CB941">
            <v>9.2000000000000012E-2</v>
          </cell>
          <cell r="CD941">
            <v>8.0000000000000002E-3</v>
          </cell>
          <cell r="CE941">
            <v>1E-3</v>
          </cell>
          <cell r="CF941">
            <v>1E-3</v>
          </cell>
          <cell r="EM941">
            <v>2.3540000000000001</v>
          </cell>
          <cell r="EN941">
            <v>2.048</v>
          </cell>
          <cell r="EO941">
            <v>1.837</v>
          </cell>
          <cell r="EP941">
            <v>1.0960000000000001</v>
          </cell>
          <cell r="EQ941">
            <v>4.7E-2</v>
          </cell>
          <cell r="ER941">
            <v>0</v>
          </cell>
          <cell r="ES941">
            <v>0</v>
          </cell>
          <cell r="ET941">
            <v>0</v>
          </cell>
          <cell r="EU941">
            <v>4.8000000000000001E-2</v>
          </cell>
          <cell r="EV941">
            <v>1.1379999999999999</v>
          </cell>
          <cell r="EW941">
            <v>1.7170000000000001</v>
          </cell>
          <cell r="EX941">
            <v>2.1970000000000001</v>
          </cell>
          <cell r="EY941">
            <v>12.481999999999999</v>
          </cell>
        </row>
        <row r="942">
          <cell r="AC942" t="str">
            <v>котельной ОАО "Алейский МСК", для участка: участок №1 ул.Мира №36; Надземная; 1990год ввода; отопление; обратный; 95/70°С</v>
          </cell>
          <cell r="BP942">
            <v>1.4E-2</v>
          </cell>
          <cell r="BQ942">
            <v>1.2E-2</v>
          </cell>
          <cell r="BR942">
            <v>1.2E-2</v>
          </cell>
          <cell r="BS942">
            <v>8.9999999999999993E-3</v>
          </cell>
          <cell r="BT942">
            <v>3.0000000000000001E-3</v>
          </cell>
          <cell r="BU942">
            <v>2E-3</v>
          </cell>
          <cell r="BV942">
            <v>2E-3</v>
          </cell>
          <cell r="BW942">
            <v>2E-3</v>
          </cell>
          <cell r="BX942">
            <v>3.0000000000000001E-3</v>
          </cell>
          <cell r="BY942">
            <v>8.9999999999999993E-3</v>
          </cell>
          <cell r="BZ942">
            <v>1.0999999999999999E-2</v>
          </cell>
          <cell r="CA942">
            <v>1.2999999999999999E-2</v>
          </cell>
          <cell r="CB942">
            <v>9.2000000000000012E-2</v>
          </cell>
          <cell r="CD942">
            <v>8.0000000000000002E-3</v>
          </cell>
          <cell r="CE942">
            <v>1E-3</v>
          </cell>
          <cell r="CF942">
            <v>1E-3</v>
          </cell>
          <cell r="EM942">
            <v>1.9690000000000001</v>
          </cell>
          <cell r="EN942">
            <v>1.7130000000000001</v>
          </cell>
          <cell r="EO942">
            <v>1.5369999999999999</v>
          </cell>
          <cell r="EP942">
            <v>0.91700000000000004</v>
          </cell>
          <cell r="EQ942">
            <v>3.9E-2</v>
          </cell>
          <cell r="ER942">
            <v>0</v>
          </cell>
          <cell r="ES942">
            <v>0</v>
          </cell>
          <cell r="ET942">
            <v>0</v>
          </cell>
          <cell r="EU942">
            <v>0.04</v>
          </cell>
          <cell r="EV942">
            <v>0.95199999999999996</v>
          </cell>
          <cell r="EW942">
            <v>1.4359999999999999</v>
          </cell>
          <cell r="EX942">
            <v>1.8380000000000001</v>
          </cell>
          <cell r="EY942">
            <v>10.440999999999999</v>
          </cell>
        </row>
        <row r="943">
          <cell r="AC943" t="str">
            <v>котельной ОАО "Алейский МСК", для участка: участок №2 ул.Мира №30; Надземная; 1990год ввода; отопление; подающий; 95/70°С</v>
          </cell>
          <cell r="BP943">
            <v>4.0000000000000001E-3</v>
          </cell>
          <cell r="BQ943">
            <v>3.0000000000000001E-3</v>
          </cell>
          <cell r="BR943">
            <v>3.0000000000000001E-3</v>
          </cell>
          <cell r="BS943">
            <v>2E-3</v>
          </cell>
          <cell r="BT943">
            <v>1E-3</v>
          </cell>
          <cell r="BU943">
            <v>0</v>
          </cell>
          <cell r="BV943">
            <v>1E-3</v>
          </cell>
          <cell r="BW943">
            <v>1E-3</v>
          </cell>
          <cell r="BX943">
            <v>1E-3</v>
          </cell>
          <cell r="BY943">
            <v>2E-3</v>
          </cell>
          <cell r="BZ943">
            <v>3.0000000000000001E-3</v>
          </cell>
          <cell r="CA943">
            <v>4.0000000000000001E-3</v>
          </cell>
          <cell r="CB943">
            <v>2.5000000000000001E-2</v>
          </cell>
          <cell r="CD943">
            <v>2E-3</v>
          </cell>
          <cell r="CE943">
            <v>0</v>
          </cell>
          <cell r="CF943">
            <v>0</v>
          </cell>
          <cell r="EM943">
            <v>0.65100000000000002</v>
          </cell>
          <cell r="EN943">
            <v>0.56599999999999995</v>
          </cell>
          <cell r="EO943">
            <v>0.50800000000000001</v>
          </cell>
          <cell r="EP943">
            <v>0.30299999999999999</v>
          </cell>
          <cell r="EQ943">
            <v>1.2999999999999999E-2</v>
          </cell>
          <cell r="ER943">
            <v>0</v>
          </cell>
          <cell r="ES943">
            <v>0</v>
          </cell>
          <cell r="ET943">
            <v>0</v>
          </cell>
          <cell r="EU943">
            <v>1.2999999999999999E-2</v>
          </cell>
          <cell r="EV943">
            <v>0.315</v>
          </cell>
          <cell r="EW943">
            <v>0.47499999999999998</v>
          </cell>
          <cell r="EX943">
            <v>0.60799999999999998</v>
          </cell>
          <cell r="EY943">
            <v>3.452</v>
          </cell>
        </row>
        <row r="944">
          <cell r="AC944" t="str">
            <v>котельной ОАО "Алейский МСК", для участка: участок №2 ул.Мира №30; Надземная; 1990год ввода; отопление; обратный; 95/70°С</v>
          </cell>
          <cell r="BP944">
            <v>4.0000000000000001E-3</v>
          </cell>
          <cell r="BQ944">
            <v>3.0000000000000001E-3</v>
          </cell>
          <cell r="BR944">
            <v>3.0000000000000001E-3</v>
          </cell>
          <cell r="BS944">
            <v>2E-3</v>
          </cell>
          <cell r="BT944">
            <v>1E-3</v>
          </cell>
          <cell r="BU944">
            <v>0</v>
          </cell>
          <cell r="BV944">
            <v>1E-3</v>
          </cell>
          <cell r="BW944">
            <v>1E-3</v>
          </cell>
          <cell r="BX944">
            <v>1E-3</v>
          </cell>
          <cell r="BY944">
            <v>2E-3</v>
          </cell>
          <cell r="BZ944">
            <v>3.0000000000000001E-3</v>
          </cell>
          <cell r="CA944">
            <v>4.0000000000000001E-3</v>
          </cell>
          <cell r="CB944">
            <v>2.5000000000000001E-2</v>
          </cell>
          <cell r="CD944">
            <v>2E-3</v>
          </cell>
          <cell r="CE944">
            <v>0</v>
          </cell>
          <cell r="CF944">
            <v>0</v>
          </cell>
          <cell r="EM944">
            <v>0.54500000000000004</v>
          </cell>
          <cell r="EN944">
            <v>0.47399999999999998</v>
          </cell>
          <cell r="EO944">
            <v>0.42499999999999999</v>
          </cell>
          <cell r="EP944">
            <v>0.254</v>
          </cell>
          <cell r="EQ944">
            <v>1.0999999999999999E-2</v>
          </cell>
          <cell r="ER944">
            <v>0</v>
          </cell>
          <cell r="ES944">
            <v>0</v>
          </cell>
          <cell r="ET944">
            <v>0</v>
          </cell>
          <cell r="EU944">
            <v>1.0999999999999999E-2</v>
          </cell>
          <cell r="EV944">
            <v>0.26300000000000001</v>
          </cell>
          <cell r="EW944">
            <v>0.39800000000000002</v>
          </cell>
          <cell r="EX944">
            <v>0.50900000000000001</v>
          </cell>
          <cell r="EY944">
            <v>2.89</v>
          </cell>
        </row>
        <row r="945">
          <cell r="AC945" t="str">
            <v>котельной ОАО "Алейский МСК", для участка: участок №3ул.Мира №34; Надземная; 1990год ввода; отопление; подающий; 95/70°С</v>
          </cell>
          <cell r="BP945">
            <v>3.4000000000000002E-2</v>
          </cell>
          <cell r="BQ945">
            <v>0.03</v>
          </cell>
          <cell r="BR945">
            <v>2.9000000000000001E-2</v>
          </cell>
          <cell r="BS945">
            <v>2.1000000000000001E-2</v>
          </cell>
          <cell r="BT945">
            <v>7.0000000000000001E-3</v>
          </cell>
          <cell r="BU945">
            <v>4.0000000000000001E-3</v>
          </cell>
          <cell r="BV945">
            <v>5.0000000000000001E-3</v>
          </cell>
          <cell r="BW945">
            <v>6.0000000000000001E-3</v>
          </cell>
          <cell r="BX945">
            <v>7.0000000000000001E-3</v>
          </cell>
          <cell r="BY945">
            <v>2.1999999999999999E-2</v>
          </cell>
          <cell r="BZ945">
            <v>2.7E-2</v>
          </cell>
          <cell r="CA945">
            <v>3.2000000000000001E-2</v>
          </cell>
          <cell r="CB945">
            <v>0.224</v>
          </cell>
          <cell r="CD945">
            <v>1.9E-2</v>
          </cell>
          <cell r="CE945">
            <v>3.0000000000000001E-3</v>
          </cell>
          <cell r="CF945">
            <v>3.0000000000000001E-3</v>
          </cell>
          <cell r="EM945">
            <v>2.7480000000000002</v>
          </cell>
          <cell r="EN945">
            <v>2.391</v>
          </cell>
          <cell r="EO945">
            <v>2.145</v>
          </cell>
          <cell r="EP945">
            <v>1.28</v>
          </cell>
          <cell r="EQ945">
            <v>5.5E-2</v>
          </cell>
          <cell r="ER945">
            <v>0</v>
          </cell>
          <cell r="ES945">
            <v>0</v>
          </cell>
          <cell r="ET945">
            <v>0</v>
          </cell>
          <cell r="EU945">
            <v>5.6000000000000001E-2</v>
          </cell>
          <cell r="EV945">
            <v>1.3280000000000001</v>
          </cell>
          <cell r="EW945">
            <v>2.0049999999999999</v>
          </cell>
          <cell r="EX945">
            <v>2.5649999999999999</v>
          </cell>
          <cell r="EY945">
            <v>14.572999999999999</v>
          </cell>
        </row>
        <row r="946">
          <cell r="AC946" t="str">
            <v>котельной ОАО "Алейский МСК", для участка: участок №3ул.Мира №34; Надземная; 1990год ввода; отопление; обратный; 95/70°С</v>
          </cell>
          <cell r="BP946">
            <v>3.4000000000000002E-2</v>
          </cell>
          <cell r="BQ946">
            <v>0.03</v>
          </cell>
          <cell r="BR946">
            <v>2.9000000000000001E-2</v>
          </cell>
          <cell r="BS946">
            <v>2.1000000000000001E-2</v>
          </cell>
          <cell r="BT946">
            <v>7.0000000000000001E-3</v>
          </cell>
          <cell r="BU946">
            <v>4.0000000000000001E-3</v>
          </cell>
          <cell r="BV946">
            <v>5.0000000000000001E-3</v>
          </cell>
          <cell r="BW946">
            <v>6.0000000000000001E-3</v>
          </cell>
          <cell r="BX946">
            <v>7.0000000000000001E-3</v>
          </cell>
          <cell r="BY946">
            <v>2.1999999999999999E-2</v>
          </cell>
          <cell r="BZ946">
            <v>2.7E-2</v>
          </cell>
          <cell r="CA946">
            <v>3.2000000000000001E-2</v>
          </cell>
          <cell r="CB946">
            <v>0.224</v>
          </cell>
          <cell r="CD946">
            <v>1.9E-2</v>
          </cell>
          <cell r="CE946">
            <v>3.0000000000000001E-3</v>
          </cell>
          <cell r="CF946">
            <v>3.0000000000000001E-3</v>
          </cell>
          <cell r="EM946">
            <v>2.2570000000000001</v>
          </cell>
          <cell r="EN946">
            <v>1.964</v>
          </cell>
          <cell r="EO946">
            <v>1.762</v>
          </cell>
          <cell r="EP946">
            <v>1.0509999999999999</v>
          </cell>
          <cell r="EQ946">
            <v>4.4999999999999998E-2</v>
          </cell>
          <cell r="ER946">
            <v>0</v>
          </cell>
          <cell r="ES946">
            <v>0</v>
          </cell>
          <cell r="ET946">
            <v>0</v>
          </cell>
          <cell r="EU946">
            <v>4.5999999999999999E-2</v>
          </cell>
          <cell r="EV946">
            <v>1.091</v>
          </cell>
          <cell r="EW946">
            <v>1.647</v>
          </cell>
          <cell r="EX946">
            <v>2.1070000000000002</v>
          </cell>
          <cell r="EY946">
            <v>11.970000000000002</v>
          </cell>
        </row>
        <row r="947">
          <cell r="AC947" t="str">
            <v>котельной ОАО "Алейский МСК", для участка: участок №4 ул.Мира №32; Надземная; 1990год ввода; отопление; подающий; 95/70°С</v>
          </cell>
          <cell r="BP947">
            <v>9.2999999999999999E-2</v>
          </cell>
          <cell r="BQ947">
            <v>8.2000000000000003E-2</v>
          </cell>
          <cell r="BR947">
            <v>0.08</v>
          </cell>
          <cell r="BS947">
            <v>5.8000000000000003E-2</v>
          </cell>
          <cell r="BT947">
            <v>1.9E-2</v>
          </cell>
          <cell r="BU947">
            <v>1.0999999999999999E-2</v>
          </cell>
          <cell r="BV947">
            <v>1.4E-2</v>
          </cell>
          <cell r="BW947">
            <v>1.7000000000000001E-2</v>
          </cell>
          <cell r="BX947">
            <v>1.7999999999999999E-2</v>
          </cell>
          <cell r="BY947">
            <v>6.0999999999999999E-2</v>
          </cell>
          <cell r="BZ947">
            <v>7.4999999999999997E-2</v>
          </cell>
          <cell r="CA947">
            <v>8.8999999999999996E-2</v>
          </cell>
          <cell r="CB947">
            <v>0.61699999999999999</v>
          </cell>
          <cell r="CD947">
            <v>5.1999999999999998E-2</v>
          </cell>
          <cell r="CE947">
            <v>8.0000000000000002E-3</v>
          </cell>
          <cell r="CF947">
            <v>8.0000000000000002E-3</v>
          </cell>
          <cell r="EM947">
            <v>5.4960000000000004</v>
          </cell>
          <cell r="EN947">
            <v>4.7830000000000004</v>
          </cell>
          <cell r="EO947">
            <v>4.29</v>
          </cell>
          <cell r="EP947">
            <v>2.5590000000000002</v>
          </cell>
          <cell r="EQ947">
            <v>0.109</v>
          </cell>
          <cell r="ER947">
            <v>0</v>
          </cell>
          <cell r="ES947">
            <v>0</v>
          </cell>
          <cell r="ET947">
            <v>0</v>
          </cell>
          <cell r="EU947">
            <v>0.113</v>
          </cell>
          <cell r="EV947">
            <v>2.657</v>
          </cell>
          <cell r="EW947">
            <v>4.01</v>
          </cell>
          <cell r="EX947">
            <v>5.1310000000000002</v>
          </cell>
          <cell r="EY947">
            <v>29.148000000000003</v>
          </cell>
        </row>
        <row r="948">
          <cell r="AC948" t="str">
            <v>котельной ОАО "Алейский МСК", для участка: участок №4 ул.Мира №32; Надземная; 1990год ввода; отопление; обратный; 95/70°С</v>
          </cell>
          <cell r="BP948">
            <v>9.2999999999999999E-2</v>
          </cell>
          <cell r="BQ948">
            <v>8.2000000000000003E-2</v>
          </cell>
          <cell r="BR948">
            <v>0.08</v>
          </cell>
          <cell r="BS948">
            <v>5.8000000000000003E-2</v>
          </cell>
          <cell r="BT948">
            <v>1.9E-2</v>
          </cell>
          <cell r="BU948">
            <v>1.0999999999999999E-2</v>
          </cell>
          <cell r="BV948">
            <v>1.4E-2</v>
          </cell>
          <cell r="BW948">
            <v>1.7000000000000001E-2</v>
          </cell>
          <cell r="BX948">
            <v>1.7999999999999999E-2</v>
          </cell>
          <cell r="BY948">
            <v>6.0999999999999999E-2</v>
          </cell>
          <cell r="BZ948">
            <v>7.4999999999999997E-2</v>
          </cell>
          <cell r="CA948">
            <v>8.8999999999999996E-2</v>
          </cell>
          <cell r="CB948">
            <v>0.61699999999999999</v>
          </cell>
          <cell r="CD948">
            <v>5.1999999999999998E-2</v>
          </cell>
          <cell r="CE948">
            <v>8.0000000000000002E-3</v>
          </cell>
          <cell r="CF948">
            <v>8.0000000000000002E-3</v>
          </cell>
          <cell r="EM948">
            <v>4.633</v>
          </cell>
          <cell r="EN948">
            <v>4.032</v>
          </cell>
          <cell r="EO948">
            <v>3.6160000000000001</v>
          </cell>
          <cell r="EP948">
            <v>2.157</v>
          </cell>
          <cell r="EQ948">
            <v>9.1999999999999998E-2</v>
          </cell>
          <cell r="ER948">
            <v>0</v>
          </cell>
          <cell r="ES948">
            <v>0</v>
          </cell>
          <cell r="ET948">
            <v>0</v>
          </cell>
          <cell r="EU948">
            <v>9.5000000000000001E-2</v>
          </cell>
          <cell r="EV948">
            <v>2.2400000000000002</v>
          </cell>
          <cell r="EW948">
            <v>3.38</v>
          </cell>
          <cell r="EX948">
            <v>4.3250000000000002</v>
          </cell>
          <cell r="EY948">
            <v>24.57</v>
          </cell>
        </row>
        <row r="949">
          <cell r="AC949" t="str">
            <v>котельной ОАО "Алейский МСК", для участка: участок №5 ул.Мира №26; Надземная; 1990год ввода; отопление; подающий; 95/70°С</v>
          </cell>
          <cell r="BP949">
            <v>0.20599999999999999</v>
          </cell>
          <cell r="BQ949">
            <v>0.182</v>
          </cell>
          <cell r="BR949">
            <v>0.17599999999999999</v>
          </cell>
          <cell r="BS949">
            <v>0.129</v>
          </cell>
          <cell r="BT949">
            <v>4.2000000000000003E-2</v>
          </cell>
          <cell r="BU949">
            <v>2.4E-2</v>
          </cell>
          <cell r="BV949">
            <v>3.1E-2</v>
          </cell>
          <cell r="BW949">
            <v>3.6999999999999998E-2</v>
          </cell>
          <cell r="BX949">
            <v>4.1000000000000002E-2</v>
          </cell>
          <cell r="BY949">
            <v>0.13300000000000001</v>
          </cell>
          <cell r="BZ949">
            <v>0.16600000000000001</v>
          </cell>
          <cell r="CA949">
            <v>0.19600000000000001</v>
          </cell>
          <cell r="CB949">
            <v>1.3630000000000002</v>
          </cell>
          <cell r="CD949">
            <v>0.11600000000000001</v>
          </cell>
          <cell r="CE949">
            <v>1.7999999999999999E-2</v>
          </cell>
          <cell r="CF949">
            <v>1.7999999999999999E-2</v>
          </cell>
          <cell r="EM949">
            <v>6.4020000000000001</v>
          </cell>
          <cell r="EN949">
            <v>5.5709999999999997</v>
          </cell>
          <cell r="EO949">
            <v>4.9969999999999999</v>
          </cell>
          <cell r="EP949">
            <v>2.9809999999999999</v>
          </cell>
          <cell r="EQ949">
            <v>0.127</v>
          </cell>
          <cell r="ER949">
            <v>0</v>
          </cell>
          <cell r="ES949">
            <v>0</v>
          </cell>
          <cell r="ET949">
            <v>0</v>
          </cell>
          <cell r="EU949">
            <v>0.13100000000000001</v>
          </cell>
          <cell r="EV949">
            <v>3.0950000000000002</v>
          </cell>
          <cell r="EW949">
            <v>4.6710000000000003</v>
          </cell>
          <cell r="EX949">
            <v>5.9770000000000003</v>
          </cell>
          <cell r="EY949">
            <v>33.951999999999998</v>
          </cell>
        </row>
        <row r="950">
          <cell r="AC950" t="str">
            <v>котельной ОАО "Алейский МСК", для участка: участок №5 ул.Мира №26; Надземная; 1990год ввода; отопление; обратный; 95/70°С</v>
          </cell>
          <cell r="BP950">
            <v>0.20599999999999999</v>
          </cell>
          <cell r="BQ950">
            <v>0.182</v>
          </cell>
          <cell r="BR950">
            <v>0.17599999999999999</v>
          </cell>
          <cell r="BS950">
            <v>0.129</v>
          </cell>
          <cell r="BT950">
            <v>4.2000000000000003E-2</v>
          </cell>
          <cell r="BU950">
            <v>2.4E-2</v>
          </cell>
          <cell r="BV950">
            <v>3.1E-2</v>
          </cell>
          <cell r="BW950">
            <v>3.6999999999999998E-2</v>
          </cell>
          <cell r="BX950">
            <v>4.1000000000000002E-2</v>
          </cell>
          <cell r="BY950">
            <v>0.13300000000000001</v>
          </cell>
          <cell r="BZ950">
            <v>0.16600000000000001</v>
          </cell>
          <cell r="CA950">
            <v>0.19600000000000001</v>
          </cell>
          <cell r="CB950">
            <v>1.3630000000000002</v>
          </cell>
          <cell r="CD950">
            <v>0.11600000000000001</v>
          </cell>
          <cell r="CE950">
            <v>1.7999999999999999E-2</v>
          </cell>
          <cell r="CF950">
            <v>1.7999999999999999E-2</v>
          </cell>
          <cell r="EM950">
            <v>5.39</v>
          </cell>
          <cell r="EN950">
            <v>4.6900000000000004</v>
          </cell>
          <cell r="EO950">
            <v>4.2069999999999999</v>
          </cell>
          <cell r="EP950">
            <v>2.5099999999999998</v>
          </cell>
          <cell r="EQ950">
            <v>0.107</v>
          </cell>
          <cell r="ER950">
            <v>0</v>
          </cell>
          <cell r="ES950">
            <v>0</v>
          </cell>
          <cell r="ET950">
            <v>0</v>
          </cell>
          <cell r="EU950">
            <v>0.111</v>
          </cell>
          <cell r="EV950">
            <v>2.605</v>
          </cell>
          <cell r="EW950">
            <v>3.9319999999999999</v>
          </cell>
          <cell r="EX950">
            <v>5.032</v>
          </cell>
          <cell r="EY950">
            <v>28.583999999999996</v>
          </cell>
        </row>
        <row r="951">
          <cell r="AC951" t="str">
            <v>котельной ОАО "Алейский МСК", для участка: участок №6 ул.Мира №28; Надземная; 1990год ввода; отопление; подающий; 95/70°С</v>
          </cell>
          <cell r="BP951">
            <v>1.7000000000000001E-2</v>
          </cell>
          <cell r="BQ951">
            <v>1.4999999999999999E-2</v>
          </cell>
          <cell r="BR951">
            <v>1.4E-2</v>
          </cell>
          <cell r="BS951">
            <v>1.0999999999999999E-2</v>
          </cell>
          <cell r="BT951">
            <v>3.0000000000000001E-3</v>
          </cell>
          <cell r="BU951">
            <v>2E-3</v>
          </cell>
          <cell r="BV951">
            <v>3.0000000000000001E-3</v>
          </cell>
          <cell r="BW951">
            <v>3.0000000000000001E-3</v>
          </cell>
          <cell r="BX951">
            <v>3.0000000000000001E-3</v>
          </cell>
          <cell r="BY951">
            <v>1.0999999999999999E-2</v>
          </cell>
          <cell r="BZ951">
            <v>1.4E-2</v>
          </cell>
          <cell r="CA951">
            <v>1.6E-2</v>
          </cell>
          <cell r="CB951">
            <v>0.112</v>
          </cell>
          <cell r="CD951">
            <v>0.01</v>
          </cell>
          <cell r="CE951">
            <v>1E-3</v>
          </cell>
          <cell r="CF951">
            <v>1E-3</v>
          </cell>
          <cell r="EM951">
            <v>1.6</v>
          </cell>
          <cell r="EN951">
            <v>1.3919999999999999</v>
          </cell>
          <cell r="EO951">
            <v>1.2490000000000001</v>
          </cell>
          <cell r="EP951">
            <v>0.745</v>
          </cell>
          <cell r="EQ951">
            <v>3.2000000000000001E-2</v>
          </cell>
          <cell r="ER951">
            <v>0</v>
          </cell>
          <cell r="ES951">
            <v>0</v>
          </cell>
          <cell r="ET951">
            <v>0</v>
          </cell>
          <cell r="EU951">
            <v>3.3000000000000002E-2</v>
          </cell>
          <cell r="EV951">
            <v>0.77300000000000002</v>
          </cell>
          <cell r="EW951">
            <v>1.167</v>
          </cell>
          <cell r="EX951">
            <v>1.4930000000000001</v>
          </cell>
          <cell r="EY951">
            <v>8.484</v>
          </cell>
        </row>
        <row r="952">
          <cell r="AC952" t="str">
            <v>котельной ОАО "Алейский МСК", для участка: участок №6 ул.Мира №28; Надземная; 1990год ввода; отопление; обратный; 95/70°С</v>
          </cell>
          <cell r="BP952">
            <v>1.7000000000000001E-2</v>
          </cell>
          <cell r="BQ952">
            <v>1.4999999999999999E-2</v>
          </cell>
          <cell r="BR952">
            <v>1.4E-2</v>
          </cell>
          <cell r="BS952">
            <v>1.0999999999999999E-2</v>
          </cell>
          <cell r="BT952">
            <v>3.0000000000000001E-3</v>
          </cell>
          <cell r="BU952">
            <v>2E-3</v>
          </cell>
          <cell r="BV952">
            <v>3.0000000000000001E-3</v>
          </cell>
          <cell r="BW952">
            <v>3.0000000000000001E-3</v>
          </cell>
          <cell r="BX952">
            <v>3.0000000000000001E-3</v>
          </cell>
          <cell r="BY952">
            <v>1.0999999999999999E-2</v>
          </cell>
          <cell r="BZ952">
            <v>1.4E-2</v>
          </cell>
          <cell r="CA952">
            <v>1.6E-2</v>
          </cell>
          <cell r="CB952">
            <v>0.112</v>
          </cell>
          <cell r="CD952">
            <v>0.01</v>
          </cell>
          <cell r="CE952">
            <v>1E-3</v>
          </cell>
          <cell r="CF952">
            <v>1E-3</v>
          </cell>
          <cell r="EM952">
            <v>1.3</v>
          </cell>
          <cell r="EN952">
            <v>1.1319999999999999</v>
          </cell>
          <cell r="EO952">
            <v>1.0149999999999999</v>
          </cell>
          <cell r="EP952">
            <v>0.60499999999999998</v>
          </cell>
          <cell r="EQ952">
            <v>2.5999999999999999E-2</v>
          </cell>
          <cell r="ER952">
            <v>0</v>
          </cell>
          <cell r="ES952">
            <v>0</v>
          </cell>
          <cell r="ET952">
            <v>0</v>
          </cell>
          <cell r="EU952">
            <v>2.7E-2</v>
          </cell>
          <cell r="EV952">
            <v>0.629</v>
          </cell>
          <cell r="EW952">
            <v>0.94899999999999995</v>
          </cell>
          <cell r="EX952">
            <v>1.214</v>
          </cell>
          <cell r="EY952">
            <v>6.8970000000000002</v>
          </cell>
        </row>
        <row r="953">
          <cell r="AC953" t="str">
            <v>котельной ОАО "Алейский МСК", для участка: участок №7ул.Путейская; Надземная; 1985год ввода; отопление; подающий; 95/70°С</v>
          </cell>
          <cell r="BP953">
            <v>0.81</v>
          </cell>
          <cell r="BQ953">
            <v>0.71499999999999997</v>
          </cell>
          <cell r="BR953">
            <v>0.69099999999999995</v>
          </cell>
          <cell r="BS953">
            <v>0.50700000000000001</v>
          </cell>
          <cell r="BT953">
            <v>0.16400000000000001</v>
          </cell>
          <cell r="BU953">
            <v>9.4E-2</v>
          </cell>
          <cell r="BV953">
            <v>0.122</v>
          </cell>
          <cell r="BW953">
            <v>0.14499999999999999</v>
          </cell>
          <cell r="BX953">
            <v>0.16</v>
          </cell>
          <cell r="BY953">
            <v>0.52600000000000002</v>
          </cell>
          <cell r="BZ953">
            <v>0.65300000000000002</v>
          </cell>
          <cell r="CA953">
            <v>0.77200000000000002</v>
          </cell>
          <cell r="CB953">
            <v>5.359</v>
          </cell>
          <cell r="CD953">
            <v>0.45600000000000002</v>
          </cell>
          <cell r="CE953">
            <v>7.0000000000000007E-2</v>
          </cell>
          <cell r="CF953">
            <v>7.0000000000000007E-2</v>
          </cell>
          <cell r="EM953">
            <v>41.100999999999999</v>
          </cell>
          <cell r="EN953">
            <v>35.765000000000001</v>
          </cell>
          <cell r="EO953">
            <v>32.079000000000001</v>
          </cell>
          <cell r="EP953">
            <v>19.138000000000002</v>
          </cell>
          <cell r="EQ953">
            <v>0.81699999999999995</v>
          </cell>
          <cell r="ER953">
            <v>0</v>
          </cell>
          <cell r="ES953">
            <v>0</v>
          </cell>
          <cell r="ET953">
            <v>0</v>
          </cell>
          <cell r="EU953">
            <v>0.84399999999999997</v>
          </cell>
          <cell r="EV953">
            <v>19.867000000000001</v>
          </cell>
          <cell r="EW953">
            <v>29.986000000000001</v>
          </cell>
          <cell r="EX953">
            <v>38.366999999999997</v>
          </cell>
          <cell r="EY953">
            <v>217.96399999999997</v>
          </cell>
        </row>
        <row r="954">
          <cell r="AC954" t="str">
            <v>котельной ОАО "Алейский МСК", для участка: участок №7ул.Путейская; Надземная; 1985год ввода; отопление; обратный; 95/70°С</v>
          </cell>
          <cell r="BP954">
            <v>0.81</v>
          </cell>
          <cell r="BQ954">
            <v>0.71499999999999997</v>
          </cell>
          <cell r="BR954">
            <v>0.69099999999999995</v>
          </cell>
          <cell r="BS954">
            <v>0.50700000000000001</v>
          </cell>
          <cell r="BT954">
            <v>0.16400000000000001</v>
          </cell>
          <cell r="BU954">
            <v>9.4E-2</v>
          </cell>
          <cell r="BV954">
            <v>0.122</v>
          </cell>
          <cell r="BW954">
            <v>0.14499999999999999</v>
          </cell>
          <cell r="BX954">
            <v>0.16</v>
          </cell>
          <cell r="BY954">
            <v>0.52600000000000002</v>
          </cell>
          <cell r="BZ954">
            <v>0.65300000000000002</v>
          </cell>
          <cell r="CA954">
            <v>0.77200000000000002</v>
          </cell>
          <cell r="CB954">
            <v>5.359</v>
          </cell>
          <cell r="CD954">
            <v>0.45600000000000002</v>
          </cell>
          <cell r="CE954">
            <v>7.0000000000000007E-2</v>
          </cell>
          <cell r="CF954">
            <v>7.0000000000000007E-2</v>
          </cell>
          <cell r="EM954">
            <v>36.314</v>
          </cell>
          <cell r="EN954">
            <v>31.6</v>
          </cell>
          <cell r="EO954">
            <v>28.343</v>
          </cell>
          <cell r="EP954">
            <v>16.908999999999999</v>
          </cell>
          <cell r="EQ954">
            <v>0.72199999999999998</v>
          </cell>
          <cell r="ER954">
            <v>0</v>
          </cell>
          <cell r="ES954">
            <v>0</v>
          </cell>
          <cell r="ET954">
            <v>0</v>
          </cell>
          <cell r="EU954">
            <v>0.745</v>
          </cell>
          <cell r="EV954">
            <v>17.553000000000001</v>
          </cell>
          <cell r="EW954">
            <v>26.492999999999999</v>
          </cell>
          <cell r="EX954">
            <v>33.898000000000003</v>
          </cell>
          <cell r="EY954">
            <v>192.577</v>
          </cell>
        </row>
        <row r="955">
          <cell r="AC955" t="str">
            <v>котельной ОАО "Алейский МСК", для участка: участок №8ул.Путейская; Бесканальная; 1985год ввода; отопление; подающий; 95/70°С</v>
          </cell>
          <cell r="BP955">
            <v>0.24399999999999999</v>
          </cell>
          <cell r="BQ955">
            <v>0.216</v>
          </cell>
          <cell r="BR955">
            <v>0.20899999999999999</v>
          </cell>
          <cell r="BS955">
            <v>0.153</v>
          </cell>
          <cell r="BT955">
            <v>0.05</v>
          </cell>
          <cell r="BU955">
            <v>2.8000000000000001E-2</v>
          </cell>
          <cell r="BV955">
            <v>3.6999999999999998E-2</v>
          </cell>
          <cell r="BW955">
            <v>4.3999999999999997E-2</v>
          </cell>
          <cell r="BX955">
            <v>4.8000000000000001E-2</v>
          </cell>
          <cell r="BY955">
            <v>0.159</v>
          </cell>
          <cell r="BZ955">
            <v>0.19700000000000001</v>
          </cell>
          <cell r="CA955">
            <v>0.23300000000000001</v>
          </cell>
          <cell r="CB955">
            <v>1.6180000000000003</v>
          </cell>
          <cell r="CD955">
            <v>0.13800000000000001</v>
          </cell>
          <cell r="CE955">
            <v>2.1000000000000001E-2</v>
          </cell>
          <cell r="CF955">
            <v>2.1000000000000001E-2</v>
          </cell>
          <cell r="EM955">
            <v>9.0939999999999994</v>
          </cell>
          <cell r="EN955">
            <v>8.1530000000000005</v>
          </cell>
          <cell r="EO955">
            <v>8.0210000000000008</v>
          </cell>
          <cell r="EP955">
            <v>5.9870000000000001</v>
          </cell>
          <cell r="EQ955">
            <v>0.32500000000000001</v>
          </cell>
          <cell r="ER955">
            <v>0</v>
          </cell>
          <cell r="ES955">
            <v>0</v>
          </cell>
          <cell r="ET955">
            <v>0</v>
          </cell>
          <cell r="EU955">
            <v>0.24099999999999999</v>
          </cell>
          <cell r="EV955">
            <v>4.9790000000000001</v>
          </cell>
          <cell r="EW955">
            <v>6.867</v>
          </cell>
          <cell r="EX955">
            <v>8.5129999999999999</v>
          </cell>
          <cell r="EY955">
            <v>52.18</v>
          </cell>
        </row>
        <row r="956">
          <cell r="AC956" t="str">
            <v>котельной ОАО "Алейский МСК", для участка: участок №8ул.Путейская; Бесканальная; 1985год ввода; отопление; обратный; 95/70°С</v>
          </cell>
          <cell r="BP956">
            <v>0.24399999999999999</v>
          </cell>
          <cell r="BQ956">
            <v>0.216</v>
          </cell>
          <cell r="BR956">
            <v>0.20899999999999999</v>
          </cell>
          <cell r="BS956">
            <v>0.153</v>
          </cell>
          <cell r="BT956">
            <v>0.05</v>
          </cell>
          <cell r="BU956">
            <v>2.8000000000000001E-2</v>
          </cell>
          <cell r="BV956">
            <v>3.6999999999999998E-2</v>
          </cell>
          <cell r="BW956">
            <v>4.3999999999999997E-2</v>
          </cell>
          <cell r="BX956">
            <v>4.8000000000000001E-2</v>
          </cell>
          <cell r="BY956">
            <v>0.159</v>
          </cell>
          <cell r="BZ956">
            <v>0.19700000000000001</v>
          </cell>
          <cell r="CA956">
            <v>0.23300000000000001</v>
          </cell>
          <cell r="CB956">
            <v>1.6180000000000003</v>
          </cell>
          <cell r="CD956">
            <v>0.13800000000000001</v>
          </cell>
          <cell r="CE956">
            <v>2.1000000000000001E-2</v>
          </cell>
          <cell r="CF956">
            <v>2.1000000000000001E-2</v>
          </cell>
          <cell r="EM956">
            <v>9.0939999999999994</v>
          </cell>
          <cell r="EN956">
            <v>8.1530000000000005</v>
          </cell>
          <cell r="EO956">
            <v>8.0210000000000008</v>
          </cell>
          <cell r="EP956">
            <v>5.9870000000000001</v>
          </cell>
          <cell r="EQ956">
            <v>0.32500000000000001</v>
          </cell>
          <cell r="ER956">
            <v>0</v>
          </cell>
          <cell r="ES956">
            <v>0</v>
          </cell>
          <cell r="ET956">
            <v>0</v>
          </cell>
          <cell r="EU956">
            <v>0.24099999999999999</v>
          </cell>
          <cell r="EV956">
            <v>4.9790000000000001</v>
          </cell>
          <cell r="EW956">
            <v>6.867</v>
          </cell>
          <cell r="EX956">
            <v>8.5129999999999999</v>
          </cell>
          <cell r="EY956">
            <v>52.18</v>
          </cell>
        </row>
        <row r="957">
          <cell r="AC957" t="str">
            <v>котельной ОАО "Алейский МСК", для участка: участок №9 ул.Путейская; Бесканальная; 2005год ввода; отопление; подающий; 95/70°С</v>
          </cell>
          <cell r="BP957">
            <v>8.3000000000000004E-2</v>
          </cell>
          <cell r="BQ957">
            <v>7.3999999999999996E-2</v>
          </cell>
          <cell r="BR957">
            <v>7.0999999999999994E-2</v>
          </cell>
          <cell r="BS957">
            <v>5.1999999999999998E-2</v>
          </cell>
          <cell r="BT957">
            <v>1.7000000000000001E-2</v>
          </cell>
          <cell r="BU957">
            <v>0.01</v>
          </cell>
          <cell r="BV957">
            <v>1.2999999999999999E-2</v>
          </cell>
          <cell r="BW957">
            <v>1.4999999999999999E-2</v>
          </cell>
          <cell r="BX957">
            <v>1.6E-2</v>
          </cell>
          <cell r="BY957">
            <v>5.3999999999999999E-2</v>
          </cell>
          <cell r="BZ957">
            <v>6.7000000000000004E-2</v>
          </cell>
          <cell r="CA957">
            <v>7.9000000000000001E-2</v>
          </cell>
          <cell r="CB957">
            <v>0.55100000000000005</v>
          </cell>
          <cell r="CD957">
            <v>4.7E-2</v>
          </cell>
          <cell r="CE957">
            <v>7.0000000000000001E-3</v>
          </cell>
          <cell r="CF957">
            <v>7.0000000000000001E-3</v>
          </cell>
          <cell r="EM957">
            <v>2.4929999999999999</v>
          </cell>
          <cell r="EN957">
            <v>2.2349999999999999</v>
          </cell>
          <cell r="EO957">
            <v>2.1989999999999998</v>
          </cell>
          <cell r="EP957">
            <v>1.641</v>
          </cell>
          <cell r="EQ957">
            <v>8.8999999999999996E-2</v>
          </cell>
          <cell r="ER957">
            <v>0</v>
          </cell>
          <cell r="ES957">
            <v>0</v>
          </cell>
          <cell r="ET957">
            <v>0</v>
          </cell>
          <cell r="EU957">
            <v>6.6000000000000003E-2</v>
          </cell>
          <cell r="EV957">
            <v>1.365</v>
          </cell>
          <cell r="EW957">
            <v>1.883</v>
          </cell>
          <cell r="EX957">
            <v>2.3340000000000001</v>
          </cell>
          <cell r="EY957">
            <v>14.305</v>
          </cell>
        </row>
        <row r="958">
          <cell r="AC958" t="str">
            <v>котельной ОАО "Алейский МСК", для участка: участок №9 ул.Путейская; Бесканальная; 2005год ввода; отопление; обратный; 95/70°С</v>
          </cell>
          <cell r="BP958">
            <v>8.3000000000000004E-2</v>
          </cell>
          <cell r="BQ958">
            <v>7.3999999999999996E-2</v>
          </cell>
          <cell r="BR958">
            <v>7.0999999999999994E-2</v>
          </cell>
          <cell r="BS958">
            <v>5.1999999999999998E-2</v>
          </cell>
          <cell r="BT958">
            <v>1.7000000000000001E-2</v>
          </cell>
          <cell r="BU958">
            <v>0.01</v>
          </cell>
          <cell r="BV958">
            <v>1.2999999999999999E-2</v>
          </cell>
          <cell r="BW958">
            <v>1.4999999999999999E-2</v>
          </cell>
          <cell r="BX958">
            <v>1.6E-2</v>
          </cell>
          <cell r="BY958">
            <v>5.3999999999999999E-2</v>
          </cell>
          <cell r="BZ958">
            <v>6.7000000000000004E-2</v>
          </cell>
          <cell r="CA958">
            <v>7.9000000000000001E-2</v>
          </cell>
          <cell r="CB958">
            <v>0.55100000000000005</v>
          </cell>
          <cell r="CD958">
            <v>4.7E-2</v>
          </cell>
          <cell r="CE958">
            <v>7.0000000000000001E-3</v>
          </cell>
          <cell r="CF958">
            <v>7.0000000000000001E-3</v>
          </cell>
          <cell r="EM958">
            <v>2.4929999999999999</v>
          </cell>
          <cell r="EN958">
            <v>2.2349999999999999</v>
          </cell>
          <cell r="EO958">
            <v>2.1989999999999998</v>
          </cell>
          <cell r="EP958">
            <v>1.641</v>
          </cell>
          <cell r="EQ958">
            <v>8.8999999999999996E-2</v>
          </cell>
          <cell r="ER958">
            <v>0</v>
          </cell>
          <cell r="ES958">
            <v>0</v>
          </cell>
          <cell r="ET958">
            <v>0</v>
          </cell>
          <cell r="EU958">
            <v>6.6000000000000003E-2</v>
          </cell>
          <cell r="EV958">
            <v>1.365</v>
          </cell>
          <cell r="EW958">
            <v>1.883</v>
          </cell>
          <cell r="EX958">
            <v>2.3340000000000001</v>
          </cell>
          <cell r="EY958">
            <v>14.305</v>
          </cell>
        </row>
        <row r="959">
          <cell r="AC959" t="str">
            <v>котельной ОАО "Алейский МСК", для участка: участок №10 школа №9; Надземная; 1981год ввода; отопление; подающий; 95/70°С</v>
          </cell>
          <cell r="BP959">
            <v>0.28399999999999997</v>
          </cell>
          <cell r="BQ959">
            <v>0.251</v>
          </cell>
          <cell r="BR959">
            <v>0.24199999999999999</v>
          </cell>
          <cell r="BS959">
            <v>0.17799999999999999</v>
          </cell>
          <cell r="BT959">
            <v>5.7000000000000002E-2</v>
          </cell>
          <cell r="BU959">
            <v>3.3000000000000002E-2</v>
          </cell>
          <cell r="BV959">
            <v>4.2999999999999997E-2</v>
          </cell>
          <cell r="BW959">
            <v>5.0999999999999997E-2</v>
          </cell>
          <cell r="BX959">
            <v>5.6000000000000001E-2</v>
          </cell>
          <cell r="BY959">
            <v>0.184</v>
          </cell>
          <cell r="BZ959">
            <v>0.22900000000000001</v>
          </cell>
          <cell r="CA959">
            <v>0.27</v>
          </cell>
          <cell r="CB959">
            <v>1.8779999999999997</v>
          </cell>
          <cell r="CD959">
            <v>0.16</v>
          </cell>
          <cell r="CE959">
            <v>2.5000000000000001E-2</v>
          </cell>
          <cell r="CF959">
            <v>2.5000000000000001E-2</v>
          </cell>
          <cell r="EM959">
            <v>17.905000000000001</v>
          </cell>
          <cell r="EN959">
            <v>15.58</v>
          </cell>
          <cell r="EO959">
            <v>13.974</v>
          </cell>
          <cell r="EP959">
            <v>8.3369999999999997</v>
          </cell>
          <cell r="EQ959">
            <v>0.35599999999999998</v>
          </cell>
          <cell r="ER959">
            <v>0</v>
          </cell>
          <cell r="ES959">
            <v>0</v>
          </cell>
          <cell r="ET959">
            <v>0</v>
          </cell>
          <cell r="EU959">
            <v>0.36799999999999999</v>
          </cell>
          <cell r="EV959">
            <v>8.6549999999999994</v>
          </cell>
          <cell r="EW959">
            <v>13.061999999999999</v>
          </cell>
          <cell r="EX959">
            <v>16.713999999999999</v>
          </cell>
          <cell r="EY959">
            <v>94.951000000000008</v>
          </cell>
        </row>
        <row r="960">
          <cell r="AC960" t="str">
            <v>котельной ОАО "Алейский МСК", для участка: участок №10 школа №9; Надземная; 1981год ввода; отопление; обратный; 95/70°С</v>
          </cell>
          <cell r="BP960">
            <v>0.28399999999999997</v>
          </cell>
          <cell r="BQ960">
            <v>0.251</v>
          </cell>
          <cell r="BR960">
            <v>0.24199999999999999</v>
          </cell>
          <cell r="BS960">
            <v>0.17799999999999999</v>
          </cell>
          <cell r="BT960">
            <v>5.7000000000000002E-2</v>
          </cell>
          <cell r="BU960">
            <v>3.3000000000000002E-2</v>
          </cell>
          <cell r="BV960">
            <v>4.2999999999999997E-2</v>
          </cell>
          <cell r="BW960">
            <v>5.0999999999999997E-2</v>
          </cell>
          <cell r="BX960">
            <v>5.6000000000000001E-2</v>
          </cell>
          <cell r="BY960">
            <v>0.184</v>
          </cell>
          <cell r="BZ960">
            <v>0.22900000000000001</v>
          </cell>
          <cell r="CA960">
            <v>0.27</v>
          </cell>
          <cell r="CB960">
            <v>1.8779999999999997</v>
          </cell>
          <cell r="CD960">
            <v>0.16</v>
          </cell>
          <cell r="CE960">
            <v>2.5000000000000001E-2</v>
          </cell>
          <cell r="CF960">
            <v>2.5000000000000001E-2</v>
          </cell>
          <cell r="EM960">
            <v>15.474</v>
          </cell>
          <cell r="EN960">
            <v>13.465999999999999</v>
          </cell>
          <cell r="EO960">
            <v>12.077999999999999</v>
          </cell>
          <cell r="EP960">
            <v>7.2050000000000001</v>
          </cell>
          <cell r="EQ960">
            <v>0.308</v>
          </cell>
          <cell r="ER960">
            <v>0</v>
          </cell>
          <cell r="ES960">
            <v>0</v>
          </cell>
          <cell r="ET960">
            <v>0</v>
          </cell>
          <cell r="EU960">
            <v>0.318</v>
          </cell>
          <cell r="EV960">
            <v>7.48</v>
          </cell>
          <cell r="EW960">
            <v>11.29</v>
          </cell>
          <cell r="EX960">
            <v>14.445</v>
          </cell>
          <cell r="EY960">
            <v>82.063999999999993</v>
          </cell>
        </row>
        <row r="961">
          <cell r="AC961" t="str">
            <v>котельной ОАО "Алейский МСК", для участка: участок №11ул.Верхнедорожная №52-66; Надземная; 1987год ввода; отопление; подающий; 95/70°С</v>
          </cell>
          <cell r="BP961">
            <v>0.20799999999999999</v>
          </cell>
          <cell r="BQ961">
            <v>0.184</v>
          </cell>
          <cell r="BR961">
            <v>0.17799999999999999</v>
          </cell>
          <cell r="BS961">
            <v>0.13</v>
          </cell>
          <cell r="BT961">
            <v>4.2000000000000003E-2</v>
          </cell>
          <cell r="BU961">
            <v>2.4E-2</v>
          </cell>
          <cell r="BV961">
            <v>3.1E-2</v>
          </cell>
          <cell r="BW961">
            <v>3.6999999999999998E-2</v>
          </cell>
          <cell r="BX961">
            <v>4.1000000000000002E-2</v>
          </cell>
          <cell r="BY961">
            <v>0.13500000000000001</v>
          </cell>
          <cell r="BZ961">
            <v>0.16800000000000001</v>
          </cell>
          <cell r="CA961">
            <v>0.19800000000000001</v>
          </cell>
          <cell r="CB961">
            <v>1.3760000000000001</v>
          </cell>
          <cell r="CD961">
            <v>0.11700000000000001</v>
          </cell>
          <cell r="CE961">
            <v>1.7999999999999999E-2</v>
          </cell>
          <cell r="CF961">
            <v>1.7999999999999999E-2</v>
          </cell>
          <cell r="EM961">
            <v>18.143999999999998</v>
          </cell>
          <cell r="EN961">
            <v>15.789</v>
          </cell>
          <cell r="EO961">
            <v>14.161</v>
          </cell>
          <cell r="EP961">
            <v>8.4480000000000004</v>
          </cell>
          <cell r="EQ961">
            <v>0.36099999999999999</v>
          </cell>
          <cell r="ER961">
            <v>0</v>
          </cell>
          <cell r="ES961">
            <v>0</v>
          </cell>
          <cell r="ET961">
            <v>0</v>
          </cell>
          <cell r="EU961">
            <v>0.372</v>
          </cell>
          <cell r="EV961">
            <v>8.77</v>
          </cell>
          <cell r="EW961">
            <v>13.237</v>
          </cell>
          <cell r="EX961">
            <v>16.937000000000001</v>
          </cell>
          <cell r="EY961">
            <v>96.218999999999994</v>
          </cell>
        </row>
        <row r="962">
          <cell r="AC962" t="str">
            <v>котельной ОАО "Алейский МСК", для участка: участок №11ул.Верхнедорожная №52-66; Надземная; 1987год ввода; отопление; обратный; 95/70°С</v>
          </cell>
          <cell r="BP962">
            <v>0.20799999999999999</v>
          </cell>
          <cell r="BQ962">
            <v>0.184</v>
          </cell>
          <cell r="BR962">
            <v>0.17799999999999999</v>
          </cell>
          <cell r="BS962">
            <v>0.13</v>
          </cell>
          <cell r="BT962">
            <v>4.2000000000000003E-2</v>
          </cell>
          <cell r="BU962">
            <v>2.4E-2</v>
          </cell>
          <cell r="BV962">
            <v>3.1E-2</v>
          </cell>
          <cell r="BW962">
            <v>3.6999999999999998E-2</v>
          </cell>
          <cell r="BX962">
            <v>4.1000000000000002E-2</v>
          </cell>
          <cell r="BY962">
            <v>0.13500000000000001</v>
          </cell>
          <cell r="BZ962">
            <v>0.16800000000000001</v>
          </cell>
          <cell r="CA962">
            <v>0.19800000000000001</v>
          </cell>
          <cell r="CB962">
            <v>1.3760000000000001</v>
          </cell>
          <cell r="CD962">
            <v>0.11700000000000001</v>
          </cell>
          <cell r="CE962">
            <v>1.7999999999999999E-2</v>
          </cell>
          <cell r="CF962">
            <v>1.7999999999999999E-2</v>
          </cell>
          <cell r="EM962">
            <v>15.823</v>
          </cell>
          <cell r="EN962">
            <v>13.769</v>
          </cell>
          <cell r="EO962">
            <v>12.35</v>
          </cell>
          <cell r="EP962">
            <v>7.3680000000000003</v>
          </cell>
          <cell r="EQ962">
            <v>0.315</v>
          </cell>
          <cell r="ER962">
            <v>0</v>
          </cell>
          <cell r="ES962">
            <v>0</v>
          </cell>
          <cell r="ET962">
            <v>0</v>
          </cell>
          <cell r="EU962">
            <v>0.32500000000000001</v>
          </cell>
          <cell r="EV962">
            <v>7.649</v>
          </cell>
          <cell r="EW962">
            <v>11.544</v>
          </cell>
          <cell r="EX962">
            <v>14.771000000000001</v>
          </cell>
          <cell r="EY962">
            <v>83.914000000000001</v>
          </cell>
        </row>
        <row r="963">
          <cell r="AC963" t="str">
            <v>котельной ОАО "Алейский МСК", для участка: участок №12 ул.Верхнедорожная №68-76; Надземная; 1987год ввода; отопление; подающий; 95/70°С</v>
          </cell>
          <cell r="BP963">
            <v>3.5999999999999997E-2</v>
          </cell>
          <cell r="BQ963">
            <v>3.2000000000000001E-2</v>
          </cell>
          <cell r="BR963">
            <v>3.1E-2</v>
          </cell>
          <cell r="BS963">
            <v>2.3E-2</v>
          </cell>
          <cell r="BT963">
            <v>7.0000000000000001E-3</v>
          </cell>
          <cell r="BU963">
            <v>4.0000000000000001E-3</v>
          </cell>
          <cell r="BV963">
            <v>5.0000000000000001E-3</v>
          </cell>
          <cell r="BW963">
            <v>6.0000000000000001E-3</v>
          </cell>
          <cell r="BX963">
            <v>7.0000000000000001E-3</v>
          </cell>
          <cell r="BY963">
            <v>2.3E-2</v>
          </cell>
          <cell r="BZ963">
            <v>2.9000000000000001E-2</v>
          </cell>
          <cell r="CA963">
            <v>3.4000000000000002E-2</v>
          </cell>
          <cell r="CB963">
            <v>0.23700000000000002</v>
          </cell>
          <cell r="CD963">
            <v>0.02</v>
          </cell>
          <cell r="CE963">
            <v>3.0000000000000001E-3</v>
          </cell>
          <cell r="CF963">
            <v>3.0000000000000001E-3</v>
          </cell>
          <cell r="EM963">
            <v>6.3360000000000003</v>
          </cell>
          <cell r="EN963">
            <v>5.5129999999999999</v>
          </cell>
          <cell r="EO963">
            <v>4.9450000000000003</v>
          </cell>
          <cell r="EP963">
            <v>2.95</v>
          </cell>
          <cell r="EQ963">
            <v>0.126</v>
          </cell>
          <cell r="ER963">
            <v>0</v>
          </cell>
          <cell r="ES963">
            <v>0</v>
          </cell>
          <cell r="ET963">
            <v>0</v>
          </cell>
          <cell r="EU963">
            <v>0.13</v>
          </cell>
          <cell r="EV963">
            <v>3.0619999999999998</v>
          </cell>
          <cell r="EW963">
            <v>4.6219999999999999</v>
          </cell>
          <cell r="EX963">
            <v>5.9139999999999997</v>
          </cell>
          <cell r="EY963">
            <v>33.597999999999999</v>
          </cell>
        </row>
        <row r="964">
          <cell r="AC964" t="str">
            <v>котельной ОАО "Алейский МСК", для участка: участок №12 ул.Верхнедорожная №68-76; Надземная; 1987год ввода; отопление; обратный; 95/70°С</v>
          </cell>
          <cell r="BP964">
            <v>3.5999999999999997E-2</v>
          </cell>
          <cell r="BQ964">
            <v>3.2000000000000001E-2</v>
          </cell>
          <cell r="BR964">
            <v>3.1E-2</v>
          </cell>
          <cell r="BS964">
            <v>2.3E-2</v>
          </cell>
          <cell r="BT964">
            <v>7.0000000000000001E-3</v>
          </cell>
          <cell r="BU964">
            <v>4.0000000000000001E-3</v>
          </cell>
          <cell r="BV964">
            <v>5.0000000000000001E-3</v>
          </cell>
          <cell r="BW964">
            <v>6.0000000000000001E-3</v>
          </cell>
          <cell r="BX964">
            <v>7.0000000000000001E-3</v>
          </cell>
          <cell r="BY964">
            <v>2.3E-2</v>
          </cell>
          <cell r="BZ964">
            <v>2.9000000000000001E-2</v>
          </cell>
          <cell r="CA964">
            <v>3.4000000000000002E-2</v>
          </cell>
          <cell r="CB964">
            <v>0.23700000000000002</v>
          </cell>
          <cell r="CD964">
            <v>0.02</v>
          </cell>
          <cell r="CE964">
            <v>3.0000000000000001E-3</v>
          </cell>
          <cell r="CF964">
            <v>3.0000000000000001E-3</v>
          </cell>
          <cell r="EM964">
            <v>5.4109999999999996</v>
          </cell>
          <cell r="EN964">
            <v>4.7080000000000002</v>
          </cell>
          <cell r="EO964">
            <v>4.2229999999999999</v>
          </cell>
          <cell r="EP964">
            <v>2.5190000000000001</v>
          </cell>
          <cell r="EQ964">
            <v>0.108</v>
          </cell>
          <cell r="ER964">
            <v>0</v>
          </cell>
          <cell r="ES964">
            <v>0</v>
          </cell>
          <cell r="ET964">
            <v>0</v>
          </cell>
          <cell r="EU964">
            <v>0.111</v>
          </cell>
          <cell r="EV964">
            <v>2.6150000000000002</v>
          </cell>
          <cell r="EW964">
            <v>3.9470000000000001</v>
          </cell>
          <cell r="EX964">
            <v>5.0510000000000002</v>
          </cell>
          <cell r="EY964">
            <v>28.692999999999998</v>
          </cell>
        </row>
        <row r="965">
          <cell r="AC965" t="str">
            <v>котельной ОАО "Алейский МСК", для участка: участок №13 ул.Верхнедорожная №73-75; Надземная; 2006год ввода; отопление; подающий; 95/70°С</v>
          </cell>
          <cell r="BP965">
            <v>4.1000000000000002E-2</v>
          </cell>
          <cell r="BQ965">
            <v>3.5999999999999997E-2</v>
          </cell>
          <cell r="BR965">
            <v>3.5000000000000003E-2</v>
          </cell>
          <cell r="BS965">
            <v>2.5999999999999999E-2</v>
          </cell>
          <cell r="BT965">
            <v>8.0000000000000002E-3</v>
          </cell>
          <cell r="BU965">
            <v>5.0000000000000001E-3</v>
          </cell>
          <cell r="BV965">
            <v>6.0000000000000001E-3</v>
          </cell>
          <cell r="BW965">
            <v>7.0000000000000001E-3</v>
          </cell>
          <cell r="BX965">
            <v>8.0000000000000002E-3</v>
          </cell>
          <cell r="BY965">
            <v>2.7E-2</v>
          </cell>
          <cell r="BZ965">
            <v>3.3000000000000002E-2</v>
          </cell>
          <cell r="CA965">
            <v>3.9E-2</v>
          </cell>
          <cell r="CB965">
            <v>0.27100000000000002</v>
          </cell>
          <cell r="CD965">
            <v>2.3E-2</v>
          </cell>
          <cell r="CE965">
            <v>4.0000000000000001E-3</v>
          </cell>
          <cell r="CF965">
            <v>4.0000000000000001E-3</v>
          </cell>
          <cell r="EM965">
            <v>2.3879999999999999</v>
          </cell>
          <cell r="EN965">
            <v>2.0779999999999998</v>
          </cell>
          <cell r="EO965">
            <v>1.8640000000000001</v>
          </cell>
          <cell r="EP965">
            <v>1.1120000000000001</v>
          </cell>
          <cell r="EQ965">
            <v>4.7E-2</v>
          </cell>
          <cell r="ER965">
            <v>0</v>
          </cell>
          <cell r="ES965">
            <v>0</v>
          </cell>
          <cell r="ET965">
            <v>0</v>
          </cell>
          <cell r="EU965">
            <v>4.9000000000000002E-2</v>
          </cell>
          <cell r="EV965">
            <v>1.1539999999999999</v>
          </cell>
          <cell r="EW965">
            <v>1.742</v>
          </cell>
          <cell r="EX965">
            <v>2.2290000000000001</v>
          </cell>
          <cell r="EY965">
            <v>12.663</v>
          </cell>
        </row>
        <row r="966">
          <cell r="AC966" t="str">
            <v>котельной ОАО "Алейский МСК", для участка: участок №13 ул.Верхнедорожная №73-75; Надземная; 2006год ввода; отопление; обратный; 95/70°С</v>
          </cell>
          <cell r="BP966">
            <v>4.1000000000000002E-2</v>
          </cell>
          <cell r="BQ966">
            <v>3.5999999999999997E-2</v>
          </cell>
          <cell r="BR966">
            <v>3.5000000000000003E-2</v>
          </cell>
          <cell r="BS966">
            <v>2.5999999999999999E-2</v>
          </cell>
          <cell r="BT966">
            <v>8.0000000000000002E-3</v>
          </cell>
          <cell r="BU966">
            <v>5.0000000000000001E-3</v>
          </cell>
          <cell r="BV966">
            <v>6.0000000000000001E-3</v>
          </cell>
          <cell r="BW966">
            <v>7.0000000000000001E-3</v>
          </cell>
          <cell r="BX966">
            <v>8.0000000000000002E-3</v>
          </cell>
          <cell r="BY966">
            <v>2.7E-2</v>
          </cell>
          <cell r="BZ966">
            <v>3.3000000000000002E-2</v>
          </cell>
          <cell r="CA966">
            <v>3.9E-2</v>
          </cell>
          <cell r="CB966">
            <v>0.27100000000000002</v>
          </cell>
          <cell r="CD966">
            <v>2.3E-2</v>
          </cell>
          <cell r="CE966">
            <v>4.0000000000000001E-3</v>
          </cell>
          <cell r="CF966">
            <v>4.0000000000000001E-3</v>
          </cell>
          <cell r="EM966">
            <v>2.06</v>
          </cell>
          <cell r="EN966">
            <v>1.792</v>
          </cell>
          <cell r="EO966">
            <v>1.6080000000000001</v>
          </cell>
          <cell r="EP966">
            <v>0.95899999999999996</v>
          </cell>
          <cell r="EQ966">
            <v>4.1000000000000002E-2</v>
          </cell>
          <cell r="ER966">
            <v>0</v>
          </cell>
          <cell r="ES966">
            <v>0</v>
          </cell>
          <cell r="ET966">
            <v>0</v>
          </cell>
          <cell r="EU966">
            <v>4.2000000000000003E-2</v>
          </cell>
          <cell r="EV966">
            <v>0.996</v>
          </cell>
          <cell r="EW966">
            <v>1.5029999999999999</v>
          </cell>
          <cell r="EX966">
            <v>1.923</v>
          </cell>
          <cell r="EY966">
            <v>10.924000000000001</v>
          </cell>
        </row>
        <row r="967">
          <cell r="AC967" t="str">
            <v>котельной ОАО "Алейский МСК", для участка: участок №14ул.Верхнедорожная №55-71; Надземная; 2006год ввода; отопление; подающий; 95/70°С</v>
          </cell>
          <cell r="BP967">
            <v>7.0999999999999994E-2</v>
          </cell>
          <cell r="BQ967">
            <v>6.3E-2</v>
          </cell>
          <cell r="BR967">
            <v>6.0999999999999999E-2</v>
          </cell>
          <cell r="BS967">
            <v>4.4999999999999998E-2</v>
          </cell>
          <cell r="BT967">
            <v>1.4E-2</v>
          </cell>
          <cell r="BU967">
            <v>8.0000000000000002E-3</v>
          </cell>
          <cell r="BV967">
            <v>1.0999999999999999E-2</v>
          </cell>
          <cell r="BW967">
            <v>1.2999999999999999E-2</v>
          </cell>
          <cell r="BX967">
            <v>1.4E-2</v>
          </cell>
          <cell r="BY967">
            <v>4.5999999999999999E-2</v>
          </cell>
          <cell r="BZ967">
            <v>5.8000000000000003E-2</v>
          </cell>
          <cell r="CA967">
            <v>6.8000000000000005E-2</v>
          </cell>
          <cell r="CB967">
            <v>0.47200000000000003</v>
          </cell>
          <cell r="CD967">
            <v>0.04</v>
          </cell>
          <cell r="CE967">
            <v>6.0000000000000001E-3</v>
          </cell>
          <cell r="CF967">
            <v>6.0000000000000001E-3</v>
          </cell>
          <cell r="EM967">
            <v>4.1669999999999998</v>
          </cell>
          <cell r="EN967">
            <v>3.6259999999999999</v>
          </cell>
          <cell r="EO967">
            <v>3.2519999999999998</v>
          </cell>
          <cell r="EP967">
            <v>1.94</v>
          </cell>
          <cell r="EQ967">
            <v>8.3000000000000004E-2</v>
          </cell>
          <cell r="ER967">
            <v>0</v>
          </cell>
          <cell r="ES967">
            <v>0</v>
          </cell>
          <cell r="ET967">
            <v>0</v>
          </cell>
          <cell r="EU967">
            <v>8.5999999999999993E-2</v>
          </cell>
          <cell r="EV967">
            <v>2.0139999999999998</v>
          </cell>
          <cell r="EW967">
            <v>3.04</v>
          </cell>
          <cell r="EX967">
            <v>3.89</v>
          </cell>
          <cell r="EY967">
            <v>22.097999999999999</v>
          </cell>
        </row>
        <row r="968">
          <cell r="AC968" t="str">
            <v>котельной ОАО "Алейский МСК", для участка: участок №14ул.Верхнедорожная №55-71; Надземная; 2006год ввода; отопление; обратный; 95/70°С</v>
          </cell>
          <cell r="BP968">
            <v>7.0999999999999994E-2</v>
          </cell>
          <cell r="BQ968">
            <v>6.3E-2</v>
          </cell>
          <cell r="BR968">
            <v>6.0999999999999999E-2</v>
          </cell>
          <cell r="BS968">
            <v>4.4999999999999998E-2</v>
          </cell>
          <cell r="BT968">
            <v>1.4E-2</v>
          </cell>
          <cell r="BU968">
            <v>8.0000000000000002E-3</v>
          </cell>
          <cell r="BV968">
            <v>1.0999999999999999E-2</v>
          </cell>
          <cell r="BW968">
            <v>1.2999999999999999E-2</v>
          </cell>
          <cell r="BX968">
            <v>1.4E-2</v>
          </cell>
          <cell r="BY968">
            <v>4.5999999999999999E-2</v>
          </cell>
          <cell r="BZ968">
            <v>5.8000000000000003E-2</v>
          </cell>
          <cell r="CA968">
            <v>6.8000000000000005E-2</v>
          </cell>
          <cell r="CB968">
            <v>0.47200000000000003</v>
          </cell>
          <cell r="CD968">
            <v>0.04</v>
          </cell>
          <cell r="CE968">
            <v>6.0000000000000001E-3</v>
          </cell>
          <cell r="CF968">
            <v>6.0000000000000001E-3</v>
          </cell>
          <cell r="EM968">
            <v>3.5950000000000002</v>
          </cell>
          <cell r="EN968">
            <v>3.129</v>
          </cell>
          <cell r="EO968">
            <v>2.806</v>
          </cell>
          <cell r="EP968">
            <v>1.6739999999999999</v>
          </cell>
          <cell r="EQ968">
            <v>7.0999999999999994E-2</v>
          </cell>
          <cell r="ER968">
            <v>0</v>
          </cell>
          <cell r="ES968">
            <v>0</v>
          </cell>
          <cell r="ET968">
            <v>0</v>
          </cell>
          <cell r="EU968">
            <v>7.3999999999999996E-2</v>
          </cell>
          <cell r="EV968">
            <v>1.738</v>
          </cell>
          <cell r="EW968">
            <v>2.6230000000000002</v>
          </cell>
          <cell r="EX968">
            <v>3.3559999999999999</v>
          </cell>
          <cell r="EY968">
            <v>19.066000000000003</v>
          </cell>
        </row>
        <row r="969">
          <cell r="AC969" t="str">
            <v>котельной ОАО "Алейский МСК", для участка: участок №15 ул.Верхнедорожная №37-53; Надземная; 1987год ввода; отопление; подающий; 95/70°С</v>
          </cell>
          <cell r="BP969">
            <v>6.7000000000000004E-2</v>
          </cell>
          <cell r="BQ969">
            <v>5.8999999999999997E-2</v>
          </cell>
          <cell r="BR969">
            <v>5.7000000000000002E-2</v>
          </cell>
          <cell r="BS969">
            <v>4.2000000000000003E-2</v>
          </cell>
          <cell r="BT969">
            <v>1.4E-2</v>
          </cell>
          <cell r="BU969">
            <v>8.0000000000000002E-3</v>
          </cell>
          <cell r="BV969">
            <v>0.01</v>
          </cell>
          <cell r="BW969">
            <v>1.2E-2</v>
          </cell>
          <cell r="BX969">
            <v>1.2999999999999999E-2</v>
          </cell>
          <cell r="BY969">
            <v>4.3999999999999997E-2</v>
          </cell>
          <cell r="BZ969">
            <v>5.3999999999999999E-2</v>
          </cell>
          <cell r="CA969">
            <v>6.4000000000000001E-2</v>
          </cell>
          <cell r="CB969">
            <v>0.44400000000000001</v>
          </cell>
          <cell r="CD969">
            <v>3.7999999999999999E-2</v>
          </cell>
          <cell r="CE969">
            <v>6.0000000000000001E-3</v>
          </cell>
          <cell r="CF969">
            <v>6.0000000000000001E-3</v>
          </cell>
          <cell r="EM969">
            <v>11.823</v>
          </cell>
          <cell r="EN969">
            <v>10.288</v>
          </cell>
          <cell r="EO969">
            <v>9.2279999999999998</v>
          </cell>
          <cell r="EP969">
            <v>5.5049999999999999</v>
          </cell>
          <cell r="EQ969">
            <v>0.23499999999999999</v>
          </cell>
          <cell r="ER969">
            <v>0</v>
          </cell>
          <cell r="ES969">
            <v>0</v>
          </cell>
          <cell r="ET969">
            <v>0</v>
          </cell>
          <cell r="EU969">
            <v>0.24299999999999999</v>
          </cell>
          <cell r="EV969">
            <v>5.7149999999999999</v>
          </cell>
          <cell r="EW969">
            <v>8.6259999999999994</v>
          </cell>
          <cell r="EX969">
            <v>11.037000000000001</v>
          </cell>
          <cell r="EY969">
            <v>62.7</v>
          </cell>
        </row>
        <row r="970">
          <cell r="AC970" t="str">
            <v>котельной ОАО "Алейский МСК", для участка: участок №15 ул.Верхнедорожная №37-53; Надземная; 1987год ввода; отопление; обратный; 95/70°С</v>
          </cell>
          <cell r="BP970">
            <v>6.7000000000000004E-2</v>
          </cell>
          <cell r="BQ970">
            <v>5.8999999999999997E-2</v>
          </cell>
          <cell r="BR970">
            <v>5.7000000000000002E-2</v>
          </cell>
          <cell r="BS970">
            <v>4.2000000000000003E-2</v>
          </cell>
          <cell r="BT970">
            <v>1.4E-2</v>
          </cell>
          <cell r="BU970">
            <v>8.0000000000000002E-3</v>
          </cell>
          <cell r="BV970">
            <v>0.01</v>
          </cell>
          <cell r="BW970">
            <v>1.2E-2</v>
          </cell>
          <cell r="BX970">
            <v>1.2999999999999999E-2</v>
          </cell>
          <cell r="BY970">
            <v>4.3999999999999997E-2</v>
          </cell>
          <cell r="BZ970">
            <v>5.3999999999999999E-2</v>
          </cell>
          <cell r="CA970">
            <v>6.4000000000000001E-2</v>
          </cell>
          <cell r="CB970">
            <v>0.44400000000000001</v>
          </cell>
          <cell r="CD970">
            <v>3.7999999999999999E-2</v>
          </cell>
          <cell r="CE970">
            <v>6.0000000000000001E-3</v>
          </cell>
          <cell r="CF970">
            <v>6.0000000000000001E-3</v>
          </cell>
          <cell r="EM970">
            <v>10.096</v>
          </cell>
          <cell r="EN970">
            <v>8.7850000000000001</v>
          </cell>
          <cell r="EO970">
            <v>7.88</v>
          </cell>
          <cell r="EP970">
            <v>4.7009999999999996</v>
          </cell>
          <cell r="EQ970">
            <v>0.20100000000000001</v>
          </cell>
          <cell r="ER970">
            <v>0</v>
          </cell>
          <cell r="ES970">
            <v>0</v>
          </cell>
          <cell r="ET970">
            <v>0</v>
          </cell>
          <cell r="EU970">
            <v>0.20699999999999999</v>
          </cell>
          <cell r="EV970">
            <v>4.88</v>
          </cell>
          <cell r="EW970">
            <v>7.3659999999999997</v>
          </cell>
          <cell r="EX970">
            <v>9.4239999999999995</v>
          </cell>
          <cell r="EY970">
            <v>53.54</v>
          </cell>
        </row>
        <row r="971">
          <cell r="AC971" t="str">
            <v>котельной ОАО "Алейский МСК", для участка: участок №16 ул.Сыркомбинатовская №14-12; Надземная; 1987год ввода; отопление; подающий; 95/70°С</v>
          </cell>
          <cell r="BP971">
            <v>2.8000000000000001E-2</v>
          </cell>
          <cell r="BQ971">
            <v>2.5000000000000001E-2</v>
          </cell>
          <cell r="BR971">
            <v>2.4E-2</v>
          </cell>
          <cell r="BS971">
            <v>1.7999999999999999E-2</v>
          </cell>
          <cell r="BT971">
            <v>6.0000000000000001E-3</v>
          </cell>
          <cell r="BU971">
            <v>3.0000000000000001E-3</v>
          </cell>
          <cell r="BV971">
            <v>4.0000000000000001E-3</v>
          </cell>
          <cell r="BW971">
            <v>5.0000000000000001E-3</v>
          </cell>
          <cell r="BX971">
            <v>6.0000000000000001E-3</v>
          </cell>
          <cell r="BY971">
            <v>1.7999999999999999E-2</v>
          </cell>
          <cell r="BZ971">
            <v>2.3E-2</v>
          </cell>
          <cell r="CA971">
            <v>2.7E-2</v>
          </cell>
          <cell r="CB971">
            <v>0.18700000000000003</v>
          </cell>
          <cell r="CD971">
            <v>1.6E-2</v>
          </cell>
          <cell r="CE971">
            <v>2E-3</v>
          </cell>
          <cell r="CF971">
            <v>2E-3</v>
          </cell>
          <cell r="EM971">
            <v>2.46</v>
          </cell>
          <cell r="EN971">
            <v>2.141</v>
          </cell>
          <cell r="EO971">
            <v>1.92</v>
          </cell>
          <cell r="EP971">
            <v>1.1459999999999999</v>
          </cell>
          <cell r="EQ971">
            <v>4.9000000000000002E-2</v>
          </cell>
          <cell r="ER971">
            <v>0</v>
          </cell>
          <cell r="ES971">
            <v>0</v>
          </cell>
          <cell r="ET971">
            <v>0</v>
          </cell>
          <cell r="EU971">
            <v>5.0999999999999997E-2</v>
          </cell>
          <cell r="EV971">
            <v>1.1890000000000001</v>
          </cell>
          <cell r="EW971">
            <v>1.7949999999999999</v>
          </cell>
          <cell r="EX971">
            <v>2.2970000000000002</v>
          </cell>
          <cell r="EY971">
            <v>13.048</v>
          </cell>
        </row>
        <row r="972">
          <cell r="AC972" t="str">
            <v>котельной ОАО "Алейский МСК", для участка: участок №16 ул.Сыркомбинатовская №14-12; Надземная; 1987год ввода; отопление; обратный; 95/70°С</v>
          </cell>
          <cell r="BP972">
            <v>2.8000000000000001E-2</v>
          </cell>
          <cell r="BQ972">
            <v>2.5000000000000001E-2</v>
          </cell>
          <cell r="BR972">
            <v>2.4E-2</v>
          </cell>
          <cell r="BS972">
            <v>1.7999999999999999E-2</v>
          </cell>
          <cell r="BT972">
            <v>6.0000000000000001E-3</v>
          </cell>
          <cell r="BU972">
            <v>3.0000000000000001E-3</v>
          </cell>
          <cell r="BV972">
            <v>4.0000000000000001E-3</v>
          </cell>
          <cell r="BW972">
            <v>5.0000000000000001E-3</v>
          </cell>
          <cell r="BX972">
            <v>6.0000000000000001E-3</v>
          </cell>
          <cell r="BY972">
            <v>1.7999999999999999E-2</v>
          </cell>
          <cell r="BZ972">
            <v>2.3E-2</v>
          </cell>
          <cell r="CA972">
            <v>2.7E-2</v>
          </cell>
          <cell r="CB972">
            <v>0.18700000000000003</v>
          </cell>
          <cell r="CD972">
            <v>1.6E-2</v>
          </cell>
          <cell r="CE972">
            <v>2E-3</v>
          </cell>
          <cell r="CF972">
            <v>2E-3</v>
          </cell>
          <cell r="EM972">
            <v>2.1459999999999999</v>
          </cell>
          <cell r="EN972">
            <v>1.867</v>
          </cell>
          <cell r="EO972">
            <v>1.675</v>
          </cell>
          <cell r="EP972">
            <v>0.999</v>
          </cell>
          <cell r="EQ972">
            <v>4.2999999999999997E-2</v>
          </cell>
          <cell r="ER972">
            <v>0</v>
          </cell>
          <cell r="ES972">
            <v>0</v>
          </cell>
          <cell r="ET972">
            <v>0</v>
          </cell>
          <cell r="EU972">
            <v>4.3999999999999997E-2</v>
          </cell>
          <cell r="EV972">
            <v>1.0369999999999999</v>
          </cell>
          <cell r="EW972">
            <v>1.5649999999999999</v>
          </cell>
          <cell r="EX972">
            <v>2.0030000000000001</v>
          </cell>
          <cell r="EY972">
            <v>11.379</v>
          </cell>
        </row>
        <row r="973">
          <cell r="AC973" t="str">
            <v>котельной ОАО "Алейский МСК", для участка: участок №17 ул.Сыркомбинатовская №12-10; Надземная; 2005год ввода; отопление; подающий; 95/70°С</v>
          </cell>
          <cell r="BP973">
            <v>1.4999999999999999E-2</v>
          </cell>
          <cell r="BQ973">
            <v>1.2999999999999999E-2</v>
          </cell>
          <cell r="BR973">
            <v>1.2999999999999999E-2</v>
          </cell>
          <cell r="BS973">
            <v>8.9999999999999993E-3</v>
          </cell>
          <cell r="BT973">
            <v>3.0000000000000001E-3</v>
          </cell>
          <cell r="BU973">
            <v>2E-3</v>
          </cell>
          <cell r="BV973">
            <v>2E-3</v>
          </cell>
          <cell r="BW973">
            <v>3.0000000000000001E-3</v>
          </cell>
          <cell r="BX973">
            <v>3.0000000000000001E-3</v>
          </cell>
          <cell r="BY973">
            <v>0.01</v>
          </cell>
          <cell r="BZ973">
            <v>1.2E-2</v>
          </cell>
          <cell r="CA973">
            <v>1.4E-2</v>
          </cell>
          <cell r="CB973">
            <v>9.8999999999999991E-2</v>
          </cell>
          <cell r="CD973">
            <v>8.9999999999999993E-3</v>
          </cell>
          <cell r="CE973">
            <v>1E-3</v>
          </cell>
          <cell r="CF973">
            <v>1E-3</v>
          </cell>
          <cell r="EM973">
            <v>0.72699999999999998</v>
          </cell>
          <cell r="EN973">
            <v>0.63300000000000001</v>
          </cell>
          <cell r="EO973">
            <v>0.56799999999999995</v>
          </cell>
          <cell r="EP973">
            <v>0.33900000000000002</v>
          </cell>
          <cell r="EQ973">
            <v>1.4E-2</v>
          </cell>
          <cell r="ER973">
            <v>0</v>
          </cell>
          <cell r="ES973">
            <v>0</v>
          </cell>
          <cell r="ET973">
            <v>0</v>
          </cell>
          <cell r="EU973">
            <v>1.4999999999999999E-2</v>
          </cell>
          <cell r="EV973">
            <v>0.35199999999999998</v>
          </cell>
          <cell r="EW973">
            <v>0.53100000000000003</v>
          </cell>
          <cell r="EX973">
            <v>0.67900000000000005</v>
          </cell>
          <cell r="EY973">
            <v>3.8579999999999997</v>
          </cell>
        </row>
        <row r="974">
          <cell r="AC974" t="str">
            <v>котельной ОАО "Алейский МСК", для участка: участок №17 ул.Сыркомбинатовская №12-10; Надземная; 2005год ввода; отопление; обратный; 95/70°С</v>
          </cell>
          <cell r="BP974">
            <v>1.4999999999999999E-2</v>
          </cell>
          <cell r="BQ974">
            <v>1.2999999999999999E-2</v>
          </cell>
          <cell r="BR974">
            <v>1.2999999999999999E-2</v>
          </cell>
          <cell r="BS974">
            <v>8.9999999999999993E-3</v>
          </cell>
          <cell r="BT974">
            <v>3.0000000000000001E-3</v>
          </cell>
          <cell r="BU974">
            <v>2E-3</v>
          </cell>
          <cell r="BV974">
            <v>2E-3</v>
          </cell>
          <cell r="BW974">
            <v>3.0000000000000001E-3</v>
          </cell>
          <cell r="BX974">
            <v>3.0000000000000001E-3</v>
          </cell>
          <cell r="BY974">
            <v>0.01</v>
          </cell>
          <cell r="BZ974">
            <v>1.2E-2</v>
          </cell>
          <cell r="CA974">
            <v>1.4E-2</v>
          </cell>
          <cell r="CB974">
            <v>9.8999999999999991E-2</v>
          </cell>
          <cell r="CD974">
            <v>8.9999999999999993E-3</v>
          </cell>
          <cell r="CE974">
            <v>1E-3</v>
          </cell>
          <cell r="CF974">
            <v>1E-3</v>
          </cell>
          <cell r="EM974">
            <v>0.627</v>
          </cell>
          <cell r="EN974">
            <v>0.54500000000000004</v>
          </cell>
          <cell r="EO974">
            <v>0.48899999999999999</v>
          </cell>
          <cell r="EP974">
            <v>0.29199999999999998</v>
          </cell>
          <cell r="EQ974">
            <v>1.2E-2</v>
          </cell>
          <cell r="ER974">
            <v>0</v>
          </cell>
          <cell r="ES974">
            <v>0</v>
          </cell>
          <cell r="ET974">
            <v>0</v>
          </cell>
          <cell r="EU974">
            <v>1.2999999999999999E-2</v>
          </cell>
          <cell r="EV974">
            <v>0.30299999999999999</v>
          </cell>
          <cell r="EW974">
            <v>0.45700000000000002</v>
          </cell>
          <cell r="EX974">
            <v>0.58499999999999996</v>
          </cell>
          <cell r="EY974">
            <v>3.323</v>
          </cell>
        </row>
        <row r="975">
          <cell r="AC975" t="str">
            <v>котельной ОАО "Алейский МСК", для участка: участок №18 ул.Сыркомбинатовская №10-4; Надземная; 1987год ввода; отопление; подающий; 95/70°С</v>
          </cell>
          <cell r="BP975">
            <v>4.1000000000000002E-2</v>
          </cell>
          <cell r="BQ975">
            <v>3.5999999999999997E-2</v>
          </cell>
          <cell r="BR975">
            <v>3.5000000000000003E-2</v>
          </cell>
          <cell r="BS975">
            <v>2.5999999999999999E-2</v>
          </cell>
          <cell r="BT975">
            <v>8.0000000000000002E-3</v>
          </cell>
          <cell r="BU975">
            <v>5.0000000000000001E-3</v>
          </cell>
          <cell r="BV975">
            <v>6.0000000000000001E-3</v>
          </cell>
          <cell r="BW975">
            <v>7.0000000000000001E-3</v>
          </cell>
          <cell r="BX975">
            <v>8.0000000000000002E-3</v>
          </cell>
          <cell r="BY975">
            <v>2.7E-2</v>
          </cell>
          <cell r="BZ975">
            <v>3.3000000000000002E-2</v>
          </cell>
          <cell r="CA975">
            <v>3.9E-2</v>
          </cell>
          <cell r="CB975">
            <v>0.27100000000000002</v>
          </cell>
          <cell r="CD975">
            <v>2.3E-2</v>
          </cell>
          <cell r="CE975">
            <v>4.0000000000000001E-3</v>
          </cell>
          <cell r="CF975">
            <v>4.0000000000000001E-3</v>
          </cell>
          <cell r="EM975">
            <v>7.202</v>
          </cell>
          <cell r="EN975">
            <v>6.2670000000000003</v>
          </cell>
          <cell r="EO975">
            <v>5.6210000000000004</v>
          </cell>
          <cell r="EP975">
            <v>3.3530000000000002</v>
          </cell>
          <cell r="EQ975">
            <v>0.14299999999999999</v>
          </cell>
          <cell r="ER975">
            <v>0</v>
          </cell>
          <cell r="ES975">
            <v>0</v>
          </cell>
          <cell r="ET975">
            <v>0</v>
          </cell>
          <cell r="EU975">
            <v>0.14799999999999999</v>
          </cell>
          <cell r="EV975">
            <v>3.4809999999999999</v>
          </cell>
          <cell r="EW975">
            <v>5.2539999999999996</v>
          </cell>
          <cell r="EX975">
            <v>6.7229999999999999</v>
          </cell>
          <cell r="EY975">
            <v>38.192</v>
          </cell>
        </row>
        <row r="976">
          <cell r="AC976" t="str">
            <v>котельной ОАО "Алейский МСК", для участка: участок №18 ул.Сыркомбинатовская №10-4; Надземная; 1987год ввода; отопление; обратный; 95/70°С</v>
          </cell>
          <cell r="BP976">
            <v>4.1000000000000002E-2</v>
          </cell>
          <cell r="BQ976">
            <v>3.5999999999999997E-2</v>
          </cell>
          <cell r="BR976">
            <v>3.5000000000000003E-2</v>
          </cell>
          <cell r="BS976">
            <v>2.5999999999999999E-2</v>
          </cell>
          <cell r="BT976">
            <v>8.0000000000000002E-3</v>
          </cell>
          <cell r="BU976">
            <v>5.0000000000000001E-3</v>
          </cell>
          <cell r="BV976">
            <v>6.0000000000000001E-3</v>
          </cell>
          <cell r="BW976">
            <v>7.0000000000000001E-3</v>
          </cell>
          <cell r="BX976">
            <v>8.0000000000000002E-3</v>
          </cell>
          <cell r="BY976">
            <v>2.7E-2</v>
          </cell>
          <cell r="BZ976">
            <v>3.3000000000000002E-2</v>
          </cell>
          <cell r="CA976">
            <v>3.9E-2</v>
          </cell>
          <cell r="CB976">
            <v>0.27100000000000002</v>
          </cell>
          <cell r="CD976">
            <v>2.3E-2</v>
          </cell>
          <cell r="CE976">
            <v>4.0000000000000001E-3</v>
          </cell>
          <cell r="CF976">
            <v>4.0000000000000001E-3</v>
          </cell>
          <cell r="EM976">
            <v>6.15</v>
          </cell>
          <cell r="EN976">
            <v>5.351</v>
          </cell>
          <cell r="EO976">
            <v>4.8</v>
          </cell>
          <cell r="EP976">
            <v>2.8639999999999999</v>
          </cell>
          <cell r="EQ976">
            <v>0.122</v>
          </cell>
          <cell r="ER976">
            <v>0</v>
          </cell>
          <cell r="ES976">
            <v>0</v>
          </cell>
          <cell r="ET976">
            <v>0</v>
          </cell>
          <cell r="EU976">
            <v>0.126</v>
          </cell>
          <cell r="EV976">
            <v>2.9729999999999999</v>
          </cell>
          <cell r="EW976">
            <v>4.4870000000000001</v>
          </cell>
          <cell r="EX976">
            <v>5.7409999999999997</v>
          </cell>
          <cell r="EY976">
            <v>32.614000000000004</v>
          </cell>
        </row>
        <row r="977">
          <cell r="AC977" t="str">
            <v>котельной ОАО "Алейский МСК", для участка: участок №19ул.Верхнедорожная №52-ул.Сыркомбинатовская №14; Бесканальная; 1987год ввода; отопление; подающий; 95/70°С</v>
          </cell>
          <cell r="BP977">
            <v>0.03</v>
          </cell>
          <cell r="BQ977">
            <v>2.7E-2</v>
          </cell>
          <cell r="BR977">
            <v>2.5999999999999999E-2</v>
          </cell>
          <cell r="BS977">
            <v>1.9E-2</v>
          </cell>
          <cell r="BT977">
            <v>6.0000000000000001E-3</v>
          </cell>
          <cell r="BU977">
            <v>3.0000000000000001E-3</v>
          </cell>
          <cell r="BV977">
            <v>5.0000000000000001E-3</v>
          </cell>
          <cell r="BW977">
            <v>5.0000000000000001E-3</v>
          </cell>
          <cell r="BX977">
            <v>6.0000000000000001E-3</v>
          </cell>
          <cell r="BY977">
            <v>0.02</v>
          </cell>
          <cell r="BZ977">
            <v>2.4E-2</v>
          </cell>
          <cell r="CA977">
            <v>2.9000000000000001E-2</v>
          </cell>
          <cell r="CB977">
            <v>0.19999999999999998</v>
          </cell>
          <cell r="CD977">
            <v>1.7000000000000001E-2</v>
          </cell>
          <cell r="CE977">
            <v>3.0000000000000001E-3</v>
          </cell>
          <cell r="CF977">
            <v>3.0000000000000001E-3</v>
          </cell>
          <cell r="EM977">
            <v>1.792</v>
          </cell>
          <cell r="EN977">
            <v>1.607</v>
          </cell>
          <cell r="EO977">
            <v>1.581</v>
          </cell>
          <cell r="EP977">
            <v>1.18</v>
          </cell>
          <cell r="EQ977">
            <v>6.4000000000000001E-2</v>
          </cell>
          <cell r="ER977">
            <v>0</v>
          </cell>
          <cell r="ES977">
            <v>0</v>
          </cell>
          <cell r="ET977">
            <v>0</v>
          </cell>
          <cell r="EU977">
            <v>4.8000000000000001E-2</v>
          </cell>
          <cell r="EV977">
            <v>0.98099999999999998</v>
          </cell>
          <cell r="EW977">
            <v>1.3540000000000001</v>
          </cell>
          <cell r="EX977">
            <v>1.6779999999999999</v>
          </cell>
          <cell r="EY977">
            <v>10.285</v>
          </cell>
        </row>
        <row r="978">
          <cell r="AC978" t="str">
            <v>котельной ОАО "Алейский МСК", для участка: участок №19ул.Верхнедорожная №52-ул.Сыркомбинатовская №14; Бесканальная; 1987год ввода; отопление; обратный; 95/70°С</v>
          </cell>
          <cell r="BP978">
            <v>0.03</v>
          </cell>
          <cell r="BQ978">
            <v>2.7E-2</v>
          </cell>
          <cell r="BR978">
            <v>2.5999999999999999E-2</v>
          </cell>
          <cell r="BS978">
            <v>1.9E-2</v>
          </cell>
          <cell r="BT978">
            <v>6.0000000000000001E-3</v>
          </cell>
          <cell r="BU978">
            <v>3.0000000000000001E-3</v>
          </cell>
          <cell r="BV978">
            <v>5.0000000000000001E-3</v>
          </cell>
          <cell r="BW978">
            <v>5.0000000000000001E-3</v>
          </cell>
          <cell r="BX978">
            <v>6.0000000000000001E-3</v>
          </cell>
          <cell r="BY978">
            <v>0.02</v>
          </cell>
          <cell r="BZ978">
            <v>2.4E-2</v>
          </cell>
          <cell r="CA978">
            <v>2.9000000000000001E-2</v>
          </cell>
          <cell r="CB978">
            <v>0.19999999999999998</v>
          </cell>
          <cell r="CD978">
            <v>1.7000000000000001E-2</v>
          </cell>
          <cell r="CE978">
            <v>3.0000000000000001E-3</v>
          </cell>
          <cell r="CF978">
            <v>3.0000000000000001E-3</v>
          </cell>
          <cell r="EM978">
            <v>1.792</v>
          </cell>
          <cell r="EN978">
            <v>1.607</v>
          </cell>
          <cell r="EO978">
            <v>1.581</v>
          </cell>
          <cell r="EP978">
            <v>1.18</v>
          </cell>
          <cell r="EQ978">
            <v>6.4000000000000001E-2</v>
          </cell>
          <cell r="ER978">
            <v>0</v>
          </cell>
          <cell r="ES978">
            <v>0</v>
          </cell>
          <cell r="ET978">
            <v>0</v>
          </cell>
          <cell r="EU978">
            <v>4.8000000000000001E-2</v>
          </cell>
          <cell r="EV978">
            <v>0.98099999999999998</v>
          </cell>
          <cell r="EW978">
            <v>1.3540000000000001</v>
          </cell>
          <cell r="EX978">
            <v>1.6779999999999999</v>
          </cell>
          <cell r="EY978">
            <v>10.285</v>
          </cell>
        </row>
        <row r="979">
          <cell r="AC979" t="str">
            <v>котельной ОАО "Алейский МСК", для участка: к ж.д.ул.Верхнедорожная№77; Надземная; 2006год ввода; отопление; подающий; 95/70°С</v>
          </cell>
          <cell r="BP979">
            <v>1.2E-2</v>
          </cell>
          <cell r="BQ979">
            <v>0.01</v>
          </cell>
          <cell r="BR979">
            <v>0.01</v>
          </cell>
          <cell r="BS979">
            <v>7.0000000000000001E-3</v>
          </cell>
          <cell r="BT979">
            <v>2E-3</v>
          </cell>
          <cell r="BU979">
            <v>1E-3</v>
          </cell>
          <cell r="BV979">
            <v>2E-3</v>
          </cell>
          <cell r="BW979">
            <v>2E-3</v>
          </cell>
          <cell r="BX979">
            <v>2E-3</v>
          </cell>
          <cell r="BY979">
            <v>8.0000000000000002E-3</v>
          </cell>
          <cell r="BZ979">
            <v>8.9999999999999993E-3</v>
          </cell>
          <cell r="CA979">
            <v>1.0999999999999999E-2</v>
          </cell>
          <cell r="CB979">
            <v>7.5999999999999998E-2</v>
          </cell>
          <cell r="CD979">
            <v>7.0000000000000001E-3</v>
          </cell>
          <cell r="CE979">
            <v>1E-3</v>
          </cell>
          <cell r="CF979">
            <v>1E-3</v>
          </cell>
          <cell r="EM979">
            <v>1.1639999999999999</v>
          </cell>
          <cell r="EN979">
            <v>1.0129999999999999</v>
          </cell>
          <cell r="EO979">
            <v>0.90900000000000003</v>
          </cell>
          <cell r="EP979">
            <v>0.54200000000000004</v>
          </cell>
          <cell r="EQ979">
            <v>2.3E-2</v>
          </cell>
          <cell r="ER979">
            <v>0</v>
          </cell>
          <cell r="ES979">
            <v>0</v>
          </cell>
          <cell r="ET979">
            <v>0</v>
          </cell>
          <cell r="EU979">
            <v>2.4E-2</v>
          </cell>
          <cell r="EV979">
            <v>0.56299999999999994</v>
          </cell>
          <cell r="EW979">
            <v>0.84899999999999998</v>
          </cell>
          <cell r="EX979">
            <v>1.087</v>
          </cell>
          <cell r="EY979">
            <v>6.1739999999999995</v>
          </cell>
        </row>
        <row r="980">
          <cell r="AC980" t="str">
            <v>котельной ОАО "Алейский МСК", для участка: к ж.д.ул.Верхнедорожная№77; Надземная; 2006год ввода; отопление; обратный; 95/70°С</v>
          </cell>
          <cell r="BP980">
            <v>1.2E-2</v>
          </cell>
          <cell r="BQ980">
            <v>0.01</v>
          </cell>
          <cell r="BR980">
            <v>0.01</v>
          </cell>
          <cell r="BS980">
            <v>7.0000000000000001E-3</v>
          </cell>
          <cell r="BT980">
            <v>2E-3</v>
          </cell>
          <cell r="BU980">
            <v>1E-3</v>
          </cell>
          <cell r="BV980">
            <v>2E-3</v>
          </cell>
          <cell r="BW980">
            <v>2E-3</v>
          </cell>
          <cell r="BX980">
            <v>2E-3</v>
          </cell>
          <cell r="BY980">
            <v>8.0000000000000002E-3</v>
          </cell>
          <cell r="BZ980">
            <v>8.9999999999999993E-3</v>
          </cell>
          <cell r="CA980">
            <v>1.0999999999999999E-2</v>
          </cell>
          <cell r="CB980">
            <v>7.5999999999999998E-2</v>
          </cell>
          <cell r="CD980">
            <v>7.0000000000000001E-3</v>
          </cell>
          <cell r="CE980">
            <v>1E-3</v>
          </cell>
          <cell r="CF980">
            <v>1E-3</v>
          </cell>
          <cell r="EM980">
            <v>0.997</v>
          </cell>
          <cell r="EN980">
            <v>0.86799999999999999</v>
          </cell>
          <cell r="EO980">
            <v>0.77800000000000002</v>
          </cell>
          <cell r="EP980">
            <v>0.46400000000000002</v>
          </cell>
          <cell r="EQ980">
            <v>0.02</v>
          </cell>
          <cell r="ER980">
            <v>0</v>
          </cell>
          <cell r="ES980">
            <v>0</v>
          </cell>
          <cell r="ET980">
            <v>0</v>
          </cell>
          <cell r="EU980">
            <v>0.02</v>
          </cell>
          <cell r="EV980">
            <v>0.48199999999999998</v>
          </cell>
          <cell r="EW980">
            <v>0.72699999999999998</v>
          </cell>
          <cell r="EX980">
            <v>0.93100000000000005</v>
          </cell>
          <cell r="EY980">
            <v>5.2869999999999999</v>
          </cell>
        </row>
        <row r="981">
          <cell r="AC981" t="str">
            <v>котельной ОАО "Алейский МСК", для участка: к ж.д.ул.Верхнедорожная№77; Надземная; 2006год ввода; отопление; подающий; 95/70°С</v>
          </cell>
          <cell r="BP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U981">
            <v>0</v>
          </cell>
          <cell r="BV981">
            <v>0</v>
          </cell>
          <cell r="BW981">
            <v>0</v>
          </cell>
          <cell r="BX981">
            <v>0</v>
          </cell>
          <cell r="BY981">
            <v>0</v>
          </cell>
          <cell r="BZ981">
            <v>0</v>
          </cell>
          <cell r="CA981">
            <v>0</v>
          </cell>
          <cell r="CB981">
            <v>0</v>
          </cell>
          <cell r="CD981">
            <v>0</v>
          </cell>
          <cell r="CE981">
            <v>0</v>
          </cell>
          <cell r="CF981">
            <v>0</v>
          </cell>
          <cell r="EM981">
            <v>3.6999999999999998E-2</v>
          </cell>
          <cell r="EN981">
            <v>3.2000000000000001E-2</v>
          </cell>
          <cell r="EO981">
            <v>2.9000000000000001E-2</v>
          </cell>
          <cell r="EP981">
            <v>1.7000000000000001E-2</v>
          </cell>
          <cell r="EQ981">
            <v>1E-3</v>
          </cell>
          <cell r="ER981">
            <v>0</v>
          </cell>
          <cell r="ES981">
            <v>0</v>
          </cell>
          <cell r="ET981">
            <v>0</v>
          </cell>
          <cell r="EU981">
            <v>1E-3</v>
          </cell>
          <cell r="EV981">
            <v>1.7999999999999999E-2</v>
          </cell>
          <cell r="EW981">
            <v>2.7E-2</v>
          </cell>
          <cell r="EX981">
            <v>3.5000000000000003E-2</v>
          </cell>
          <cell r="EY981">
            <v>0.19700000000000001</v>
          </cell>
        </row>
        <row r="982">
          <cell r="AC982" t="str">
            <v>котельной ОАО "Алейский МСК", для участка: к ж.д.ул.Верхнедорожная№77; Надземная; 2006год ввода; отопление; обратный; 95/70°С</v>
          </cell>
          <cell r="BP982">
            <v>0</v>
          </cell>
          <cell r="BQ982">
            <v>0</v>
          </cell>
          <cell r="BR982">
            <v>0</v>
          </cell>
          <cell r="BS982">
            <v>0</v>
          </cell>
          <cell r="BT982">
            <v>0</v>
          </cell>
          <cell r="BU982">
            <v>0</v>
          </cell>
          <cell r="BV982">
            <v>0</v>
          </cell>
          <cell r="BW982">
            <v>0</v>
          </cell>
          <cell r="BX982">
            <v>0</v>
          </cell>
          <cell r="BY982">
            <v>0</v>
          </cell>
          <cell r="BZ982">
            <v>0</v>
          </cell>
          <cell r="CA982">
            <v>0</v>
          </cell>
          <cell r="CB982">
            <v>0</v>
          </cell>
          <cell r="CD982">
            <v>0</v>
          </cell>
          <cell r="CE982">
            <v>0</v>
          </cell>
          <cell r="CF982">
            <v>0</v>
          </cell>
          <cell r="EM982">
            <v>3.2000000000000001E-2</v>
          </cell>
          <cell r="EN982">
            <v>2.8000000000000001E-2</v>
          </cell>
          <cell r="EO982">
            <v>2.5000000000000001E-2</v>
          </cell>
          <cell r="EP982">
            <v>1.4999999999999999E-2</v>
          </cell>
          <cell r="EQ982">
            <v>1E-3</v>
          </cell>
          <cell r="ER982">
            <v>0</v>
          </cell>
          <cell r="ES982">
            <v>0</v>
          </cell>
          <cell r="ET982">
            <v>0</v>
          </cell>
          <cell r="EU982">
            <v>1E-3</v>
          </cell>
          <cell r="EV982">
            <v>1.6E-2</v>
          </cell>
          <cell r="EW982">
            <v>2.4E-2</v>
          </cell>
          <cell r="EX982">
            <v>0.03</v>
          </cell>
          <cell r="EY982">
            <v>0.17199999999999999</v>
          </cell>
        </row>
        <row r="983">
          <cell r="AC983" t="str">
            <v>котельной ОАО "Алейский МСК", для участка: к ж.д.ул.Верхнедорожная№78; Надземная; 2004год ввода; отопление; подающий; 95/70°С</v>
          </cell>
          <cell r="BP983">
            <v>6.0000000000000001E-3</v>
          </cell>
          <cell r="BQ983">
            <v>6.0000000000000001E-3</v>
          </cell>
          <cell r="BR983">
            <v>5.0000000000000001E-3</v>
          </cell>
          <cell r="BS983">
            <v>4.0000000000000001E-3</v>
          </cell>
          <cell r="BT983">
            <v>1E-3</v>
          </cell>
          <cell r="BU983">
            <v>1E-3</v>
          </cell>
          <cell r="BV983">
            <v>1E-3</v>
          </cell>
          <cell r="BW983">
            <v>1E-3</v>
          </cell>
          <cell r="BX983">
            <v>1E-3</v>
          </cell>
          <cell r="BY983">
            <v>4.0000000000000001E-3</v>
          </cell>
          <cell r="BZ983">
            <v>5.0000000000000001E-3</v>
          </cell>
          <cell r="CA983">
            <v>6.0000000000000001E-3</v>
          </cell>
          <cell r="CB983">
            <v>4.1000000000000002E-2</v>
          </cell>
          <cell r="CD983">
            <v>4.0000000000000001E-3</v>
          </cell>
          <cell r="CE983">
            <v>1E-3</v>
          </cell>
          <cell r="CF983">
            <v>1E-3</v>
          </cell>
          <cell r="EM983">
            <v>0.63200000000000001</v>
          </cell>
          <cell r="EN983">
            <v>0.55000000000000004</v>
          </cell>
          <cell r="EO983">
            <v>0.49299999999999999</v>
          </cell>
          <cell r="EP983">
            <v>0.29399999999999998</v>
          </cell>
          <cell r="EQ983">
            <v>1.2999999999999999E-2</v>
          </cell>
          <cell r="ER983">
            <v>0</v>
          </cell>
          <cell r="ES983">
            <v>0</v>
          </cell>
          <cell r="ET983">
            <v>0</v>
          </cell>
          <cell r="EU983">
            <v>1.2999999999999999E-2</v>
          </cell>
          <cell r="EV983">
            <v>0.30499999999999999</v>
          </cell>
          <cell r="EW983">
            <v>0.46100000000000002</v>
          </cell>
          <cell r="EX983">
            <v>0.59</v>
          </cell>
          <cell r="EY983">
            <v>3.3509999999999995</v>
          </cell>
        </row>
        <row r="984">
          <cell r="AC984" t="str">
            <v>котельной ОАО "Алейский МСК", для участка: к ж.д.ул.Верхнедорожная№78; Надземная; 2004год ввода; отопление; обратный; 95/70°С</v>
          </cell>
          <cell r="BP984">
            <v>6.0000000000000001E-3</v>
          </cell>
          <cell r="BQ984">
            <v>6.0000000000000001E-3</v>
          </cell>
          <cell r="BR984">
            <v>5.0000000000000001E-3</v>
          </cell>
          <cell r="BS984">
            <v>4.0000000000000001E-3</v>
          </cell>
          <cell r="BT984">
            <v>1E-3</v>
          </cell>
          <cell r="BU984">
            <v>1E-3</v>
          </cell>
          <cell r="BV984">
            <v>1E-3</v>
          </cell>
          <cell r="BW984">
            <v>1E-3</v>
          </cell>
          <cell r="BX984">
            <v>1E-3</v>
          </cell>
          <cell r="BY984">
            <v>4.0000000000000001E-3</v>
          </cell>
          <cell r="BZ984">
            <v>5.0000000000000001E-3</v>
          </cell>
          <cell r="CA984">
            <v>6.0000000000000001E-3</v>
          </cell>
          <cell r="CB984">
            <v>4.1000000000000002E-2</v>
          </cell>
          <cell r="CD984">
            <v>4.0000000000000001E-3</v>
          </cell>
          <cell r="CE984">
            <v>1E-3</v>
          </cell>
          <cell r="CF984">
            <v>1E-3</v>
          </cell>
          <cell r="EM984">
            <v>0.54200000000000004</v>
          </cell>
          <cell r="EN984">
            <v>0.47099999999999997</v>
          </cell>
          <cell r="EO984">
            <v>0.42299999999999999</v>
          </cell>
          <cell r="EP984">
            <v>0.252</v>
          </cell>
          <cell r="EQ984">
            <v>1.0999999999999999E-2</v>
          </cell>
          <cell r="ER984">
            <v>0</v>
          </cell>
          <cell r="ES984">
            <v>0</v>
          </cell>
          <cell r="ET984">
            <v>0</v>
          </cell>
          <cell r="EU984">
            <v>1.0999999999999999E-2</v>
          </cell>
          <cell r="EV984">
            <v>0.26200000000000001</v>
          </cell>
          <cell r="EW984">
            <v>0.39500000000000002</v>
          </cell>
          <cell r="EX984">
            <v>0.50600000000000001</v>
          </cell>
          <cell r="EY984">
            <v>2.8730000000000002</v>
          </cell>
        </row>
        <row r="985">
          <cell r="AC985" t="str">
            <v>котельной ОАО "Алейский МСК", для участка: к ж.д.ул.Верхнедорожная№78; Надземная; 2004год ввода; отопление; подающий; 95/70°С</v>
          </cell>
          <cell r="BP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U985">
            <v>0</v>
          </cell>
          <cell r="BV985">
            <v>0</v>
          </cell>
          <cell r="BW985">
            <v>0</v>
          </cell>
          <cell r="BX985">
            <v>0</v>
          </cell>
          <cell r="BY985">
            <v>0</v>
          </cell>
          <cell r="BZ985">
            <v>0</v>
          </cell>
          <cell r="CA985">
            <v>0</v>
          </cell>
          <cell r="CB985">
            <v>0</v>
          </cell>
          <cell r="CD985">
            <v>0</v>
          </cell>
          <cell r="CE985">
            <v>0</v>
          </cell>
          <cell r="CF985">
            <v>0</v>
          </cell>
          <cell r="EM985">
            <v>0.105</v>
          </cell>
          <cell r="EN985">
            <v>9.0999999999999998E-2</v>
          </cell>
          <cell r="EO985">
            <v>8.2000000000000003E-2</v>
          </cell>
          <cell r="EP985">
            <v>4.9000000000000002E-2</v>
          </cell>
          <cell r="EQ985">
            <v>2E-3</v>
          </cell>
          <cell r="ER985">
            <v>0</v>
          </cell>
          <cell r="ES985">
            <v>0</v>
          </cell>
          <cell r="ET985">
            <v>0</v>
          </cell>
          <cell r="EU985">
            <v>2E-3</v>
          </cell>
          <cell r="EV985">
            <v>5.0999999999999997E-2</v>
          </cell>
          <cell r="EW985">
            <v>7.5999999999999998E-2</v>
          </cell>
          <cell r="EX985">
            <v>9.8000000000000004E-2</v>
          </cell>
          <cell r="EY985">
            <v>0.55600000000000005</v>
          </cell>
        </row>
        <row r="986">
          <cell r="AC986" t="str">
            <v>котельной ОАО "Алейский МСК", для участка: к ж.д.ул.Верхнедорожная№78; Надземная; 2004год ввода; отопление; обратный; 95/70°С</v>
          </cell>
          <cell r="BP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U986">
            <v>0</v>
          </cell>
          <cell r="BV986">
            <v>0</v>
          </cell>
          <cell r="BW986">
            <v>0</v>
          </cell>
          <cell r="BX986">
            <v>0</v>
          </cell>
          <cell r="BY986">
            <v>0</v>
          </cell>
          <cell r="BZ986">
            <v>0</v>
          </cell>
          <cell r="CA986">
            <v>0</v>
          </cell>
          <cell r="CB986">
            <v>0</v>
          </cell>
          <cell r="CD986">
            <v>0</v>
          </cell>
          <cell r="CE986">
            <v>0</v>
          </cell>
          <cell r="CF986">
            <v>0</v>
          </cell>
          <cell r="EM986">
            <v>8.8999999999999996E-2</v>
          </cell>
          <cell r="EN986">
            <v>7.6999999999999999E-2</v>
          </cell>
          <cell r="EO986">
            <v>6.9000000000000006E-2</v>
          </cell>
          <cell r="EP986">
            <v>4.1000000000000002E-2</v>
          </cell>
          <cell r="EQ986">
            <v>2E-3</v>
          </cell>
          <cell r="ER986">
            <v>0</v>
          </cell>
          <cell r="ES986">
            <v>0</v>
          </cell>
          <cell r="ET986">
            <v>0</v>
          </cell>
          <cell r="EU986">
            <v>2E-3</v>
          </cell>
          <cell r="EV986">
            <v>4.2999999999999997E-2</v>
          </cell>
          <cell r="EW986">
            <v>6.5000000000000002E-2</v>
          </cell>
          <cell r="EX986">
            <v>8.3000000000000004E-2</v>
          </cell>
          <cell r="EY986">
            <v>0.47099999999999997</v>
          </cell>
        </row>
        <row r="987">
          <cell r="AC987" t="str">
            <v>котельной ОАО "Алейский МСК", для участка: к ж.д.ул.Мира №45 б; Надземная; 2001год ввода; отопление; подающий; 95/70°С</v>
          </cell>
          <cell r="BP987">
            <v>3.0000000000000001E-3</v>
          </cell>
          <cell r="BQ987">
            <v>3.0000000000000001E-3</v>
          </cell>
          <cell r="BR987">
            <v>3.0000000000000001E-3</v>
          </cell>
          <cell r="BS987">
            <v>2E-3</v>
          </cell>
          <cell r="BT987">
            <v>1E-3</v>
          </cell>
          <cell r="BU987">
            <v>0</v>
          </cell>
          <cell r="BV987">
            <v>1E-3</v>
          </cell>
          <cell r="BW987">
            <v>1E-3</v>
          </cell>
          <cell r="BX987">
            <v>1E-3</v>
          </cell>
          <cell r="BY987">
            <v>2E-3</v>
          </cell>
          <cell r="BZ987">
            <v>3.0000000000000001E-3</v>
          </cell>
          <cell r="CA987">
            <v>3.0000000000000001E-3</v>
          </cell>
          <cell r="CB987">
            <v>2.3E-2</v>
          </cell>
          <cell r="CD987">
            <v>2E-3</v>
          </cell>
          <cell r="CE987">
            <v>0</v>
          </cell>
          <cell r="CF987">
            <v>0</v>
          </cell>
          <cell r="EM987">
            <v>0.69199999999999995</v>
          </cell>
          <cell r="EN987">
            <v>0.60199999999999998</v>
          </cell>
          <cell r="EO987">
            <v>0.54</v>
          </cell>
          <cell r="EP987">
            <v>0.32200000000000001</v>
          </cell>
          <cell r="EQ987">
            <v>1.4E-2</v>
          </cell>
          <cell r="ER987">
            <v>0</v>
          </cell>
          <cell r="ES987">
            <v>0</v>
          </cell>
          <cell r="ET987">
            <v>0</v>
          </cell>
          <cell r="EU987">
            <v>1.4E-2</v>
          </cell>
          <cell r="EV987">
            <v>0.33500000000000002</v>
          </cell>
          <cell r="EW987">
            <v>0.505</v>
          </cell>
          <cell r="EX987">
            <v>0.64600000000000002</v>
          </cell>
          <cell r="EY987">
            <v>3.6699999999999995</v>
          </cell>
        </row>
        <row r="988">
          <cell r="AC988" t="str">
            <v>котельной ОАО "Алейский МСК", для участка: к ж.д.ул.Мира №45 б; Надземная; 2001год ввода; отопление; обратный; 95/70°С</v>
          </cell>
          <cell r="BP988">
            <v>3.0000000000000001E-3</v>
          </cell>
          <cell r="BQ988">
            <v>3.0000000000000001E-3</v>
          </cell>
          <cell r="BR988">
            <v>3.0000000000000001E-3</v>
          </cell>
          <cell r="BS988">
            <v>2E-3</v>
          </cell>
          <cell r="BT988">
            <v>1E-3</v>
          </cell>
          <cell r="BU988">
            <v>0</v>
          </cell>
          <cell r="BV988">
            <v>1E-3</v>
          </cell>
          <cell r="BW988">
            <v>1E-3</v>
          </cell>
          <cell r="BX988">
            <v>1E-3</v>
          </cell>
          <cell r="BY988">
            <v>2E-3</v>
          </cell>
          <cell r="BZ988">
            <v>3.0000000000000001E-3</v>
          </cell>
          <cell r="CA988">
            <v>3.0000000000000001E-3</v>
          </cell>
          <cell r="CB988">
            <v>2.3E-2</v>
          </cell>
          <cell r="CD988">
            <v>2E-3</v>
          </cell>
          <cell r="CE988">
            <v>0</v>
          </cell>
          <cell r="CF988">
            <v>0</v>
          </cell>
          <cell r="EM988">
            <v>0.57999999999999996</v>
          </cell>
          <cell r="EN988">
            <v>0.504</v>
          </cell>
          <cell r="EO988">
            <v>0.45200000000000001</v>
          </cell>
          <cell r="EP988">
            <v>0.27</v>
          </cell>
          <cell r="EQ988">
            <v>1.2E-2</v>
          </cell>
          <cell r="ER988">
            <v>0</v>
          </cell>
          <cell r="ES988">
            <v>0</v>
          </cell>
          <cell r="ET988">
            <v>0</v>
          </cell>
          <cell r="EU988">
            <v>1.2E-2</v>
          </cell>
          <cell r="EV988">
            <v>0.28000000000000003</v>
          </cell>
          <cell r="EW988">
            <v>0.42299999999999999</v>
          </cell>
          <cell r="EX988">
            <v>0.54100000000000004</v>
          </cell>
          <cell r="EY988">
            <v>3.0740000000000003</v>
          </cell>
        </row>
        <row r="989">
          <cell r="AC989" t="str">
            <v>котельной ОАО "Алейский МСК", для участка: к ж.д.ул.Мира №45 а; Надземная; 2001год ввода; отопление; подающий; 95/70°С</v>
          </cell>
          <cell r="BP989">
            <v>2E-3</v>
          </cell>
          <cell r="BQ989">
            <v>2E-3</v>
          </cell>
          <cell r="BR989">
            <v>2E-3</v>
          </cell>
          <cell r="BS989">
            <v>2E-3</v>
          </cell>
          <cell r="BT989">
            <v>0</v>
          </cell>
          <cell r="BU989">
            <v>0</v>
          </cell>
          <cell r="BV989">
            <v>0</v>
          </cell>
          <cell r="BW989">
            <v>0</v>
          </cell>
          <cell r="BX989">
            <v>0</v>
          </cell>
          <cell r="BY989">
            <v>2E-3</v>
          </cell>
          <cell r="BZ989">
            <v>2E-3</v>
          </cell>
          <cell r="CA989">
            <v>2E-3</v>
          </cell>
          <cell r="CB989">
            <v>1.4E-2</v>
          </cell>
          <cell r="CD989">
            <v>1E-3</v>
          </cell>
          <cell r="CE989">
            <v>0</v>
          </cell>
          <cell r="CF989">
            <v>0</v>
          </cell>
          <cell r="EM989">
            <v>0.48199999999999998</v>
          </cell>
          <cell r="EN989">
            <v>0.41899999999999998</v>
          </cell>
          <cell r="EO989">
            <v>0.376</v>
          </cell>
          <cell r="EP989">
            <v>0.224</v>
          </cell>
          <cell r="EQ989">
            <v>0.01</v>
          </cell>
          <cell r="ER989">
            <v>0</v>
          </cell>
          <cell r="ES989">
            <v>0</v>
          </cell>
          <cell r="ET989">
            <v>0</v>
          </cell>
          <cell r="EU989">
            <v>0.01</v>
          </cell>
          <cell r="EV989">
            <v>0.23300000000000001</v>
          </cell>
          <cell r="EW989">
            <v>0.35199999999999998</v>
          </cell>
          <cell r="EX989">
            <v>0.45</v>
          </cell>
          <cell r="EY989">
            <v>2.5560000000000005</v>
          </cell>
        </row>
        <row r="990">
          <cell r="AC990" t="str">
            <v>котельной ОАО "Алейский МСК", для участка: к ж.д.ул.Мира №45 а; Надземная; 2001год ввода; отопление; обратный; 95/70°С</v>
          </cell>
          <cell r="BP990">
            <v>2E-3</v>
          </cell>
          <cell r="BQ990">
            <v>2E-3</v>
          </cell>
          <cell r="BR990">
            <v>2E-3</v>
          </cell>
          <cell r="BS990">
            <v>2E-3</v>
          </cell>
          <cell r="BT990">
            <v>0</v>
          </cell>
          <cell r="BU990">
            <v>0</v>
          </cell>
          <cell r="BV990">
            <v>0</v>
          </cell>
          <cell r="BW990">
            <v>0</v>
          </cell>
          <cell r="BX990">
            <v>0</v>
          </cell>
          <cell r="BY990">
            <v>2E-3</v>
          </cell>
          <cell r="BZ990">
            <v>2E-3</v>
          </cell>
          <cell r="CA990">
            <v>2E-3</v>
          </cell>
          <cell r="CB990">
            <v>1.4E-2</v>
          </cell>
          <cell r="CD990">
            <v>1E-3</v>
          </cell>
          <cell r="CE990">
            <v>0</v>
          </cell>
          <cell r="CF990">
            <v>0</v>
          </cell>
          <cell r="EM990">
            <v>0.40400000000000003</v>
          </cell>
          <cell r="EN990">
            <v>0.35099999999999998</v>
          </cell>
          <cell r="EO990">
            <v>0.315</v>
          </cell>
          <cell r="EP990">
            <v>0.188</v>
          </cell>
          <cell r="EQ990">
            <v>8.0000000000000002E-3</v>
          </cell>
          <cell r="ER990">
            <v>0</v>
          </cell>
          <cell r="ES990">
            <v>0</v>
          </cell>
          <cell r="ET990">
            <v>0</v>
          </cell>
          <cell r="EU990">
            <v>8.0000000000000002E-3</v>
          </cell>
          <cell r="EV990">
            <v>0.19500000000000001</v>
          </cell>
          <cell r="EW990">
            <v>0.29499999999999998</v>
          </cell>
          <cell r="EX990">
            <v>0.377</v>
          </cell>
          <cell r="EY990">
            <v>2.141</v>
          </cell>
        </row>
        <row r="991">
          <cell r="AC991" t="str">
            <v>котельной МУП "Коммунальщик", для участка: к ж.д.пер.Ульяновский №15; Надземная; 1981год ввода; отопление; подающий; 95/70°С</v>
          </cell>
          <cell r="BP991">
            <v>7.5999999999999998E-2</v>
          </cell>
          <cell r="BQ991">
            <v>6.7000000000000004E-2</v>
          </cell>
          <cell r="BR991">
            <v>6.5000000000000002E-2</v>
          </cell>
          <cell r="BS991">
            <v>4.7E-2</v>
          </cell>
          <cell r="BT991">
            <v>1.4999999999999999E-2</v>
          </cell>
          <cell r="BU991">
            <v>8.9999999999999993E-3</v>
          </cell>
          <cell r="BV991">
            <v>1.0999999999999999E-2</v>
          </cell>
          <cell r="BW991">
            <v>1.4E-2</v>
          </cell>
          <cell r="BX991">
            <v>1.4999999999999999E-2</v>
          </cell>
          <cell r="BY991">
            <v>4.9000000000000002E-2</v>
          </cell>
          <cell r="BZ991">
            <v>6.0999999999999999E-2</v>
          </cell>
          <cell r="CA991">
            <v>7.1999999999999995E-2</v>
          </cell>
          <cell r="CB991">
            <v>0.501</v>
          </cell>
          <cell r="CD991">
            <v>4.2999999999999997E-2</v>
          </cell>
          <cell r="CE991">
            <v>7.0000000000000001E-3</v>
          </cell>
          <cell r="CF991">
            <v>7.0000000000000001E-3</v>
          </cell>
          <cell r="EM991">
            <v>6.5919999999999996</v>
          </cell>
          <cell r="EN991">
            <v>5.7359999999999998</v>
          </cell>
          <cell r="EO991">
            <v>5.1449999999999996</v>
          </cell>
          <cell r="EP991">
            <v>3.069</v>
          </cell>
          <cell r="EQ991">
            <v>0.13100000000000001</v>
          </cell>
          <cell r="ER991">
            <v>0</v>
          </cell>
          <cell r="ES991">
            <v>0</v>
          </cell>
          <cell r="ET991">
            <v>0</v>
          </cell>
          <cell r="EU991">
            <v>0.13500000000000001</v>
          </cell>
          <cell r="EV991">
            <v>3.1859999999999999</v>
          </cell>
          <cell r="EW991">
            <v>4.8090000000000002</v>
          </cell>
          <cell r="EX991">
            <v>6.1529999999999996</v>
          </cell>
          <cell r="EY991">
            <v>34.956000000000003</v>
          </cell>
        </row>
        <row r="992">
          <cell r="AC992" t="str">
            <v>котельной МУП "Коммунальщик", для участка: к ж.д.пер.Ульяновский №15; Надземная; 1981год ввода; отопление; обратный; 95/70°С</v>
          </cell>
          <cell r="BP992">
            <v>7.5999999999999998E-2</v>
          </cell>
          <cell r="BQ992">
            <v>6.7000000000000004E-2</v>
          </cell>
          <cell r="BR992">
            <v>6.5000000000000002E-2</v>
          </cell>
          <cell r="BS992">
            <v>4.7E-2</v>
          </cell>
          <cell r="BT992">
            <v>1.4999999999999999E-2</v>
          </cell>
          <cell r="BU992">
            <v>8.9999999999999993E-3</v>
          </cell>
          <cell r="BV992">
            <v>1.0999999999999999E-2</v>
          </cell>
          <cell r="BW992">
            <v>1.4E-2</v>
          </cell>
          <cell r="BX992">
            <v>1.4999999999999999E-2</v>
          </cell>
          <cell r="BY992">
            <v>4.9000000000000002E-2</v>
          </cell>
          <cell r="BZ992">
            <v>6.0999999999999999E-2</v>
          </cell>
          <cell r="CA992">
            <v>7.1999999999999995E-2</v>
          </cell>
          <cell r="CB992">
            <v>0.501</v>
          </cell>
          <cell r="CD992">
            <v>4.2999999999999997E-2</v>
          </cell>
          <cell r="CE992">
            <v>7.0000000000000001E-3</v>
          </cell>
          <cell r="CF992">
            <v>7.0000000000000001E-3</v>
          </cell>
          <cell r="EM992">
            <v>5.7489999999999997</v>
          </cell>
          <cell r="EN992">
            <v>5.0030000000000001</v>
          </cell>
          <cell r="EO992">
            <v>4.4870000000000001</v>
          </cell>
          <cell r="EP992">
            <v>2.677</v>
          </cell>
          <cell r="EQ992">
            <v>0.114</v>
          </cell>
          <cell r="ER992">
            <v>0</v>
          </cell>
          <cell r="ES992">
            <v>0</v>
          </cell>
          <cell r="ET992">
            <v>0</v>
          </cell>
          <cell r="EU992">
            <v>0.11799999999999999</v>
          </cell>
          <cell r="EV992">
            <v>2.7789999999999999</v>
          </cell>
          <cell r="EW992">
            <v>4.194</v>
          </cell>
          <cell r="EX992">
            <v>5.3659999999999997</v>
          </cell>
          <cell r="EY992">
            <v>30.486999999999998</v>
          </cell>
        </row>
        <row r="993">
          <cell r="AC993" t="str">
            <v>котельной МУП "Коммунальщик", для участка: к зданию пер.Ульяновский№9; Надземная; 1990год ввода; отопление; подающий; 95/70°С</v>
          </cell>
          <cell r="BP993">
            <v>4.0000000000000001E-3</v>
          </cell>
          <cell r="BQ993">
            <v>4.0000000000000001E-3</v>
          </cell>
          <cell r="BR993">
            <v>4.0000000000000001E-3</v>
          </cell>
          <cell r="BS993">
            <v>3.0000000000000001E-3</v>
          </cell>
          <cell r="BT993">
            <v>1E-3</v>
          </cell>
          <cell r="BU993">
            <v>0</v>
          </cell>
          <cell r="BV993">
            <v>1E-3</v>
          </cell>
          <cell r="BW993">
            <v>1E-3</v>
          </cell>
          <cell r="BX993">
            <v>1E-3</v>
          </cell>
          <cell r="BY993">
            <v>3.0000000000000001E-3</v>
          </cell>
          <cell r="BZ993">
            <v>3.0000000000000001E-3</v>
          </cell>
          <cell r="CA993">
            <v>4.0000000000000001E-3</v>
          </cell>
          <cell r="CB993">
            <v>2.9000000000000001E-2</v>
          </cell>
          <cell r="CD993">
            <v>2E-3</v>
          </cell>
          <cell r="CE993">
            <v>0</v>
          </cell>
          <cell r="CF993">
            <v>0</v>
          </cell>
          <cell r="EM993">
            <v>0.433</v>
          </cell>
          <cell r="EN993">
            <v>0.377</v>
          </cell>
          <cell r="EO993">
            <v>0.33800000000000002</v>
          </cell>
          <cell r="EP993">
            <v>0.20200000000000001</v>
          </cell>
          <cell r="EQ993">
            <v>8.9999999999999993E-3</v>
          </cell>
          <cell r="ER993">
            <v>0</v>
          </cell>
          <cell r="ES993">
            <v>0</v>
          </cell>
          <cell r="ET993">
            <v>0</v>
          </cell>
          <cell r="EU993">
            <v>8.9999999999999993E-3</v>
          </cell>
          <cell r="EV993">
            <v>0.20899999999999999</v>
          </cell>
          <cell r="EW993">
            <v>0.316</v>
          </cell>
          <cell r="EX993">
            <v>0.40400000000000003</v>
          </cell>
          <cell r="EY993">
            <v>2.2970000000000002</v>
          </cell>
        </row>
        <row r="994">
          <cell r="AC994" t="str">
            <v>котельной МУП "Коммунальщик", для участка: к зданию пер.Ульяновский№9; Надземная; 1990год ввода; отопление; обратный; 95/70°С</v>
          </cell>
          <cell r="BP994">
            <v>4.0000000000000001E-3</v>
          </cell>
          <cell r="BQ994">
            <v>4.0000000000000001E-3</v>
          </cell>
          <cell r="BR994">
            <v>4.0000000000000001E-3</v>
          </cell>
          <cell r="BS994">
            <v>3.0000000000000001E-3</v>
          </cell>
          <cell r="BT994">
            <v>1E-3</v>
          </cell>
          <cell r="BU994">
            <v>0</v>
          </cell>
          <cell r="BV994">
            <v>1E-3</v>
          </cell>
          <cell r="BW994">
            <v>1E-3</v>
          </cell>
          <cell r="BX994">
            <v>1E-3</v>
          </cell>
          <cell r="BY994">
            <v>3.0000000000000001E-3</v>
          </cell>
          <cell r="BZ994">
            <v>3.0000000000000001E-3</v>
          </cell>
          <cell r="CA994">
            <v>4.0000000000000001E-3</v>
          </cell>
          <cell r="CB994">
            <v>2.9000000000000001E-2</v>
          </cell>
          <cell r="CD994">
            <v>2E-3</v>
          </cell>
          <cell r="CE994">
            <v>0</v>
          </cell>
          <cell r="CF994">
            <v>0</v>
          </cell>
          <cell r="EM994">
            <v>0.36199999999999999</v>
          </cell>
          <cell r="EN994">
            <v>0.315</v>
          </cell>
          <cell r="EO994">
            <v>0.28199999999999997</v>
          </cell>
          <cell r="EP994">
            <v>0.16800000000000001</v>
          </cell>
          <cell r="EQ994">
            <v>7.0000000000000001E-3</v>
          </cell>
          <cell r="ER994">
            <v>0</v>
          </cell>
          <cell r="ES994">
            <v>0</v>
          </cell>
          <cell r="ET994">
            <v>0</v>
          </cell>
          <cell r="EU994">
            <v>7.0000000000000001E-3</v>
          </cell>
          <cell r="EV994">
            <v>0.17499999999999999</v>
          </cell>
          <cell r="EW994">
            <v>0.26400000000000001</v>
          </cell>
          <cell r="EX994">
            <v>0.33800000000000002</v>
          </cell>
          <cell r="EY994">
            <v>1.9179999999999999</v>
          </cell>
        </row>
        <row r="995">
          <cell r="AC995" t="str">
            <v>котельной МУП "Коммунальщик", для участка: от котельной магистраль; Надземная; 2001год ввода; отопление; подающий; 95/70°С</v>
          </cell>
          <cell r="BP995">
            <v>0.111</v>
          </cell>
          <cell r="BQ995">
            <v>9.8000000000000004E-2</v>
          </cell>
          <cell r="BR995">
            <v>9.5000000000000001E-2</v>
          </cell>
          <cell r="BS995">
            <v>7.0000000000000007E-2</v>
          </cell>
          <cell r="BT995">
            <v>2.3E-2</v>
          </cell>
          <cell r="BU995">
            <v>1.2999999999999999E-2</v>
          </cell>
          <cell r="BV995">
            <v>1.7000000000000001E-2</v>
          </cell>
          <cell r="BW995">
            <v>0.02</v>
          </cell>
          <cell r="BX995">
            <v>2.1999999999999999E-2</v>
          </cell>
          <cell r="BY995">
            <v>7.1999999999999995E-2</v>
          </cell>
          <cell r="BZ995">
            <v>0.09</v>
          </cell>
          <cell r="CA995">
            <v>0.106</v>
          </cell>
          <cell r="CB995">
            <v>0.7370000000000001</v>
          </cell>
          <cell r="CD995">
            <v>6.3E-2</v>
          </cell>
          <cell r="CE995">
            <v>0.01</v>
          </cell>
          <cell r="CF995">
            <v>0.01</v>
          </cell>
          <cell r="EM995">
            <v>5.4829999999999997</v>
          </cell>
          <cell r="EN995">
            <v>4.7709999999999999</v>
          </cell>
          <cell r="EO995">
            <v>4.2789999999999999</v>
          </cell>
          <cell r="EP995">
            <v>2.5529999999999999</v>
          </cell>
          <cell r="EQ995">
            <v>0.109</v>
          </cell>
          <cell r="ER995">
            <v>0</v>
          </cell>
          <cell r="ES995">
            <v>0</v>
          </cell>
          <cell r="ET995">
            <v>0</v>
          </cell>
          <cell r="EU995">
            <v>0.113</v>
          </cell>
          <cell r="EV995">
            <v>2.65</v>
          </cell>
          <cell r="EW995">
            <v>4</v>
          </cell>
          <cell r="EX995">
            <v>5.1180000000000003</v>
          </cell>
          <cell r="EY995">
            <v>29.076000000000001</v>
          </cell>
        </row>
        <row r="996">
          <cell r="AC996" t="str">
            <v>котельной МУП "Коммунальщик", для участка: от котельной магистраль; Надземная; 2001год ввода; отопление; обратный; 95/70°С</v>
          </cell>
          <cell r="BP996">
            <v>0.111</v>
          </cell>
          <cell r="BQ996">
            <v>9.8000000000000004E-2</v>
          </cell>
          <cell r="BR996">
            <v>9.5000000000000001E-2</v>
          </cell>
          <cell r="BS996">
            <v>7.0000000000000007E-2</v>
          </cell>
          <cell r="BT996">
            <v>2.3E-2</v>
          </cell>
          <cell r="BU996">
            <v>1.2999999999999999E-2</v>
          </cell>
          <cell r="BV996">
            <v>1.7000000000000001E-2</v>
          </cell>
          <cell r="BW996">
            <v>0.02</v>
          </cell>
          <cell r="BX996">
            <v>2.1999999999999999E-2</v>
          </cell>
          <cell r="BY996">
            <v>7.1999999999999995E-2</v>
          </cell>
          <cell r="BZ996">
            <v>0.09</v>
          </cell>
          <cell r="CA996">
            <v>0.106</v>
          </cell>
          <cell r="CB996">
            <v>0.7370000000000001</v>
          </cell>
          <cell r="CD996">
            <v>6.3E-2</v>
          </cell>
          <cell r="CE996">
            <v>0.01</v>
          </cell>
          <cell r="CF996">
            <v>0.01</v>
          </cell>
          <cell r="EM996">
            <v>4.6760000000000002</v>
          </cell>
          <cell r="EN996">
            <v>4.069</v>
          </cell>
          <cell r="EO996">
            <v>3.649</v>
          </cell>
          <cell r="EP996">
            <v>2.177</v>
          </cell>
          <cell r="EQ996">
            <v>9.2999999999999999E-2</v>
          </cell>
          <cell r="ER996">
            <v>0</v>
          </cell>
          <cell r="ES996">
            <v>0</v>
          </cell>
          <cell r="ET996">
            <v>0</v>
          </cell>
          <cell r="EU996">
            <v>9.6000000000000002E-2</v>
          </cell>
          <cell r="EV996">
            <v>2.2599999999999998</v>
          </cell>
          <cell r="EW996">
            <v>3.411</v>
          </cell>
          <cell r="EX996">
            <v>4.3650000000000002</v>
          </cell>
          <cell r="EY996">
            <v>24.796000000000006</v>
          </cell>
        </row>
        <row r="997">
          <cell r="AC997" t="str">
            <v>котельной МУП "Коммунальщик", для участка: к ж.д.ул.Прудская №7,9,11,13; Надземная; 1990год ввода; отопление; подающий; 95/70°С</v>
          </cell>
          <cell r="BP997">
            <v>8.0000000000000002E-3</v>
          </cell>
          <cell r="BQ997">
            <v>7.0000000000000001E-3</v>
          </cell>
          <cell r="BR997">
            <v>7.0000000000000001E-3</v>
          </cell>
          <cell r="BS997">
            <v>5.0000000000000001E-3</v>
          </cell>
          <cell r="BT997">
            <v>2E-3</v>
          </cell>
          <cell r="BU997">
            <v>1E-3</v>
          </cell>
          <cell r="BV997">
            <v>1E-3</v>
          </cell>
          <cell r="BW997">
            <v>2E-3</v>
          </cell>
          <cell r="BX997">
            <v>2E-3</v>
          </cell>
          <cell r="BY997">
            <v>5.0000000000000001E-3</v>
          </cell>
          <cell r="BZ997">
            <v>7.0000000000000001E-3</v>
          </cell>
          <cell r="CA997">
            <v>8.0000000000000002E-3</v>
          </cell>
          <cell r="CB997">
            <v>5.5E-2</v>
          </cell>
          <cell r="CD997">
            <v>5.0000000000000001E-3</v>
          </cell>
          <cell r="CE997">
            <v>1E-3</v>
          </cell>
          <cell r="CF997">
            <v>1E-3</v>
          </cell>
          <cell r="EM997">
            <v>1.772</v>
          </cell>
          <cell r="EN997">
            <v>1.542</v>
          </cell>
          <cell r="EO997">
            <v>1.383</v>
          </cell>
          <cell r="EP997">
            <v>0.82499999999999996</v>
          </cell>
          <cell r="EQ997">
            <v>3.5000000000000003E-2</v>
          </cell>
          <cell r="ER997">
            <v>0</v>
          </cell>
          <cell r="ES997">
            <v>0</v>
          </cell>
          <cell r="ET997">
            <v>0</v>
          </cell>
          <cell r="EU997">
            <v>3.5999999999999997E-2</v>
          </cell>
          <cell r="EV997">
            <v>0.85699999999999998</v>
          </cell>
          <cell r="EW997">
            <v>1.2929999999999999</v>
          </cell>
          <cell r="EX997">
            <v>1.6539999999999999</v>
          </cell>
          <cell r="EY997">
            <v>9.3970000000000002</v>
          </cell>
        </row>
        <row r="998">
          <cell r="AC998" t="str">
            <v>котельной МУП "Коммунальщик", для участка: к ж.д.ул.Прудская №7,9,11,13; Надземная; 1990год ввода; отопление; обратный; 95/70°С</v>
          </cell>
          <cell r="BP998">
            <v>8.0000000000000002E-3</v>
          </cell>
          <cell r="BQ998">
            <v>7.0000000000000001E-3</v>
          </cell>
          <cell r="BR998">
            <v>7.0000000000000001E-3</v>
          </cell>
          <cell r="BS998">
            <v>5.0000000000000001E-3</v>
          </cell>
          <cell r="BT998">
            <v>2E-3</v>
          </cell>
          <cell r="BU998">
            <v>1E-3</v>
          </cell>
          <cell r="BV998">
            <v>1E-3</v>
          </cell>
          <cell r="BW998">
            <v>2E-3</v>
          </cell>
          <cell r="BX998">
            <v>2E-3</v>
          </cell>
          <cell r="BY998">
            <v>5.0000000000000001E-3</v>
          </cell>
          <cell r="BZ998">
            <v>7.0000000000000001E-3</v>
          </cell>
          <cell r="CA998">
            <v>8.0000000000000002E-3</v>
          </cell>
          <cell r="CB998">
            <v>5.5E-2</v>
          </cell>
          <cell r="CD998">
            <v>5.0000000000000001E-3</v>
          </cell>
          <cell r="CE998">
            <v>1E-3</v>
          </cell>
          <cell r="CF998">
            <v>1E-3</v>
          </cell>
          <cell r="EM998">
            <v>1.4330000000000001</v>
          </cell>
          <cell r="EN998">
            <v>1.2470000000000001</v>
          </cell>
          <cell r="EO998">
            <v>1.119</v>
          </cell>
          <cell r="EP998">
            <v>0.66700000000000004</v>
          </cell>
          <cell r="EQ998">
            <v>2.8000000000000001E-2</v>
          </cell>
          <cell r="ER998">
            <v>0</v>
          </cell>
          <cell r="ES998">
            <v>0</v>
          </cell>
          <cell r="ET998">
            <v>0</v>
          </cell>
          <cell r="EU998">
            <v>2.9000000000000001E-2</v>
          </cell>
          <cell r="EV998">
            <v>0.69299999999999995</v>
          </cell>
          <cell r="EW998">
            <v>1.046</v>
          </cell>
          <cell r="EX998">
            <v>1.3380000000000001</v>
          </cell>
          <cell r="EY998">
            <v>7.6</v>
          </cell>
        </row>
        <row r="999">
          <cell r="AC999" t="str">
            <v>котельной МУП "Коммунальщик", для участка: к ж.д.ул.2-я Прудская №2а; Бесканальная; 1990год ввода; отопление; подающий; 95/70°С</v>
          </cell>
          <cell r="BP999">
            <v>4.0000000000000001E-3</v>
          </cell>
          <cell r="BQ999">
            <v>4.0000000000000001E-3</v>
          </cell>
          <cell r="BR999">
            <v>4.0000000000000001E-3</v>
          </cell>
          <cell r="BS999">
            <v>3.0000000000000001E-3</v>
          </cell>
          <cell r="BT999">
            <v>1E-3</v>
          </cell>
          <cell r="BU999">
            <v>0</v>
          </cell>
          <cell r="BV999">
            <v>1E-3</v>
          </cell>
          <cell r="BW999">
            <v>1E-3</v>
          </cell>
          <cell r="BX999">
            <v>1E-3</v>
          </cell>
          <cell r="BY999">
            <v>3.0000000000000001E-3</v>
          </cell>
          <cell r="BZ999">
            <v>3.0000000000000001E-3</v>
          </cell>
          <cell r="CA999">
            <v>4.0000000000000001E-3</v>
          </cell>
          <cell r="CB999">
            <v>2.9000000000000001E-2</v>
          </cell>
          <cell r="CD999">
            <v>2E-3</v>
          </cell>
          <cell r="CE999">
            <v>0</v>
          </cell>
          <cell r="CF999">
            <v>0</v>
          </cell>
          <cell r="EM999">
            <v>1.004</v>
          </cell>
          <cell r="EN999">
            <v>0.9</v>
          </cell>
          <cell r="EO999">
            <v>0.88500000000000001</v>
          </cell>
          <cell r="EP999">
            <v>0.66100000000000003</v>
          </cell>
          <cell r="EQ999">
            <v>3.5999999999999997E-2</v>
          </cell>
          <cell r="ER999">
            <v>0</v>
          </cell>
          <cell r="ES999">
            <v>0</v>
          </cell>
          <cell r="ET999">
            <v>0</v>
          </cell>
          <cell r="EU999">
            <v>2.7E-2</v>
          </cell>
          <cell r="EV999">
            <v>0.55000000000000004</v>
          </cell>
          <cell r="EW999">
            <v>0.75800000000000001</v>
          </cell>
          <cell r="EX999">
            <v>0.93899999999999995</v>
          </cell>
          <cell r="EY999">
            <v>5.76</v>
          </cell>
        </row>
        <row r="1000">
          <cell r="AC1000" t="str">
            <v>котельной МУП "Коммунальщик", для участка: к ж.д.ул.2-я Прудская №2а; Бесканальная; 1990год ввода; отопление; обратный; 95/70°С</v>
          </cell>
          <cell r="BP1000">
            <v>4.0000000000000001E-3</v>
          </cell>
          <cell r="BQ1000">
            <v>4.0000000000000001E-3</v>
          </cell>
          <cell r="BR1000">
            <v>4.0000000000000001E-3</v>
          </cell>
          <cell r="BS1000">
            <v>3.0000000000000001E-3</v>
          </cell>
          <cell r="BT1000">
            <v>1E-3</v>
          </cell>
          <cell r="BU1000">
            <v>0</v>
          </cell>
          <cell r="BV1000">
            <v>1E-3</v>
          </cell>
          <cell r="BW1000">
            <v>1E-3</v>
          </cell>
          <cell r="BX1000">
            <v>1E-3</v>
          </cell>
          <cell r="BY1000">
            <v>3.0000000000000001E-3</v>
          </cell>
          <cell r="BZ1000">
            <v>3.0000000000000001E-3</v>
          </cell>
          <cell r="CA1000">
            <v>4.0000000000000001E-3</v>
          </cell>
          <cell r="CB1000">
            <v>2.9000000000000001E-2</v>
          </cell>
          <cell r="CD1000">
            <v>2E-3</v>
          </cell>
          <cell r="CE1000">
            <v>0</v>
          </cell>
          <cell r="CF1000">
            <v>0</v>
          </cell>
          <cell r="EM1000">
            <v>0.54600000000000004</v>
          </cell>
          <cell r="EN1000">
            <v>0.48899999999999999</v>
          </cell>
          <cell r="EO1000">
            <v>0.48099999999999998</v>
          </cell>
          <cell r="EP1000">
            <v>0.35899999999999999</v>
          </cell>
          <cell r="EQ1000">
            <v>0.02</v>
          </cell>
          <cell r="ER1000">
            <v>0</v>
          </cell>
          <cell r="ES1000">
            <v>0</v>
          </cell>
          <cell r="ET1000">
            <v>0</v>
          </cell>
          <cell r="EU1000">
            <v>1.4E-2</v>
          </cell>
          <cell r="EV1000">
            <v>0.29899999999999999</v>
          </cell>
          <cell r="EW1000">
            <v>0.41199999999999998</v>
          </cell>
          <cell r="EX1000">
            <v>0.51100000000000001</v>
          </cell>
          <cell r="EY1000">
            <v>3.1310000000000002</v>
          </cell>
        </row>
        <row r="1001">
          <cell r="AC1001" t="str">
            <v>котельной МУП "Коммунальщик", для участка: к ж.д.ул.2-я Прудская №2б; Надземная; 1990год ввода; отопление; подающий; 95/70°С</v>
          </cell>
          <cell r="BP1001">
            <v>0.01</v>
          </cell>
          <cell r="BQ1001">
            <v>8.9999999999999993E-3</v>
          </cell>
          <cell r="BR1001">
            <v>8.9999999999999993E-3</v>
          </cell>
          <cell r="BS1001">
            <v>6.0000000000000001E-3</v>
          </cell>
          <cell r="BT1001">
            <v>2E-3</v>
          </cell>
          <cell r="BU1001">
            <v>1E-3</v>
          </cell>
          <cell r="BV1001">
            <v>2E-3</v>
          </cell>
          <cell r="BW1001">
            <v>2E-3</v>
          </cell>
          <cell r="BX1001">
            <v>2E-3</v>
          </cell>
          <cell r="BY1001">
            <v>7.0000000000000001E-3</v>
          </cell>
          <cell r="BZ1001">
            <v>8.0000000000000002E-3</v>
          </cell>
          <cell r="CA1001">
            <v>0.01</v>
          </cell>
          <cell r="CB1001">
            <v>6.8000000000000005E-2</v>
          </cell>
          <cell r="CD1001">
            <v>6.0000000000000001E-3</v>
          </cell>
          <cell r="CE1001">
            <v>1E-3</v>
          </cell>
          <cell r="CF1001">
            <v>1E-3</v>
          </cell>
          <cell r="EM1001">
            <v>1.498</v>
          </cell>
          <cell r="EN1001">
            <v>1.3029999999999999</v>
          </cell>
          <cell r="EO1001">
            <v>1.169</v>
          </cell>
          <cell r="EP1001">
            <v>0.69699999999999995</v>
          </cell>
          <cell r="EQ1001">
            <v>0.03</v>
          </cell>
          <cell r="ER1001">
            <v>0</v>
          </cell>
          <cell r="ES1001">
            <v>0</v>
          </cell>
          <cell r="ET1001">
            <v>0</v>
          </cell>
          <cell r="EU1001">
            <v>3.1E-2</v>
          </cell>
          <cell r="EV1001">
            <v>0.72399999999999998</v>
          </cell>
          <cell r="EW1001">
            <v>1.093</v>
          </cell>
          <cell r="EX1001">
            <v>1.3979999999999999</v>
          </cell>
          <cell r="EY1001">
            <v>7.9429999999999996</v>
          </cell>
        </row>
        <row r="1002">
          <cell r="AC1002" t="str">
            <v>котельной МУП "Коммунальщик", для участка: к ж.д.ул.2-я Прудская №2б; Надземная; 1990год ввода; отопление; обратный; 95/70°С</v>
          </cell>
          <cell r="BP1002">
            <v>0.01</v>
          </cell>
          <cell r="BQ1002">
            <v>8.9999999999999993E-3</v>
          </cell>
          <cell r="BR1002">
            <v>8.9999999999999993E-3</v>
          </cell>
          <cell r="BS1002">
            <v>6.0000000000000001E-3</v>
          </cell>
          <cell r="BT1002">
            <v>2E-3</v>
          </cell>
          <cell r="BU1002">
            <v>1E-3</v>
          </cell>
          <cell r="BV1002">
            <v>2E-3</v>
          </cell>
          <cell r="BW1002">
            <v>2E-3</v>
          </cell>
          <cell r="BX1002">
            <v>2E-3</v>
          </cell>
          <cell r="BY1002">
            <v>7.0000000000000001E-3</v>
          </cell>
          <cell r="BZ1002">
            <v>8.0000000000000002E-3</v>
          </cell>
          <cell r="CA1002">
            <v>0.01</v>
          </cell>
          <cell r="CB1002">
            <v>6.8000000000000005E-2</v>
          </cell>
          <cell r="CD1002">
            <v>6.0000000000000001E-3</v>
          </cell>
          <cell r="CE1002">
            <v>1E-3</v>
          </cell>
          <cell r="CF1002">
            <v>1E-3</v>
          </cell>
          <cell r="EM1002">
            <v>1.2210000000000001</v>
          </cell>
          <cell r="EN1002">
            <v>1.0620000000000001</v>
          </cell>
          <cell r="EO1002">
            <v>0.95299999999999996</v>
          </cell>
          <cell r="EP1002">
            <v>0.56899999999999995</v>
          </cell>
          <cell r="EQ1002">
            <v>2.4E-2</v>
          </cell>
          <cell r="ER1002">
            <v>0</v>
          </cell>
          <cell r="ES1002">
            <v>0</v>
          </cell>
          <cell r="ET1002">
            <v>0</v>
          </cell>
          <cell r="EU1002">
            <v>2.5000000000000001E-2</v>
          </cell>
          <cell r="EV1002">
            <v>0.59</v>
          </cell>
          <cell r="EW1002">
            <v>0.89100000000000001</v>
          </cell>
          <cell r="EX1002">
            <v>1.1399999999999999</v>
          </cell>
          <cell r="EY1002">
            <v>6.4749999999999996</v>
          </cell>
        </row>
        <row r="1003">
          <cell r="AC1003" t="str">
            <v>котельной ОАО "РЭУ", для участка: от магистральной сетиАлейской КЭЧ до ж.д.ул.Строителей №7-б; Надземная; 1990год ввода; отопление; подающий; 95/70°С</v>
          </cell>
          <cell r="BP1003">
            <v>8.2000000000000003E-2</v>
          </cell>
          <cell r="BQ1003">
            <v>7.1999999999999995E-2</v>
          </cell>
          <cell r="BR1003">
            <v>7.0000000000000007E-2</v>
          </cell>
          <cell r="BS1003">
            <v>5.0999999999999997E-2</v>
          </cell>
          <cell r="BT1003">
            <v>1.7000000000000001E-2</v>
          </cell>
          <cell r="BU1003">
            <v>8.9999999999999993E-3</v>
          </cell>
          <cell r="BV1003">
            <v>1.2E-2</v>
          </cell>
          <cell r="BW1003">
            <v>1.4999999999999999E-2</v>
          </cell>
          <cell r="BX1003">
            <v>1.6E-2</v>
          </cell>
          <cell r="BY1003">
            <v>5.2999999999999999E-2</v>
          </cell>
          <cell r="BZ1003">
            <v>6.6000000000000003E-2</v>
          </cell>
          <cell r="CA1003">
            <v>7.8E-2</v>
          </cell>
          <cell r="CB1003">
            <v>0.54100000000000004</v>
          </cell>
          <cell r="CD1003">
            <v>4.5999999999999999E-2</v>
          </cell>
          <cell r="CE1003">
            <v>7.0000000000000001E-3</v>
          </cell>
          <cell r="CF1003">
            <v>7.0000000000000001E-3</v>
          </cell>
          <cell r="EM1003">
            <v>2.98</v>
          </cell>
          <cell r="EN1003">
            <v>2.593</v>
          </cell>
          <cell r="EO1003">
            <v>2.3260000000000001</v>
          </cell>
          <cell r="EP1003">
            <v>1.387</v>
          </cell>
          <cell r="EQ1003">
            <v>5.8999999999999997E-2</v>
          </cell>
          <cell r="ER1003">
            <v>0</v>
          </cell>
          <cell r="ES1003">
            <v>0</v>
          </cell>
          <cell r="ET1003">
            <v>0</v>
          </cell>
          <cell r="EU1003">
            <v>6.0999999999999999E-2</v>
          </cell>
          <cell r="EV1003">
            <v>1.44</v>
          </cell>
          <cell r="EW1003">
            <v>2.1739999999999999</v>
          </cell>
          <cell r="EX1003">
            <v>2.7810000000000001</v>
          </cell>
          <cell r="EY1003">
            <v>15.801</v>
          </cell>
        </row>
        <row r="1004">
          <cell r="AC1004" t="str">
            <v>котельной ОАО "РЭУ", для участка: от магистральной сетиАлейской КЭЧ до ж.д.ул.Строителей №7-б; Надземная; 1990год ввода; отопление; обратный; 95/70°С</v>
          </cell>
          <cell r="BP1004">
            <v>8.2000000000000003E-2</v>
          </cell>
          <cell r="BQ1004">
            <v>7.1999999999999995E-2</v>
          </cell>
          <cell r="BR1004">
            <v>7.0000000000000007E-2</v>
          </cell>
          <cell r="BS1004">
            <v>5.0999999999999997E-2</v>
          </cell>
          <cell r="BT1004">
            <v>1.7000000000000001E-2</v>
          </cell>
          <cell r="BU1004">
            <v>8.9999999999999993E-3</v>
          </cell>
          <cell r="BV1004">
            <v>1.2E-2</v>
          </cell>
          <cell r="BW1004">
            <v>1.4999999999999999E-2</v>
          </cell>
          <cell r="BX1004">
            <v>1.6E-2</v>
          </cell>
          <cell r="BY1004">
            <v>5.2999999999999999E-2</v>
          </cell>
          <cell r="BZ1004">
            <v>6.6000000000000003E-2</v>
          </cell>
          <cell r="CA1004">
            <v>7.8E-2</v>
          </cell>
          <cell r="CB1004">
            <v>0.54100000000000004</v>
          </cell>
          <cell r="CD1004">
            <v>4.5999999999999999E-2</v>
          </cell>
          <cell r="CE1004">
            <v>7.0000000000000001E-3</v>
          </cell>
          <cell r="CF1004">
            <v>7.0000000000000001E-3</v>
          </cell>
          <cell r="EM1004">
            <v>4.069</v>
          </cell>
          <cell r="EN1004">
            <v>3.5409999999999999</v>
          </cell>
          <cell r="EO1004">
            <v>3.1760000000000002</v>
          </cell>
          <cell r="EP1004">
            <v>1.895</v>
          </cell>
          <cell r="EQ1004">
            <v>8.1000000000000003E-2</v>
          </cell>
          <cell r="ER1004">
            <v>0</v>
          </cell>
          <cell r="ES1004">
            <v>0</v>
          </cell>
          <cell r="ET1004">
            <v>0</v>
          </cell>
          <cell r="EU1004">
            <v>8.4000000000000005E-2</v>
          </cell>
          <cell r="EV1004">
            <v>1.9670000000000001</v>
          </cell>
          <cell r="EW1004">
            <v>2.9689999999999999</v>
          </cell>
          <cell r="EX1004">
            <v>3.7989999999999999</v>
          </cell>
          <cell r="EY1004">
            <v>21.581</v>
          </cell>
        </row>
        <row r="1005">
          <cell r="AC1005" t="str">
            <v>котельной ОАО "РЭУ", для участка: от ж.д.ул.Строителей №7-б до ж.д.ул.Строителей№4; Надземная; 1990год ввода; отопление; подающий; 95/70°С</v>
          </cell>
          <cell r="BP1005">
            <v>7.9000000000000001E-2</v>
          </cell>
          <cell r="BQ1005">
            <v>7.0000000000000007E-2</v>
          </cell>
          <cell r="BR1005">
            <v>6.8000000000000005E-2</v>
          </cell>
          <cell r="BS1005">
            <v>0.05</v>
          </cell>
          <cell r="BT1005">
            <v>1.6E-2</v>
          </cell>
          <cell r="BU1005">
            <v>8.9999999999999993E-3</v>
          </cell>
          <cell r="BV1005">
            <v>1.2E-2</v>
          </cell>
          <cell r="BW1005">
            <v>1.4E-2</v>
          </cell>
          <cell r="BX1005">
            <v>1.6E-2</v>
          </cell>
          <cell r="BY1005">
            <v>5.0999999999999997E-2</v>
          </cell>
          <cell r="BZ1005">
            <v>6.4000000000000001E-2</v>
          </cell>
          <cell r="CA1005">
            <v>7.5999999999999998E-2</v>
          </cell>
          <cell r="CB1005">
            <v>0.52500000000000002</v>
          </cell>
          <cell r="CD1005">
            <v>4.4999999999999998E-2</v>
          </cell>
          <cell r="CE1005">
            <v>7.0000000000000001E-3</v>
          </cell>
          <cell r="CF1005">
            <v>7.0000000000000001E-3</v>
          </cell>
          <cell r="EM1005">
            <v>3.952</v>
          </cell>
          <cell r="EN1005">
            <v>3.4390000000000001</v>
          </cell>
          <cell r="EO1005">
            <v>3.085</v>
          </cell>
          <cell r="EP1005">
            <v>1.84</v>
          </cell>
          <cell r="EQ1005">
            <v>7.9000000000000001E-2</v>
          </cell>
          <cell r="ER1005">
            <v>0</v>
          </cell>
          <cell r="ES1005">
            <v>0</v>
          </cell>
          <cell r="ET1005">
            <v>0</v>
          </cell>
          <cell r="EU1005">
            <v>8.1000000000000003E-2</v>
          </cell>
          <cell r="EV1005">
            <v>1.91</v>
          </cell>
          <cell r="EW1005">
            <v>2.883</v>
          </cell>
          <cell r="EX1005">
            <v>3.6890000000000001</v>
          </cell>
          <cell r="EY1005">
            <v>20.957999999999998</v>
          </cell>
        </row>
        <row r="1006">
          <cell r="AC1006" t="str">
            <v>котельной ОАО "РЭУ", для участка: от ж.д.ул.Строителей №7-б до ж.д.ул.Строителей№4; Надземная; 1990год ввода; отопление; обратный; 95/70°С</v>
          </cell>
          <cell r="BP1006">
            <v>7.9000000000000001E-2</v>
          </cell>
          <cell r="BQ1006">
            <v>7.0000000000000007E-2</v>
          </cell>
          <cell r="BR1006">
            <v>6.8000000000000005E-2</v>
          </cell>
          <cell r="BS1006">
            <v>0.05</v>
          </cell>
          <cell r="BT1006">
            <v>1.6E-2</v>
          </cell>
          <cell r="BU1006">
            <v>8.9999999999999993E-3</v>
          </cell>
          <cell r="BV1006">
            <v>1.2E-2</v>
          </cell>
          <cell r="BW1006">
            <v>1.4E-2</v>
          </cell>
          <cell r="BX1006">
            <v>1.6E-2</v>
          </cell>
          <cell r="BY1006">
            <v>5.0999999999999997E-2</v>
          </cell>
          <cell r="BZ1006">
            <v>6.4000000000000001E-2</v>
          </cell>
          <cell r="CA1006">
            <v>7.5999999999999998E-2</v>
          </cell>
          <cell r="CB1006">
            <v>0.52500000000000002</v>
          </cell>
          <cell r="CD1006">
            <v>4.4999999999999998E-2</v>
          </cell>
          <cell r="CE1006">
            <v>7.0000000000000001E-3</v>
          </cell>
          <cell r="CF1006">
            <v>7.0000000000000001E-3</v>
          </cell>
          <cell r="EM1006">
            <v>5.2590000000000003</v>
          </cell>
          <cell r="EN1006">
            <v>4.5759999999999996</v>
          </cell>
          <cell r="EO1006">
            <v>4.1040000000000001</v>
          </cell>
          <cell r="EP1006">
            <v>2.4489999999999998</v>
          </cell>
          <cell r="EQ1006">
            <v>0.105</v>
          </cell>
          <cell r="ER1006">
            <v>0</v>
          </cell>
          <cell r="ES1006">
            <v>0</v>
          </cell>
          <cell r="ET1006">
            <v>0</v>
          </cell>
          <cell r="EU1006">
            <v>0.108</v>
          </cell>
          <cell r="EV1006">
            <v>2.5419999999999998</v>
          </cell>
          <cell r="EW1006">
            <v>3.8370000000000002</v>
          </cell>
          <cell r="EX1006">
            <v>4.9089999999999998</v>
          </cell>
          <cell r="EY1006">
            <v>27.888999999999999</v>
          </cell>
        </row>
        <row r="1007">
          <cell r="AC1007" t="str">
            <v>котельной ОАО "РЭУ", для участка: от ж.д.ул.Строителей №4 до ул Строителей №3; Надземная; 1990год ввода; отопление; подающий; 95/70°С</v>
          </cell>
          <cell r="BP1007">
            <v>2.1999999999999999E-2</v>
          </cell>
          <cell r="BQ1007">
            <v>0.02</v>
          </cell>
          <cell r="BR1007">
            <v>1.9E-2</v>
          </cell>
          <cell r="BS1007">
            <v>1.4E-2</v>
          </cell>
          <cell r="BT1007">
            <v>5.0000000000000001E-3</v>
          </cell>
          <cell r="BU1007">
            <v>3.0000000000000001E-3</v>
          </cell>
          <cell r="BV1007">
            <v>3.0000000000000001E-3</v>
          </cell>
          <cell r="BW1007">
            <v>4.0000000000000001E-3</v>
          </cell>
          <cell r="BX1007">
            <v>4.0000000000000001E-3</v>
          </cell>
          <cell r="BY1007">
            <v>1.4999999999999999E-2</v>
          </cell>
          <cell r="BZ1007">
            <v>1.7999999999999999E-2</v>
          </cell>
          <cell r="CA1007">
            <v>2.1000000000000001E-2</v>
          </cell>
          <cell r="CB1007">
            <v>0.14799999999999999</v>
          </cell>
          <cell r="CD1007">
            <v>1.2999999999999999E-2</v>
          </cell>
          <cell r="CE1007">
            <v>2E-3</v>
          </cell>
          <cell r="CF1007">
            <v>2E-3</v>
          </cell>
          <cell r="EM1007">
            <v>1.3049999999999999</v>
          </cell>
          <cell r="EN1007">
            <v>1.1359999999999999</v>
          </cell>
          <cell r="EO1007">
            <v>1.0189999999999999</v>
          </cell>
          <cell r="EP1007">
            <v>0.60799999999999998</v>
          </cell>
          <cell r="EQ1007">
            <v>2.5999999999999999E-2</v>
          </cell>
          <cell r="ER1007">
            <v>0</v>
          </cell>
          <cell r="ES1007">
            <v>0</v>
          </cell>
          <cell r="ET1007">
            <v>0</v>
          </cell>
          <cell r="EU1007">
            <v>2.7E-2</v>
          </cell>
          <cell r="EV1007">
            <v>0.63100000000000001</v>
          </cell>
          <cell r="EW1007">
            <v>0.95199999999999996</v>
          </cell>
          <cell r="EX1007">
            <v>1.218</v>
          </cell>
          <cell r="EY1007">
            <v>6.9219999999999997</v>
          </cell>
        </row>
        <row r="1008">
          <cell r="AC1008" t="str">
            <v>котельной ОАО "РЭУ", для участка: от ж.д.ул.Строителей №4 до ул Строителей №3; Надземная; 1990год ввода; отопление; обратный; 95/70°С</v>
          </cell>
          <cell r="BP1008">
            <v>2.1999999999999999E-2</v>
          </cell>
          <cell r="BQ1008">
            <v>0.02</v>
          </cell>
          <cell r="BR1008">
            <v>1.9E-2</v>
          </cell>
          <cell r="BS1008">
            <v>1.4E-2</v>
          </cell>
          <cell r="BT1008">
            <v>5.0000000000000001E-3</v>
          </cell>
          <cell r="BU1008">
            <v>3.0000000000000001E-3</v>
          </cell>
          <cell r="BV1008">
            <v>3.0000000000000001E-3</v>
          </cell>
          <cell r="BW1008">
            <v>4.0000000000000001E-3</v>
          </cell>
          <cell r="BX1008">
            <v>4.0000000000000001E-3</v>
          </cell>
          <cell r="BY1008">
            <v>1.4999999999999999E-2</v>
          </cell>
          <cell r="BZ1008">
            <v>1.7999999999999999E-2</v>
          </cell>
          <cell r="CA1008">
            <v>2.1000000000000001E-2</v>
          </cell>
          <cell r="CB1008">
            <v>0.14799999999999999</v>
          </cell>
          <cell r="CD1008">
            <v>1.2999999999999999E-2</v>
          </cell>
          <cell r="CE1008">
            <v>2E-3</v>
          </cell>
          <cell r="CF1008">
            <v>2E-3</v>
          </cell>
          <cell r="EM1008">
            <v>1.7190000000000001</v>
          </cell>
          <cell r="EN1008">
            <v>1.4950000000000001</v>
          </cell>
          <cell r="EO1008">
            <v>1.341</v>
          </cell>
          <cell r="EP1008">
            <v>0.8</v>
          </cell>
          <cell r="EQ1008">
            <v>3.4000000000000002E-2</v>
          </cell>
          <cell r="ER1008">
            <v>0</v>
          </cell>
          <cell r="ES1008">
            <v>0</v>
          </cell>
          <cell r="ET1008">
            <v>0</v>
          </cell>
          <cell r="EU1008">
            <v>3.5000000000000003E-2</v>
          </cell>
          <cell r="EV1008">
            <v>0.83099999999999996</v>
          </cell>
          <cell r="EW1008">
            <v>1.254</v>
          </cell>
          <cell r="EX1008">
            <v>1.6040000000000001</v>
          </cell>
          <cell r="EY1008">
            <v>9.1129999999999995</v>
          </cell>
        </row>
        <row r="1009">
          <cell r="AC1009" t="str">
            <v>котельной ОАО "РЭУ", для участка: от ул.Стоителей №3до ул.Строителей №2; Надземная; 1990год ввода; отопление; подающий; 95/70°С</v>
          </cell>
          <cell r="BP1009">
            <v>7.0000000000000001E-3</v>
          </cell>
          <cell r="BQ1009">
            <v>6.0000000000000001E-3</v>
          </cell>
          <cell r="BR1009">
            <v>6.0000000000000001E-3</v>
          </cell>
          <cell r="BS1009">
            <v>4.0000000000000001E-3</v>
          </cell>
          <cell r="BT1009">
            <v>1E-3</v>
          </cell>
          <cell r="BU1009">
            <v>1E-3</v>
          </cell>
          <cell r="BV1009">
            <v>1E-3</v>
          </cell>
          <cell r="BW1009">
            <v>1E-3</v>
          </cell>
          <cell r="BX1009">
            <v>1E-3</v>
          </cell>
          <cell r="BY1009">
            <v>4.0000000000000001E-3</v>
          </cell>
          <cell r="BZ1009">
            <v>6.0000000000000001E-3</v>
          </cell>
          <cell r="CA1009">
            <v>7.0000000000000001E-3</v>
          </cell>
          <cell r="CB1009">
            <v>4.5000000000000005E-2</v>
          </cell>
          <cell r="CD1009">
            <v>4.0000000000000001E-3</v>
          </cell>
          <cell r="CE1009">
            <v>1E-3</v>
          </cell>
          <cell r="CF1009">
            <v>1E-3</v>
          </cell>
          <cell r="EM1009">
            <v>0.72499999999999998</v>
          </cell>
          <cell r="EN1009">
            <v>0.63100000000000001</v>
          </cell>
          <cell r="EO1009">
            <v>0.56599999999999995</v>
          </cell>
          <cell r="EP1009">
            <v>0.33800000000000002</v>
          </cell>
          <cell r="EQ1009">
            <v>1.4E-2</v>
          </cell>
          <cell r="ER1009">
            <v>0</v>
          </cell>
          <cell r="ES1009">
            <v>0</v>
          </cell>
          <cell r="ET1009">
            <v>0</v>
          </cell>
          <cell r="EU1009">
            <v>1.4999999999999999E-2</v>
          </cell>
          <cell r="EV1009">
            <v>0.35099999999999998</v>
          </cell>
          <cell r="EW1009">
            <v>0.52900000000000003</v>
          </cell>
          <cell r="EX1009">
            <v>0.67700000000000005</v>
          </cell>
          <cell r="EY1009">
            <v>3.8459999999999996</v>
          </cell>
        </row>
        <row r="1010">
          <cell r="AC1010" t="str">
            <v>котельной ОАО "РЭУ", для участка: от ул.Стоителей №3до ул.Строителей №2; Надземная; 1990год ввода; отопление; обратный; 95/70°С</v>
          </cell>
          <cell r="BP1010">
            <v>7.0000000000000001E-3</v>
          </cell>
          <cell r="BQ1010">
            <v>6.0000000000000001E-3</v>
          </cell>
          <cell r="BR1010">
            <v>6.0000000000000001E-3</v>
          </cell>
          <cell r="BS1010">
            <v>4.0000000000000001E-3</v>
          </cell>
          <cell r="BT1010">
            <v>1E-3</v>
          </cell>
          <cell r="BU1010">
            <v>1E-3</v>
          </cell>
          <cell r="BV1010">
            <v>1E-3</v>
          </cell>
          <cell r="BW1010">
            <v>1E-3</v>
          </cell>
          <cell r="BX1010">
            <v>1E-3</v>
          </cell>
          <cell r="BY1010">
            <v>4.0000000000000001E-3</v>
          </cell>
          <cell r="BZ1010">
            <v>6.0000000000000001E-3</v>
          </cell>
          <cell r="CA1010">
            <v>7.0000000000000001E-3</v>
          </cell>
          <cell r="CB1010">
            <v>4.5000000000000005E-2</v>
          </cell>
          <cell r="CD1010">
            <v>4.0000000000000001E-3</v>
          </cell>
          <cell r="CE1010">
            <v>1E-3</v>
          </cell>
          <cell r="CF1010">
            <v>1E-3</v>
          </cell>
          <cell r="EM1010">
            <v>0.98399999999999999</v>
          </cell>
          <cell r="EN1010">
            <v>0.85599999999999998</v>
          </cell>
          <cell r="EO1010">
            <v>0.76800000000000002</v>
          </cell>
          <cell r="EP1010">
            <v>0.45800000000000002</v>
          </cell>
          <cell r="EQ1010">
            <v>0.02</v>
          </cell>
          <cell r="ER1010">
            <v>0</v>
          </cell>
          <cell r="ES1010">
            <v>0</v>
          </cell>
          <cell r="ET1010">
            <v>0</v>
          </cell>
          <cell r="EU1010">
            <v>0.02</v>
          </cell>
          <cell r="EV1010">
            <v>0.47499999999999998</v>
          </cell>
          <cell r="EW1010">
            <v>0.71799999999999997</v>
          </cell>
          <cell r="EX1010">
            <v>0.91800000000000004</v>
          </cell>
          <cell r="EY1010">
            <v>5.2169999999999996</v>
          </cell>
        </row>
        <row r="1011">
          <cell r="AC1011" t="str">
            <v>котельной ОАО "РЭУ", для участка: от ул.Строителей №2 до ул.Строителей №1; Надземная; 1990год ввода; отопление; подающий; 95/70°С</v>
          </cell>
          <cell r="BP1011">
            <v>6.0000000000000001E-3</v>
          </cell>
          <cell r="BQ1011">
            <v>6.0000000000000001E-3</v>
          </cell>
          <cell r="BR1011">
            <v>5.0000000000000001E-3</v>
          </cell>
          <cell r="BS1011">
            <v>4.0000000000000001E-3</v>
          </cell>
          <cell r="BT1011">
            <v>1E-3</v>
          </cell>
          <cell r="BU1011">
            <v>1E-3</v>
          </cell>
          <cell r="BV1011">
            <v>1E-3</v>
          </cell>
          <cell r="BW1011">
            <v>1E-3</v>
          </cell>
          <cell r="BX1011">
            <v>1E-3</v>
          </cell>
          <cell r="BY1011">
            <v>4.0000000000000001E-3</v>
          </cell>
          <cell r="BZ1011">
            <v>5.0000000000000001E-3</v>
          </cell>
          <cell r="CA1011">
            <v>6.0000000000000001E-3</v>
          </cell>
          <cell r="CB1011">
            <v>4.1000000000000002E-2</v>
          </cell>
          <cell r="CD1011">
            <v>4.0000000000000001E-3</v>
          </cell>
          <cell r="CE1011">
            <v>1E-3</v>
          </cell>
          <cell r="CF1011">
            <v>1E-3</v>
          </cell>
          <cell r="EM1011">
            <v>0.93600000000000005</v>
          </cell>
          <cell r="EN1011">
            <v>0.81499999999999995</v>
          </cell>
          <cell r="EO1011">
            <v>0.73099999999999998</v>
          </cell>
          <cell r="EP1011">
            <v>0.436</v>
          </cell>
          <cell r="EQ1011">
            <v>1.9E-2</v>
          </cell>
          <cell r="ER1011">
            <v>0</v>
          </cell>
          <cell r="ES1011">
            <v>0</v>
          </cell>
          <cell r="ET1011">
            <v>0</v>
          </cell>
          <cell r="EU1011">
            <v>1.9E-2</v>
          </cell>
          <cell r="EV1011">
            <v>0.45300000000000001</v>
          </cell>
          <cell r="EW1011">
            <v>0.68300000000000005</v>
          </cell>
          <cell r="EX1011">
            <v>0.874</v>
          </cell>
          <cell r="EY1011">
            <v>4.9659999999999993</v>
          </cell>
        </row>
        <row r="1012">
          <cell r="AC1012" t="str">
            <v>котельной ОАО "РЭУ", для участка: от ул.Строителей №2 до ул.Строителей №1; Надземная; 1990год ввода; отопление; обратный; 95/70°С</v>
          </cell>
          <cell r="BP1012">
            <v>6.0000000000000001E-3</v>
          </cell>
          <cell r="BQ1012">
            <v>6.0000000000000001E-3</v>
          </cell>
          <cell r="BR1012">
            <v>5.0000000000000001E-3</v>
          </cell>
          <cell r="BS1012">
            <v>4.0000000000000001E-3</v>
          </cell>
          <cell r="BT1012">
            <v>1E-3</v>
          </cell>
          <cell r="BU1012">
            <v>1E-3</v>
          </cell>
          <cell r="BV1012">
            <v>1E-3</v>
          </cell>
          <cell r="BW1012">
            <v>1E-3</v>
          </cell>
          <cell r="BX1012">
            <v>1E-3</v>
          </cell>
          <cell r="BY1012">
            <v>4.0000000000000001E-3</v>
          </cell>
          <cell r="BZ1012">
            <v>5.0000000000000001E-3</v>
          </cell>
          <cell r="CA1012">
            <v>6.0000000000000001E-3</v>
          </cell>
          <cell r="CB1012">
            <v>4.1000000000000002E-2</v>
          </cell>
          <cell r="CD1012">
            <v>4.0000000000000001E-3</v>
          </cell>
          <cell r="CE1012">
            <v>1E-3</v>
          </cell>
          <cell r="CF1012">
            <v>1E-3</v>
          </cell>
          <cell r="EM1012">
            <v>1.2370000000000001</v>
          </cell>
          <cell r="EN1012">
            <v>1.0760000000000001</v>
          </cell>
          <cell r="EO1012">
            <v>0.96499999999999997</v>
          </cell>
          <cell r="EP1012">
            <v>0.57599999999999996</v>
          </cell>
          <cell r="EQ1012">
            <v>2.5000000000000001E-2</v>
          </cell>
          <cell r="ER1012">
            <v>0</v>
          </cell>
          <cell r="ES1012">
            <v>0</v>
          </cell>
          <cell r="ET1012">
            <v>0</v>
          </cell>
          <cell r="EU1012">
            <v>2.5000000000000001E-2</v>
          </cell>
          <cell r="EV1012">
            <v>0.59799999999999998</v>
          </cell>
          <cell r="EW1012">
            <v>0.90200000000000002</v>
          </cell>
          <cell r="EX1012">
            <v>1.155</v>
          </cell>
          <cell r="EY1012">
            <v>6.5590000000000002</v>
          </cell>
        </row>
        <row r="1013">
          <cell r="AC1013" t="str">
            <v>котельной ОАО "РЭУ", для участка: от магистральной сети Алейской КЭЧ до ж.д.ул.Строителей №9,10; Надземная; 1990год ввода; отопление; подающий; 95/70°С</v>
          </cell>
          <cell r="BP1013">
            <v>0.01</v>
          </cell>
          <cell r="BQ1013">
            <v>8.9999999999999993E-3</v>
          </cell>
          <cell r="BR1013">
            <v>8.0000000000000002E-3</v>
          </cell>
          <cell r="BS1013">
            <v>6.0000000000000001E-3</v>
          </cell>
          <cell r="BT1013">
            <v>2E-3</v>
          </cell>
          <cell r="BU1013">
            <v>1E-3</v>
          </cell>
          <cell r="BV1013">
            <v>1E-3</v>
          </cell>
          <cell r="BW1013">
            <v>2E-3</v>
          </cell>
          <cell r="BX1013">
            <v>2E-3</v>
          </cell>
          <cell r="BY1013">
            <v>6.0000000000000001E-3</v>
          </cell>
          <cell r="BZ1013">
            <v>8.0000000000000002E-3</v>
          </cell>
          <cell r="CA1013">
            <v>8.9999999999999993E-3</v>
          </cell>
          <cell r="CB1013">
            <v>6.4000000000000001E-2</v>
          </cell>
          <cell r="CD1013">
            <v>5.0000000000000001E-3</v>
          </cell>
          <cell r="CE1013">
            <v>1E-3</v>
          </cell>
          <cell r="CF1013">
            <v>1E-3</v>
          </cell>
          <cell r="EM1013">
            <v>1.403</v>
          </cell>
          <cell r="EN1013">
            <v>1.2210000000000001</v>
          </cell>
          <cell r="EO1013">
            <v>1.095</v>
          </cell>
          <cell r="EP1013">
            <v>0.65300000000000002</v>
          </cell>
          <cell r="EQ1013">
            <v>2.8000000000000001E-2</v>
          </cell>
          <cell r="ER1013">
            <v>0</v>
          </cell>
          <cell r="ES1013">
            <v>0</v>
          </cell>
          <cell r="ET1013">
            <v>0</v>
          </cell>
          <cell r="EU1013">
            <v>2.9000000000000001E-2</v>
          </cell>
          <cell r="EV1013">
            <v>0.67800000000000005</v>
          </cell>
          <cell r="EW1013">
            <v>1.0229999999999999</v>
          </cell>
          <cell r="EX1013">
            <v>1.3089999999999999</v>
          </cell>
          <cell r="EY1013">
            <v>7.4389999999999992</v>
          </cell>
        </row>
        <row r="1014">
          <cell r="AC1014" t="str">
            <v>котельной ОАО "РЭУ", для участка: от магистральной сети Алейской КЭЧ до ж.д.ул.Строителей №9,10; Надземная; 1990год ввода; отопление; обратный; 95/70°С</v>
          </cell>
          <cell r="BP1014">
            <v>0.01</v>
          </cell>
          <cell r="BQ1014">
            <v>8.9999999999999993E-3</v>
          </cell>
          <cell r="BR1014">
            <v>8.0000000000000002E-3</v>
          </cell>
          <cell r="BS1014">
            <v>6.0000000000000001E-3</v>
          </cell>
          <cell r="BT1014">
            <v>2E-3</v>
          </cell>
          <cell r="BU1014">
            <v>1E-3</v>
          </cell>
          <cell r="BV1014">
            <v>1E-3</v>
          </cell>
          <cell r="BW1014">
            <v>2E-3</v>
          </cell>
          <cell r="BX1014">
            <v>2E-3</v>
          </cell>
          <cell r="BY1014">
            <v>6.0000000000000001E-3</v>
          </cell>
          <cell r="BZ1014">
            <v>8.0000000000000002E-3</v>
          </cell>
          <cell r="CA1014">
            <v>8.9999999999999993E-3</v>
          </cell>
          <cell r="CB1014">
            <v>6.4000000000000001E-2</v>
          </cell>
          <cell r="CD1014">
            <v>5.0000000000000001E-3</v>
          </cell>
          <cell r="CE1014">
            <v>1E-3</v>
          </cell>
          <cell r="CF1014">
            <v>1E-3</v>
          </cell>
          <cell r="EM1014">
            <v>1.853</v>
          </cell>
          <cell r="EN1014">
            <v>1.613</v>
          </cell>
          <cell r="EO1014">
            <v>1.446</v>
          </cell>
          <cell r="EP1014">
            <v>0.86299999999999999</v>
          </cell>
          <cell r="EQ1014">
            <v>3.6999999999999998E-2</v>
          </cell>
          <cell r="ER1014">
            <v>0</v>
          </cell>
          <cell r="ES1014">
            <v>0</v>
          </cell>
          <cell r="ET1014">
            <v>0</v>
          </cell>
          <cell r="EU1014">
            <v>3.7999999999999999E-2</v>
          </cell>
          <cell r="EV1014">
            <v>0.89600000000000002</v>
          </cell>
          <cell r="EW1014">
            <v>1.3520000000000001</v>
          </cell>
          <cell r="EX1014">
            <v>1.73</v>
          </cell>
          <cell r="EY1014">
            <v>9.8280000000000012</v>
          </cell>
        </row>
        <row r="1015">
          <cell r="AC1015" t="str">
            <v>котельной ОАО "РЭУ", для участка: от ж.д.ул.Строителей №9до ж.д.ул.Строителей №8; Надземная; 1990год ввода; отопление; подающий; 95/70°С</v>
          </cell>
          <cell r="BP1015">
            <v>1.7999999999999999E-2</v>
          </cell>
          <cell r="BQ1015">
            <v>1.6E-2</v>
          </cell>
          <cell r="BR1015">
            <v>1.6E-2</v>
          </cell>
          <cell r="BS1015">
            <v>1.0999999999999999E-2</v>
          </cell>
          <cell r="BT1015">
            <v>4.0000000000000001E-3</v>
          </cell>
          <cell r="BU1015">
            <v>2E-3</v>
          </cell>
          <cell r="BV1015">
            <v>3.0000000000000001E-3</v>
          </cell>
          <cell r="BW1015">
            <v>3.0000000000000001E-3</v>
          </cell>
          <cell r="BX1015">
            <v>4.0000000000000001E-3</v>
          </cell>
          <cell r="BY1015">
            <v>1.2E-2</v>
          </cell>
          <cell r="BZ1015">
            <v>1.4999999999999999E-2</v>
          </cell>
          <cell r="CA1015">
            <v>1.7000000000000001E-2</v>
          </cell>
          <cell r="CB1015">
            <v>0.12100000000000001</v>
          </cell>
          <cell r="CD1015">
            <v>0.01</v>
          </cell>
          <cell r="CE1015">
            <v>2E-3</v>
          </cell>
          <cell r="CF1015">
            <v>2E-3</v>
          </cell>
          <cell r="EM1015">
            <v>1.0720000000000001</v>
          </cell>
          <cell r="EN1015">
            <v>0.93300000000000005</v>
          </cell>
          <cell r="EO1015">
            <v>0.83699999999999997</v>
          </cell>
          <cell r="EP1015">
            <v>0.499</v>
          </cell>
          <cell r="EQ1015">
            <v>2.1000000000000001E-2</v>
          </cell>
          <cell r="ER1015">
            <v>0</v>
          </cell>
          <cell r="ES1015">
            <v>0</v>
          </cell>
          <cell r="ET1015">
            <v>0</v>
          </cell>
          <cell r="EU1015">
            <v>2.1999999999999999E-2</v>
          </cell>
          <cell r="EV1015">
            <v>0.51800000000000002</v>
          </cell>
          <cell r="EW1015">
            <v>0.78200000000000003</v>
          </cell>
          <cell r="EX1015">
            <v>1.0009999999999999</v>
          </cell>
          <cell r="EY1015">
            <v>5.6849999999999987</v>
          </cell>
        </row>
        <row r="1016">
          <cell r="AC1016" t="str">
            <v>котельной ОАО "РЭУ", для участка: от ж.д.ул.Строителей №9до ж.д.ул.Строителей №8; Надземная; 1990год ввода; отопление; обратный; 95/70°С</v>
          </cell>
          <cell r="BP1016">
            <v>1.7999999999999999E-2</v>
          </cell>
          <cell r="BQ1016">
            <v>1.6E-2</v>
          </cell>
          <cell r="BR1016">
            <v>1.6E-2</v>
          </cell>
          <cell r="BS1016">
            <v>1.0999999999999999E-2</v>
          </cell>
          <cell r="BT1016">
            <v>4.0000000000000001E-3</v>
          </cell>
          <cell r="BU1016">
            <v>2E-3</v>
          </cell>
          <cell r="BV1016">
            <v>3.0000000000000001E-3</v>
          </cell>
          <cell r="BW1016">
            <v>3.0000000000000001E-3</v>
          </cell>
          <cell r="BX1016">
            <v>4.0000000000000001E-3</v>
          </cell>
          <cell r="BY1016">
            <v>1.2E-2</v>
          </cell>
          <cell r="BZ1016">
            <v>1.4999999999999999E-2</v>
          </cell>
          <cell r="CA1016">
            <v>1.7000000000000001E-2</v>
          </cell>
          <cell r="CB1016">
            <v>0.12100000000000001</v>
          </cell>
          <cell r="CD1016">
            <v>0.01</v>
          </cell>
          <cell r="CE1016">
            <v>2E-3</v>
          </cell>
          <cell r="CF1016">
            <v>2E-3</v>
          </cell>
          <cell r="EM1016">
            <v>1.413</v>
          </cell>
          <cell r="EN1016">
            <v>1.23</v>
          </cell>
          <cell r="EO1016">
            <v>1.103</v>
          </cell>
          <cell r="EP1016">
            <v>0.65800000000000003</v>
          </cell>
          <cell r="EQ1016">
            <v>2.8000000000000001E-2</v>
          </cell>
          <cell r="ER1016">
            <v>0</v>
          </cell>
          <cell r="ES1016">
            <v>0</v>
          </cell>
          <cell r="ET1016">
            <v>0</v>
          </cell>
          <cell r="EU1016">
            <v>2.9000000000000001E-2</v>
          </cell>
          <cell r="EV1016">
            <v>0.68300000000000005</v>
          </cell>
          <cell r="EW1016">
            <v>1.0309999999999999</v>
          </cell>
          <cell r="EX1016">
            <v>1.319</v>
          </cell>
          <cell r="EY1016">
            <v>7.4939999999999989</v>
          </cell>
        </row>
        <row r="1017">
          <cell r="AC1017" t="str">
            <v>котельной ОАО "РЭУ", для участка: подводки к жилым домам3,4,5,6,7а,7-б,8,7; Надземная; 1990год ввода; отопление; подающий; 95/70°С</v>
          </cell>
          <cell r="BP1017">
            <v>7.0000000000000001E-3</v>
          </cell>
          <cell r="BQ1017">
            <v>6.0000000000000001E-3</v>
          </cell>
          <cell r="BR1017">
            <v>6.0000000000000001E-3</v>
          </cell>
          <cell r="BS1017">
            <v>5.0000000000000001E-3</v>
          </cell>
          <cell r="BT1017">
            <v>1E-3</v>
          </cell>
          <cell r="BU1017">
            <v>1E-3</v>
          </cell>
          <cell r="BV1017">
            <v>1E-3</v>
          </cell>
          <cell r="BW1017">
            <v>1E-3</v>
          </cell>
          <cell r="BX1017">
            <v>1E-3</v>
          </cell>
          <cell r="BY1017">
            <v>5.0000000000000001E-3</v>
          </cell>
          <cell r="BZ1017">
            <v>6.0000000000000001E-3</v>
          </cell>
          <cell r="CA1017">
            <v>7.0000000000000001E-3</v>
          </cell>
          <cell r="CB1017">
            <v>4.7000000000000007E-2</v>
          </cell>
          <cell r="CD1017">
            <v>4.0000000000000001E-3</v>
          </cell>
          <cell r="CE1017">
            <v>1E-3</v>
          </cell>
          <cell r="CF1017">
            <v>1E-3</v>
          </cell>
          <cell r="EM1017">
            <v>1.056</v>
          </cell>
          <cell r="EN1017">
            <v>0.91900000000000004</v>
          </cell>
          <cell r="EO1017">
            <v>0.82399999999999995</v>
          </cell>
          <cell r="EP1017">
            <v>0.49199999999999999</v>
          </cell>
          <cell r="EQ1017">
            <v>2.1000000000000001E-2</v>
          </cell>
          <cell r="ER1017">
            <v>0</v>
          </cell>
          <cell r="ES1017">
            <v>0</v>
          </cell>
          <cell r="ET1017">
            <v>0</v>
          </cell>
          <cell r="EU1017">
            <v>2.1999999999999999E-2</v>
          </cell>
          <cell r="EV1017">
            <v>0.51</v>
          </cell>
          <cell r="EW1017">
            <v>0.77</v>
          </cell>
          <cell r="EX1017">
            <v>0.98599999999999999</v>
          </cell>
          <cell r="EY1017">
            <v>5.5999999999999988</v>
          </cell>
        </row>
        <row r="1018">
          <cell r="AC1018" t="str">
            <v>котельной ОАО "РЭУ", для участка: подводки к жилым домам3,4,5,6,7а,7-б,8,7; Надземная; 1990год ввода; отопление; обратный; 95/70°С</v>
          </cell>
          <cell r="BP1018">
            <v>7.0000000000000001E-3</v>
          </cell>
          <cell r="BQ1018">
            <v>6.0000000000000001E-3</v>
          </cell>
          <cell r="BR1018">
            <v>6.0000000000000001E-3</v>
          </cell>
          <cell r="BS1018">
            <v>5.0000000000000001E-3</v>
          </cell>
          <cell r="BT1018">
            <v>1E-3</v>
          </cell>
          <cell r="BU1018">
            <v>1E-3</v>
          </cell>
          <cell r="BV1018">
            <v>1E-3</v>
          </cell>
          <cell r="BW1018">
            <v>1E-3</v>
          </cell>
          <cell r="BX1018">
            <v>1E-3</v>
          </cell>
          <cell r="BY1018">
            <v>5.0000000000000001E-3</v>
          </cell>
          <cell r="BZ1018">
            <v>6.0000000000000001E-3</v>
          </cell>
          <cell r="CA1018">
            <v>7.0000000000000001E-3</v>
          </cell>
          <cell r="CB1018">
            <v>4.7000000000000007E-2</v>
          </cell>
          <cell r="CD1018">
            <v>4.0000000000000001E-3</v>
          </cell>
          <cell r="CE1018">
            <v>1E-3</v>
          </cell>
          <cell r="CF1018">
            <v>1E-3</v>
          </cell>
          <cell r="EM1018">
            <v>1.3939999999999999</v>
          </cell>
          <cell r="EN1018">
            <v>1.2130000000000001</v>
          </cell>
          <cell r="EO1018">
            <v>1.0880000000000001</v>
          </cell>
          <cell r="EP1018">
            <v>0.64900000000000002</v>
          </cell>
          <cell r="EQ1018">
            <v>2.8000000000000001E-2</v>
          </cell>
          <cell r="ER1018">
            <v>0</v>
          </cell>
          <cell r="ES1018">
            <v>0</v>
          </cell>
          <cell r="ET1018">
            <v>0</v>
          </cell>
          <cell r="EU1018">
            <v>2.9000000000000001E-2</v>
          </cell>
          <cell r="EV1018">
            <v>0.67400000000000004</v>
          </cell>
          <cell r="EW1018">
            <v>1.0169999999999999</v>
          </cell>
          <cell r="EX1018">
            <v>1.3009999999999999</v>
          </cell>
          <cell r="EY1018">
            <v>7.3930000000000007</v>
          </cell>
        </row>
        <row r="1019">
          <cell r="AC1019" t="str">
            <v>котельной ОАО "РЭУ", для участка: от магистральной сетиАлейской КЭЧ до ж.д.ул.Олешко №72; Надземная; 1990год ввода; отопление; подающий; 95/70°С</v>
          </cell>
          <cell r="BP1019">
            <v>2.5999999999999999E-2</v>
          </cell>
          <cell r="BQ1019">
            <v>2.3E-2</v>
          </cell>
          <cell r="BR1019">
            <v>2.3E-2</v>
          </cell>
          <cell r="BS1019">
            <v>1.6E-2</v>
          </cell>
          <cell r="BT1019">
            <v>5.0000000000000001E-3</v>
          </cell>
          <cell r="BU1019">
            <v>3.0000000000000001E-3</v>
          </cell>
          <cell r="BV1019">
            <v>4.0000000000000001E-3</v>
          </cell>
          <cell r="BW1019">
            <v>5.0000000000000001E-3</v>
          </cell>
          <cell r="BX1019">
            <v>5.0000000000000001E-3</v>
          </cell>
          <cell r="BY1019">
            <v>1.7000000000000001E-2</v>
          </cell>
          <cell r="BZ1019">
            <v>2.1000000000000001E-2</v>
          </cell>
          <cell r="CA1019">
            <v>2.5000000000000001E-2</v>
          </cell>
          <cell r="CB1019">
            <v>0.17300000000000001</v>
          </cell>
          <cell r="CD1019">
            <v>1.4999999999999999E-2</v>
          </cell>
          <cell r="CE1019">
            <v>2E-3</v>
          </cell>
          <cell r="CF1019">
            <v>2E-3</v>
          </cell>
          <cell r="EM1019">
            <v>1.3140000000000001</v>
          </cell>
          <cell r="EN1019">
            <v>1.143</v>
          </cell>
          <cell r="EO1019">
            <v>1.0249999999999999</v>
          </cell>
          <cell r="EP1019">
            <v>0.61199999999999999</v>
          </cell>
          <cell r="EQ1019">
            <v>2.5999999999999999E-2</v>
          </cell>
          <cell r="ER1019">
            <v>0</v>
          </cell>
          <cell r="ES1019">
            <v>0</v>
          </cell>
          <cell r="ET1019">
            <v>0</v>
          </cell>
          <cell r="EU1019">
            <v>2.7E-2</v>
          </cell>
          <cell r="EV1019">
            <v>0.63500000000000001</v>
          </cell>
          <cell r="EW1019">
            <v>0.95799999999999996</v>
          </cell>
          <cell r="EX1019">
            <v>1.226</v>
          </cell>
          <cell r="EY1019">
            <v>6.9659999999999993</v>
          </cell>
        </row>
        <row r="1020">
          <cell r="AC1020" t="str">
            <v>котельной ОАО "РЭУ", для участка: от магистральной сетиАлейской КЭЧ до ж.д.ул.Олешко №72; Надземная; 1990год ввода; отопление; обратный; 95/70°С</v>
          </cell>
          <cell r="BP1020">
            <v>2.5999999999999999E-2</v>
          </cell>
          <cell r="BQ1020">
            <v>2.3E-2</v>
          </cell>
          <cell r="BR1020">
            <v>2.3E-2</v>
          </cell>
          <cell r="BS1020">
            <v>1.6E-2</v>
          </cell>
          <cell r="BT1020">
            <v>5.0000000000000001E-3</v>
          </cell>
          <cell r="BU1020">
            <v>3.0000000000000001E-3</v>
          </cell>
          <cell r="BV1020">
            <v>4.0000000000000001E-3</v>
          </cell>
          <cell r="BW1020">
            <v>5.0000000000000001E-3</v>
          </cell>
          <cell r="BX1020">
            <v>5.0000000000000001E-3</v>
          </cell>
          <cell r="BY1020">
            <v>1.7000000000000001E-2</v>
          </cell>
          <cell r="BZ1020">
            <v>2.1000000000000001E-2</v>
          </cell>
          <cell r="CA1020">
            <v>2.5000000000000001E-2</v>
          </cell>
          <cell r="CB1020">
            <v>0.17300000000000001</v>
          </cell>
          <cell r="CD1020">
            <v>1.4999999999999999E-2</v>
          </cell>
          <cell r="CE1020">
            <v>2E-3</v>
          </cell>
          <cell r="CF1020">
            <v>2E-3</v>
          </cell>
          <cell r="EM1020">
            <v>1.7490000000000001</v>
          </cell>
          <cell r="EN1020">
            <v>1.522</v>
          </cell>
          <cell r="EO1020">
            <v>1.365</v>
          </cell>
          <cell r="EP1020">
            <v>0.81399999999999995</v>
          </cell>
          <cell r="EQ1020">
            <v>3.5000000000000003E-2</v>
          </cell>
          <cell r="ER1020">
            <v>0</v>
          </cell>
          <cell r="ES1020">
            <v>0</v>
          </cell>
          <cell r="ET1020">
            <v>0</v>
          </cell>
          <cell r="EU1020">
            <v>3.5999999999999997E-2</v>
          </cell>
          <cell r="EV1020">
            <v>0.84499999999999997</v>
          </cell>
          <cell r="EW1020">
            <v>1.276</v>
          </cell>
          <cell r="EX1020">
            <v>1.6319999999999999</v>
          </cell>
          <cell r="EY1020">
            <v>9.2739999999999991</v>
          </cell>
        </row>
        <row r="1021">
          <cell r="AC1021" t="str">
            <v>котельной ОАО "РЭУ", для участка: к детскому саду №5 по ул.Олешко №72а; Надземная; 1990год ввода; отопление; подающий; 95/70°С</v>
          </cell>
          <cell r="BP1021">
            <v>1.4E-2</v>
          </cell>
          <cell r="BQ1021">
            <v>1.2E-2</v>
          </cell>
          <cell r="BR1021">
            <v>1.2E-2</v>
          </cell>
          <cell r="BS1021">
            <v>8.0000000000000002E-3</v>
          </cell>
          <cell r="BT1021">
            <v>3.0000000000000001E-3</v>
          </cell>
          <cell r="BU1021">
            <v>2E-3</v>
          </cell>
          <cell r="BV1021">
            <v>2E-3</v>
          </cell>
          <cell r="BW1021">
            <v>2E-3</v>
          </cell>
          <cell r="BX1021">
            <v>3.0000000000000001E-3</v>
          </cell>
          <cell r="BY1021">
            <v>8.9999999999999993E-3</v>
          </cell>
          <cell r="BZ1021">
            <v>1.0999999999999999E-2</v>
          </cell>
          <cell r="CA1021">
            <v>1.2999999999999999E-2</v>
          </cell>
          <cell r="CB1021">
            <v>9.1000000000000011E-2</v>
          </cell>
          <cell r="CD1021">
            <v>8.0000000000000002E-3</v>
          </cell>
          <cell r="CE1021">
            <v>1E-3</v>
          </cell>
          <cell r="CF1021">
            <v>1E-3</v>
          </cell>
          <cell r="EM1021">
            <v>1.421</v>
          </cell>
          <cell r="EN1021">
            <v>1.2370000000000001</v>
          </cell>
          <cell r="EO1021">
            <v>1.109</v>
          </cell>
          <cell r="EP1021">
            <v>0.66200000000000003</v>
          </cell>
          <cell r="EQ1021">
            <v>2.8000000000000001E-2</v>
          </cell>
          <cell r="ER1021">
            <v>0</v>
          </cell>
          <cell r="ES1021">
            <v>0</v>
          </cell>
          <cell r="ET1021">
            <v>0</v>
          </cell>
          <cell r="EU1021">
            <v>2.9000000000000001E-2</v>
          </cell>
          <cell r="EV1021">
            <v>0.68700000000000006</v>
          </cell>
          <cell r="EW1021">
            <v>1.0369999999999999</v>
          </cell>
          <cell r="EX1021">
            <v>1.327</v>
          </cell>
          <cell r="EY1021">
            <v>7.5369999999999999</v>
          </cell>
        </row>
        <row r="1022">
          <cell r="AC1022" t="str">
            <v>котельной ОАО "РЭУ", для участка: к детскому саду №5 по ул.Олешко №72а; Надземная; 1990год ввода; отопление; обратный; 95/70°С</v>
          </cell>
          <cell r="BP1022">
            <v>1.4E-2</v>
          </cell>
          <cell r="BQ1022">
            <v>1.2E-2</v>
          </cell>
          <cell r="BR1022">
            <v>1.2E-2</v>
          </cell>
          <cell r="BS1022">
            <v>8.0000000000000002E-3</v>
          </cell>
          <cell r="BT1022">
            <v>3.0000000000000001E-3</v>
          </cell>
          <cell r="BU1022">
            <v>2E-3</v>
          </cell>
          <cell r="BV1022">
            <v>2E-3</v>
          </cell>
          <cell r="BW1022">
            <v>2E-3</v>
          </cell>
          <cell r="BX1022">
            <v>3.0000000000000001E-3</v>
          </cell>
          <cell r="BY1022">
            <v>8.9999999999999993E-3</v>
          </cell>
          <cell r="BZ1022">
            <v>1.0999999999999999E-2</v>
          </cell>
          <cell r="CA1022">
            <v>1.2999999999999999E-2</v>
          </cell>
          <cell r="CB1022">
            <v>9.1000000000000011E-2</v>
          </cell>
          <cell r="CD1022">
            <v>8.0000000000000002E-3</v>
          </cell>
          <cell r="CE1022">
            <v>1E-3</v>
          </cell>
          <cell r="CF1022">
            <v>1E-3</v>
          </cell>
          <cell r="EM1022">
            <v>1.9259999999999999</v>
          </cell>
          <cell r="EN1022">
            <v>1.6759999999999999</v>
          </cell>
          <cell r="EO1022">
            <v>1.5029999999999999</v>
          </cell>
          <cell r="EP1022">
            <v>0.89700000000000002</v>
          </cell>
          <cell r="EQ1022">
            <v>3.7999999999999999E-2</v>
          </cell>
          <cell r="ER1022">
            <v>0</v>
          </cell>
          <cell r="ES1022">
            <v>0</v>
          </cell>
          <cell r="ET1022">
            <v>0</v>
          </cell>
          <cell r="EU1022">
            <v>0.04</v>
          </cell>
          <cell r="EV1022">
            <v>0.93100000000000005</v>
          </cell>
          <cell r="EW1022">
            <v>1.405</v>
          </cell>
          <cell r="EX1022">
            <v>1.798</v>
          </cell>
          <cell r="EY1022">
            <v>10.214</v>
          </cell>
        </row>
        <row r="1023">
          <cell r="AC1023" t="str">
            <v>котельной ОАО "РЭУ", для участка: от магистральной сети дограниц участка 1; Надземная; 1990год ввода; отопление; подающий; 95/70°С</v>
          </cell>
          <cell r="BP1023">
            <v>0.18099999999999999</v>
          </cell>
          <cell r="BQ1023">
            <v>0.16</v>
          </cell>
          <cell r="BR1023">
            <v>0.155</v>
          </cell>
          <cell r="BS1023">
            <v>0.113</v>
          </cell>
          <cell r="BT1023">
            <v>3.6999999999999998E-2</v>
          </cell>
          <cell r="BU1023">
            <v>2.1000000000000001E-2</v>
          </cell>
          <cell r="BV1023">
            <v>2.7E-2</v>
          </cell>
          <cell r="BW1023">
            <v>3.2000000000000001E-2</v>
          </cell>
          <cell r="BX1023">
            <v>3.5999999999999997E-2</v>
          </cell>
          <cell r="BY1023">
            <v>0.11700000000000001</v>
          </cell>
          <cell r="BZ1023">
            <v>0.14599999999999999</v>
          </cell>
          <cell r="CA1023">
            <v>0.17299999999999999</v>
          </cell>
          <cell r="CB1023">
            <v>1.1980000000000002</v>
          </cell>
          <cell r="CD1023">
            <v>0.10199999999999999</v>
          </cell>
          <cell r="CE1023">
            <v>1.6E-2</v>
          </cell>
          <cell r="CF1023">
            <v>1.6E-2</v>
          </cell>
          <cell r="EM1023">
            <v>6.5860000000000003</v>
          </cell>
          <cell r="EN1023">
            <v>5.7309999999999999</v>
          </cell>
          <cell r="EO1023">
            <v>5.14</v>
          </cell>
          <cell r="EP1023">
            <v>3.0670000000000002</v>
          </cell>
          <cell r="EQ1023">
            <v>0.13100000000000001</v>
          </cell>
          <cell r="ER1023">
            <v>0</v>
          </cell>
          <cell r="ES1023">
            <v>0</v>
          </cell>
          <cell r="ET1023">
            <v>0</v>
          </cell>
          <cell r="EU1023">
            <v>0.13500000000000001</v>
          </cell>
          <cell r="EV1023">
            <v>3.1829999999999998</v>
          </cell>
          <cell r="EW1023">
            <v>4.8049999999999997</v>
          </cell>
          <cell r="EX1023">
            <v>6.1479999999999997</v>
          </cell>
          <cell r="EY1023">
            <v>34.926000000000002</v>
          </cell>
        </row>
        <row r="1024">
          <cell r="AC1024" t="str">
            <v>котельной ОАО "РЭУ", для участка: от магистральной сети дограниц участка 1; Надземная; 1990год ввода; отопление; обратный; 95/70°С</v>
          </cell>
          <cell r="BP1024">
            <v>0.18099999999999999</v>
          </cell>
          <cell r="BQ1024">
            <v>0.16</v>
          </cell>
          <cell r="BR1024">
            <v>0.155</v>
          </cell>
          <cell r="BS1024">
            <v>0.113</v>
          </cell>
          <cell r="BT1024">
            <v>3.6999999999999998E-2</v>
          </cell>
          <cell r="BU1024">
            <v>2.1000000000000001E-2</v>
          </cell>
          <cell r="BV1024">
            <v>2.7E-2</v>
          </cell>
          <cell r="BW1024">
            <v>3.2000000000000001E-2</v>
          </cell>
          <cell r="BX1024">
            <v>3.5999999999999997E-2</v>
          </cell>
          <cell r="BY1024">
            <v>0.11700000000000001</v>
          </cell>
          <cell r="BZ1024">
            <v>0.14599999999999999</v>
          </cell>
          <cell r="CA1024">
            <v>0.17299999999999999</v>
          </cell>
          <cell r="CB1024">
            <v>1.1980000000000002</v>
          </cell>
          <cell r="CD1024">
            <v>0.10199999999999999</v>
          </cell>
          <cell r="CE1024">
            <v>1.6E-2</v>
          </cell>
          <cell r="CF1024">
            <v>1.6E-2</v>
          </cell>
          <cell r="EM1024">
            <v>8.9969999999999999</v>
          </cell>
          <cell r="EN1024">
            <v>7.8289999999999997</v>
          </cell>
          <cell r="EO1024">
            <v>7.0220000000000002</v>
          </cell>
          <cell r="EP1024">
            <v>4.1890000000000001</v>
          </cell>
          <cell r="EQ1024">
            <v>0.17899999999999999</v>
          </cell>
          <cell r="ER1024">
            <v>0</v>
          </cell>
          <cell r="ES1024">
            <v>0</v>
          </cell>
          <cell r="ET1024">
            <v>0</v>
          </cell>
          <cell r="EU1024">
            <v>0.185</v>
          </cell>
          <cell r="EV1024">
            <v>4.3490000000000002</v>
          </cell>
          <cell r="EW1024">
            <v>6.5640000000000001</v>
          </cell>
          <cell r="EX1024">
            <v>8.3979999999999997</v>
          </cell>
          <cell r="EY1024">
            <v>47.712000000000003</v>
          </cell>
        </row>
        <row r="1025">
          <cell r="AC1025" t="str">
            <v>котельной ОАО "РЭУ", для участка: от магистральной сети d100 до ул.Олешко №70; Надземная; 1990год ввода; отопление; подающий; 95/70°С</v>
          </cell>
          <cell r="BP1025">
            <v>6.0000000000000001E-3</v>
          </cell>
          <cell r="BQ1025">
            <v>5.0000000000000001E-3</v>
          </cell>
          <cell r="BR1025">
            <v>5.0000000000000001E-3</v>
          </cell>
          <cell r="BS1025">
            <v>4.0000000000000001E-3</v>
          </cell>
          <cell r="BT1025">
            <v>1E-3</v>
          </cell>
          <cell r="BU1025">
            <v>1E-3</v>
          </cell>
          <cell r="BV1025">
            <v>1E-3</v>
          </cell>
          <cell r="BW1025">
            <v>1E-3</v>
          </cell>
          <cell r="BX1025">
            <v>1E-3</v>
          </cell>
          <cell r="BY1025">
            <v>4.0000000000000001E-3</v>
          </cell>
          <cell r="BZ1025">
            <v>5.0000000000000001E-3</v>
          </cell>
          <cell r="CA1025">
            <v>6.0000000000000001E-3</v>
          </cell>
          <cell r="CB1025">
            <v>0.04</v>
          </cell>
          <cell r="CD1025">
            <v>3.0000000000000001E-3</v>
          </cell>
          <cell r="CE1025">
            <v>1E-3</v>
          </cell>
          <cell r="CF1025">
            <v>1E-3</v>
          </cell>
          <cell r="EM1025">
            <v>0.312</v>
          </cell>
          <cell r="EN1025">
            <v>0.27100000000000002</v>
          </cell>
          <cell r="EO1025">
            <v>0.24299999999999999</v>
          </cell>
          <cell r="EP1025">
            <v>0.14499999999999999</v>
          </cell>
          <cell r="EQ1025">
            <v>6.0000000000000001E-3</v>
          </cell>
          <cell r="ER1025">
            <v>0</v>
          </cell>
          <cell r="ES1025">
            <v>0</v>
          </cell>
          <cell r="ET1025">
            <v>0</v>
          </cell>
          <cell r="EU1025">
            <v>6.0000000000000001E-3</v>
          </cell>
          <cell r="EV1025">
            <v>0.151</v>
          </cell>
          <cell r="EW1025">
            <v>0.22800000000000001</v>
          </cell>
          <cell r="EX1025">
            <v>0.29099999999999998</v>
          </cell>
          <cell r="EY1025">
            <v>1.6529999999999998</v>
          </cell>
        </row>
        <row r="1026">
          <cell r="AC1026" t="str">
            <v>котельной ОАО "РЭУ", для участка: от магистральной сети d100 до ул.Олешко №70; Надземная; 1990год ввода; отопление; обратный; 95/70°С</v>
          </cell>
          <cell r="BP1026">
            <v>6.0000000000000001E-3</v>
          </cell>
          <cell r="BQ1026">
            <v>5.0000000000000001E-3</v>
          </cell>
          <cell r="BR1026">
            <v>5.0000000000000001E-3</v>
          </cell>
          <cell r="BS1026">
            <v>4.0000000000000001E-3</v>
          </cell>
          <cell r="BT1026">
            <v>1E-3</v>
          </cell>
          <cell r="BU1026">
            <v>1E-3</v>
          </cell>
          <cell r="BV1026">
            <v>1E-3</v>
          </cell>
          <cell r="BW1026">
            <v>1E-3</v>
          </cell>
          <cell r="BX1026">
            <v>1E-3</v>
          </cell>
          <cell r="BY1026">
            <v>4.0000000000000001E-3</v>
          </cell>
          <cell r="BZ1026">
            <v>5.0000000000000001E-3</v>
          </cell>
          <cell r="CA1026">
            <v>6.0000000000000001E-3</v>
          </cell>
          <cell r="CB1026">
            <v>0.04</v>
          </cell>
          <cell r="CD1026">
            <v>3.0000000000000001E-3</v>
          </cell>
          <cell r="CE1026">
            <v>1E-3</v>
          </cell>
          <cell r="CF1026">
            <v>1E-3</v>
          </cell>
          <cell r="EM1026">
            <v>0.41499999999999998</v>
          </cell>
          <cell r="EN1026">
            <v>0.36099999999999999</v>
          </cell>
          <cell r="EO1026">
            <v>0.32400000000000001</v>
          </cell>
          <cell r="EP1026">
            <v>0.193</v>
          </cell>
          <cell r="EQ1026">
            <v>8.0000000000000002E-3</v>
          </cell>
          <cell r="ER1026">
            <v>0</v>
          </cell>
          <cell r="ES1026">
            <v>0</v>
          </cell>
          <cell r="ET1026">
            <v>0</v>
          </cell>
          <cell r="EU1026">
            <v>8.9999999999999993E-3</v>
          </cell>
          <cell r="EV1026">
            <v>0.20100000000000001</v>
          </cell>
          <cell r="EW1026">
            <v>0.30299999999999999</v>
          </cell>
          <cell r="EX1026">
            <v>0.38700000000000001</v>
          </cell>
          <cell r="EY1026">
            <v>2.2010000000000001</v>
          </cell>
        </row>
        <row r="1027">
          <cell r="AC1027" t="str">
            <v>котельной ОАО "РЭУ", для участка: от магистральной сети d100 до ул.Олешко №70; Надземная; 1990год ввода; отопление; подающий; 95/70°С</v>
          </cell>
          <cell r="BP1027">
            <v>2E-3</v>
          </cell>
          <cell r="BQ1027">
            <v>2E-3</v>
          </cell>
          <cell r="BR1027">
            <v>1E-3</v>
          </cell>
          <cell r="BS1027">
            <v>1E-3</v>
          </cell>
          <cell r="BT1027">
            <v>0</v>
          </cell>
          <cell r="BU1027">
            <v>0</v>
          </cell>
          <cell r="BV1027">
            <v>0</v>
          </cell>
          <cell r="BW1027">
            <v>0</v>
          </cell>
          <cell r="BX1027">
            <v>0</v>
          </cell>
          <cell r="BY1027">
            <v>1E-3</v>
          </cell>
          <cell r="BZ1027">
            <v>1E-3</v>
          </cell>
          <cell r="CA1027">
            <v>2E-3</v>
          </cell>
          <cell r="CB1027">
            <v>0.01</v>
          </cell>
          <cell r="CD1027">
            <v>1E-3</v>
          </cell>
          <cell r="CE1027">
            <v>0</v>
          </cell>
          <cell r="CF1027">
            <v>0</v>
          </cell>
          <cell r="EM1027">
            <v>0.17499999999999999</v>
          </cell>
          <cell r="EN1027">
            <v>0.152</v>
          </cell>
          <cell r="EO1027">
            <v>0.13700000000000001</v>
          </cell>
          <cell r="EP1027">
            <v>8.1000000000000003E-2</v>
          </cell>
          <cell r="EQ1027">
            <v>3.0000000000000001E-3</v>
          </cell>
          <cell r="ER1027">
            <v>0</v>
          </cell>
          <cell r="ES1027">
            <v>0</v>
          </cell>
          <cell r="ET1027">
            <v>0</v>
          </cell>
          <cell r="EU1027">
            <v>4.0000000000000001E-3</v>
          </cell>
          <cell r="EV1027">
            <v>8.5000000000000006E-2</v>
          </cell>
          <cell r="EW1027">
            <v>0.128</v>
          </cell>
          <cell r="EX1027">
            <v>0.16300000000000001</v>
          </cell>
          <cell r="EY1027">
            <v>0.92799999999999994</v>
          </cell>
        </row>
        <row r="1028">
          <cell r="AC1028" t="str">
            <v>котельной ОАО "РЭУ", для участка: от магистральной сети d100 до ул.Олешко №70; Надземная; 1990год ввода; отопление; обратный; 95/70°С</v>
          </cell>
          <cell r="BP1028">
            <v>2E-3</v>
          </cell>
          <cell r="BQ1028">
            <v>2E-3</v>
          </cell>
          <cell r="BR1028">
            <v>1E-3</v>
          </cell>
          <cell r="BS1028">
            <v>1E-3</v>
          </cell>
          <cell r="BT1028">
            <v>0</v>
          </cell>
          <cell r="BU1028">
            <v>0</v>
          </cell>
          <cell r="BV1028">
            <v>0</v>
          </cell>
          <cell r="BW1028">
            <v>0</v>
          </cell>
          <cell r="BX1028">
            <v>0</v>
          </cell>
          <cell r="BY1028">
            <v>1E-3</v>
          </cell>
          <cell r="BZ1028">
            <v>1E-3</v>
          </cell>
          <cell r="CA1028">
            <v>2E-3</v>
          </cell>
          <cell r="CB1028">
            <v>0.01</v>
          </cell>
          <cell r="CD1028">
            <v>1E-3</v>
          </cell>
          <cell r="CE1028">
            <v>0</v>
          </cell>
          <cell r="CF1028">
            <v>0</v>
          </cell>
          <cell r="EM1028">
            <v>0.23799999999999999</v>
          </cell>
          <cell r="EN1028">
            <v>0.20699999999999999</v>
          </cell>
          <cell r="EO1028">
            <v>0.185</v>
          </cell>
          <cell r="EP1028">
            <v>0.111</v>
          </cell>
          <cell r="EQ1028">
            <v>5.0000000000000001E-3</v>
          </cell>
          <cell r="ER1028">
            <v>0</v>
          </cell>
          <cell r="ES1028">
            <v>0</v>
          </cell>
          <cell r="ET1028">
            <v>0</v>
          </cell>
          <cell r="EU1028">
            <v>5.0000000000000001E-3</v>
          </cell>
          <cell r="EV1028">
            <v>0.115</v>
          </cell>
          <cell r="EW1028">
            <v>0.17299999999999999</v>
          </cell>
          <cell r="EX1028">
            <v>0.222</v>
          </cell>
          <cell r="EY1028">
            <v>1.2609999999999999</v>
          </cell>
        </row>
        <row r="1029">
          <cell r="AC1029" t="str">
            <v>котельной ОАО "РЭУ", для участка: от границ участка 1 дограниц участка 2; Надземная; 1990год ввода; отопление; подающий; 95/70°С</v>
          </cell>
          <cell r="BP1029">
            <v>3.1E-2</v>
          </cell>
          <cell r="BQ1029">
            <v>2.8000000000000001E-2</v>
          </cell>
          <cell r="BR1029">
            <v>2.7E-2</v>
          </cell>
          <cell r="BS1029">
            <v>0.02</v>
          </cell>
          <cell r="BT1029">
            <v>6.0000000000000001E-3</v>
          </cell>
          <cell r="BU1029">
            <v>4.0000000000000001E-3</v>
          </cell>
          <cell r="BV1029">
            <v>5.0000000000000001E-3</v>
          </cell>
          <cell r="BW1029">
            <v>6.0000000000000001E-3</v>
          </cell>
          <cell r="BX1029">
            <v>6.0000000000000001E-3</v>
          </cell>
          <cell r="BY1029">
            <v>0.02</v>
          </cell>
          <cell r="BZ1029">
            <v>2.5000000000000001E-2</v>
          </cell>
          <cell r="CA1029">
            <v>0.03</v>
          </cell>
          <cell r="CB1029">
            <v>0.20799999999999999</v>
          </cell>
          <cell r="CD1029">
            <v>1.7999999999999999E-2</v>
          </cell>
          <cell r="CE1029">
            <v>3.0000000000000001E-3</v>
          </cell>
          <cell r="CF1029">
            <v>3.0000000000000001E-3</v>
          </cell>
          <cell r="EM1029">
            <v>1.5580000000000001</v>
          </cell>
          <cell r="EN1029">
            <v>1.3560000000000001</v>
          </cell>
          <cell r="EO1029">
            <v>1.216</v>
          </cell>
          <cell r="EP1029">
            <v>0.72599999999999998</v>
          </cell>
          <cell r="EQ1029">
            <v>3.1E-2</v>
          </cell>
          <cell r="ER1029">
            <v>0</v>
          </cell>
          <cell r="ES1029">
            <v>0</v>
          </cell>
          <cell r="ET1029">
            <v>0</v>
          </cell>
          <cell r="EU1029">
            <v>3.2000000000000001E-2</v>
          </cell>
          <cell r="EV1029">
            <v>0.753</v>
          </cell>
          <cell r="EW1029">
            <v>1.137</v>
          </cell>
          <cell r="EX1029">
            <v>1.454</v>
          </cell>
          <cell r="EY1029">
            <v>8.2629999999999999</v>
          </cell>
        </row>
        <row r="1030">
          <cell r="AC1030" t="str">
            <v>котельной ОАО "РЭУ", для участка: от границ участка 1 дограниц участка 2; Надземная; 1990год ввода; отопление; обратный; 95/70°С</v>
          </cell>
          <cell r="BP1030">
            <v>3.1E-2</v>
          </cell>
          <cell r="BQ1030">
            <v>2.8000000000000001E-2</v>
          </cell>
          <cell r="BR1030">
            <v>2.7E-2</v>
          </cell>
          <cell r="BS1030">
            <v>0.02</v>
          </cell>
          <cell r="BT1030">
            <v>6.0000000000000001E-3</v>
          </cell>
          <cell r="BU1030">
            <v>4.0000000000000001E-3</v>
          </cell>
          <cell r="BV1030">
            <v>5.0000000000000001E-3</v>
          </cell>
          <cell r="BW1030">
            <v>6.0000000000000001E-3</v>
          </cell>
          <cell r="BX1030">
            <v>6.0000000000000001E-3</v>
          </cell>
          <cell r="BY1030">
            <v>0.02</v>
          </cell>
          <cell r="BZ1030">
            <v>2.5000000000000001E-2</v>
          </cell>
          <cell r="CA1030">
            <v>0.03</v>
          </cell>
          <cell r="CB1030">
            <v>0.20799999999999999</v>
          </cell>
          <cell r="CD1030">
            <v>1.7999999999999999E-2</v>
          </cell>
          <cell r="CE1030">
            <v>3.0000000000000001E-3</v>
          </cell>
          <cell r="CF1030">
            <v>3.0000000000000001E-3</v>
          </cell>
          <cell r="EM1030">
            <v>2.073</v>
          </cell>
          <cell r="EN1030">
            <v>1.804</v>
          </cell>
          <cell r="EO1030">
            <v>1.6180000000000001</v>
          </cell>
          <cell r="EP1030">
            <v>0.96499999999999997</v>
          </cell>
          <cell r="EQ1030">
            <v>4.1000000000000002E-2</v>
          </cell>
          <cell r="ER1030">
            <v>0</v>
          </cell>
          <cell r="ES1030">
            <v>0</v>
          </cell>
          <cell r="ET1030">
            <v>0</v>
          </cell>
          <cell r="EU1030">
            <v>4.2999999999999997E-2</v>
          </cell>
          <cell r="EV1030">
            <v>1.002</v>
          </cell>
          <cell r="EW1030">
            <v>1.5129999999999999</v>
          </cell>
          <cell r="EX1030">
            <v>1.9359999999999999</v>
          </cell>
          <cell r="EY1030">
            <v>10.995000000000001</v>
          </cell>
        </row>
        <row r="1031">
          <cell r="AC1031" t="str">
            <v>котельной ОАО "РЭУ", для участка: от границ участка 2 дограниц участка 3; Надземная; 1990год ввода; отопление; подающий; 95/70°С</v>
          </cell>
          <cell r="BP1031">
            <v>1.2999999999999999E-2</v>
          </cell>
          <cell r="BQ1031">
            <v>1.0999999999999999E-2</v>
          </cell>
          <cell r="BR1031">
            <v>1.0999999999999999E-2</v>
          </cell>
          <cell r="BS1031">
            <v>8.0000000000000002E-3</v>
          </cell>
          <cell r="BT1031">
            <v>3.0000000000000001E-3</v>
          </cell>
          <cell r="BU1031">
            <v>1E-3</v>
          </cell>
          <cell r="BV1031">
            <v>2E-3</v>
          </cell>
          <cell r="BW1031">
            <v>2E-3</v>
          </cell>
          <cell r="BX1031">
            <v>3.0000000000000001E-3</v>
          </cell>
          <cell r="BY1031">
            <v>8.0000000000000002E-3</v>
          </cell>
          <cell r="BZ1031">
            <v>0.01</v>
          </cell>
          <cell r="CA1031">
            <v>1.2E-2</v>
          </cell>
          <cell r="CB1031">
            <v>8.4000000000000005E-2</v>
          </cell>
          <cell r="CD1031">
            <v>7.0000000000000001E-3</v>
          </cell>
          <cell r="CE1031">
            <v>1E-3</v>
          </cell>
          <cell r="CF1031">
            <v>1E-3</v>
          </cell>
          <cell r="EM1031">
            <v>1.329</v>
          </cell>
          <cell r="EN1031">
            <v>1.157</v>
          </cell>
          <cell r="EO1031">
            <v>1.038</v>
          </cell>
          <cell r="EP1031">
            <v>0.61899999999999999</v>
          </cell>
          <cell r="EQ1031">
            <v>2.5999999999999999E-2</v>
          </cell>
          <cell r="ER1031">
            <v>0</v>
          </cell>
          <cell r="ES1031">
            <v>0</v>
          </cell>
          <cell r="ET1031">
            <v>0</v>
          </cell>
          <cell r="EU1031">
            <v>2.7E-2</v>
          </cell>
          <cell r="EV1031">
            <v>0.64300000000000002</v>
          </cell>
          <cell r="EW1031">
            <v>0.97</v>
          </cell>
          <cell r="EX1031">
            <v>1.2410000000000001</v>
          </cell>
          <cell r="EY1031">
            <v>7.0499999999999989</v>
          </cell>
        </row>
        <row r="1032">
          <cell r="AC1032" t="str">
            <v>котельной ОАО "РЭУ", для участка: от границ участка 2 дограниц участка 3; Надземная; 1990год ввода; отопление; обратный; 95/70°С</v>
          </cell>
          <cell r="BP1032">
            <v>1.2999999999999999E-2</v>
          </cell>
          <cell r="BQ1032">
            <v>1.0999999999999999E-2</v>
          </cell>
          <cell r="BR1032">
            <v>1.0999999999999999E-2</v>
          </cell>
          <cell r="BS1032">
            <v>8.0000000000000002E-3</v>
          </cell>
          <cell r="BT1032">
            <v>3.0000000000000001E-3</v>
          </cell>
          <cell r="BU1032">
            <v>1E-3</v>
          </cell>
          <cell r="BV1032">
            <v>2E-3</v>
          </cell>
          <cell r="BW1032">
            <v>2E-3</v>
          </cell>
          <cell r="BX1032">
            <v>3.0000000000000001E-3</v>
          </cell>
          <cell r="BY1032">
            <v>8.0000000000000002E-3</v>
          </cell>
          <cell r="BZ1032">
            <v>0.01</v>
          </cell>
          <cell r="CA1032">
            <v>1.2E-2</v>
          </cell>
          <cell r="CB1032">
            <v>8.4000000000000005E-2</v>
          </cell>
          <cell r="CD1032">
            <v>7.0000000000000001E-3</v>
          </cell>
          <cell r="CE1032">
            <v>1E-3</v>
          </cell>
          <cell r="CF1032">
            <v>1E-3</v>
          </cell>
          <cell r="EM1032">
            <v>1.111</v>
          </cell>
          <cell r="EN1032">
            <v>0.96699999999999997</v>
          </cell>
          <cell r="EO1032">
            <v>0.86699999999999999</v>
          </cell>
          <cell r="EP1032">
            <v>0.51800000000000002</v>
          </cell>
          <cell r="EQ1032">
            <v>2.1999999999999999E-2</v>
          </cell>
          <cell r="ER1032">
            <v>0</v>
          </cell>
          <cell r="ES1032">
            <v>0</v>
          </cell>
          <cell r="ET1032">
            <v>0</v>
          </cell>
          <cell r="EU1032">
            <v>2.3E-2</v>
          </cell>
          <cell r="EV1032">
            <v>0.53700000000000003</v>
          </cell>
          <cell r="EW1032">
            <v>0.81100000000000005</v>
          </cell>
          <cell r="EX1032">
            <v>1.0369999999999999</v>
          </cell>
          <cell r="EY1032">
            <v>5.8929999999999998</v>
          </cell>
        </row>
        <row r="1033">
          <cell r="AC1033" t="str">
            <v>котельной ОАО "РЭУ", для участка: от магистральной сети до ж.д.ул.Октябрьская №209а; Надземная; 1990год ввода; отопление; подающий; 95/70°С</v>
          </cell>
          <cell r="BP1033">
            <v>0.01</v>
          </cell>
          <cell r="BQ1033">
            <v>8.9999999999999993E-3</v>
          </cell>
          <cell r="BR1033">
            <v>8.0000000000000002E-3</v>
          </cell>
          <cell r="BS1033">
            <v>6.0000000000000001E-3</v>
          </cell>
          <cell r="BT1033">
            <v>2E-3</v>
          </cell>
          <cell r="BU1033">
            <v>1E-3</v>
          </cell>
          <cell r="BV1033">
            <v>1E-3</v>
          </cell>
          <cell r="BW1033">
            <v>2E-3</v>
          </cell>
          <cell r="BX1033">
            <v>2E-3</v>
          </cell>
          <cell r="BY1033">
            <v>6.0000000000000001E-3</v>
          </cell>
          <cell r="BZ1033">
            <v>8.0000000000000002E-3</v>
          </cell>
          <cell r="CA1033">
            <v>8.9999999999999993E-3</v>
          </cell>
          <cell r="CB1033">
            <v>6.4000000000000001E-2</v>
          </cell>
          <cell r="CD1033">
            <v>6.0000000000000001E-3</v>
          </cell>
          <cell r="CE1033">
            <v>1E-3</v>
          </cell>
          <cell r="CF1033">
            <v>1E-3</v>
          </cell>
          <cell r="EM1033">
            <v>1.032</v>
          </cell>
          <cell r="EN1033">
            <v>0.89800000000000002</v>
          </cell>
          <cell r="EO1033">
            <v>0.80600000000000005</v>
          </cell>
          <cell r="EP1033">
            <v>0.48099999999999998</v>
          </cell>
          <cell r="EQ1033">
            <v>2.1000000000000001E-2</v>
          </cell>
          <cell r="ER1033">
            <v>0</v>
          </cell>
          <cell r="ES1033">
            <v>0</v>
          </cell>
          <cell r="ET1033">
            <v>0</v>
          </cell>
          <cell r="EU1033">
            <v>2.1000000000000001E-2</v>
          </cell>
          <cell r="EV1033">
            <v>0.499</v>
          </cell>
          <cell r="EW1033">
            <v>0.753</v>
          </cell>
          <cell r="EX1033">
            <v>0.96399999999999997</v>
          </cell>
          <cell r="EY1033">
            <v>5.4749999999999996</v>
          </cell>
        </row>
        <row r="1034">
          <cell r="AC1034" t="str">
            <v>котельной ОАО "РЭУ", для участка: от магистральной сети до ж.д.ул.Октябрьская №209а; Надземная; 1990год ввода; отопление; обратный; 95/70°С</v>
          </cell>
          <cell r="BP1034">
            <v>0.01</v>
          </cell>
          <cell r="BQ1034">
            <v>8.9999999999999993E-3</v>
          </cell>
          <cell r="BR1034">
            <v>8.0000000000000002E-3</v>
          </cell>
          <cell r="BS1034">
            <v>6.0000000000000001E-3</v>
          </cell>
          <cell r="BT1034">
            <v>2E-3</v>
          </cell>
          <cell r="BU1034">
            <v>1E-3</v>
          </cell>
          <cell r="BV1034">
            <v>1E-3</v>
          </cell>
          <cell r="BW1034">
            <v>2E-3</v>
          </cell>
          <cell r="BX1034">
            <v>2E-3</v>
          </cell>
          <cell r="BY1034">
            <v>6.0000000000000001E-3</v>
          </cell>
          <cell r="BZ1034">
            <v>8.0000000000000002E-3</v>
          </cell>
          <cell r="CA1034">
            <v>8.9999999999999993E-3</v>
          </cell>
          <cell r="CB1034">
            <v>6.4000000000000001E-2</v>
          </cell>
          <cell r="CD1034">
            <v>6.0000000000000001E-3</v>
          </cell>
          <cell r="CE1034">
            <v>1E-3</v>
          </cell>
          <cell r="CF1034">
            <v>1E-3</v>
          </cell>
          <cell r="EM1034">
            <v>1.399</v>
          </cell>
          <cell r="EN1034">
            <v>1.2170000000000001</v>
          </cell>
          <cell r="EO1034">
            <v>1.0920000000000001</v>
          </cell>
          <cell r="EP1034">
            <v>0.65100000000000002</v>
          </cell>
          <cell r="EQ1034">
            <v>2.8000000000000001E-2</v>
          </cell>
          <cell r="ER1034">
            <v>0</v>
          </cell>
          <cell r="ES1034">
            <v>0</v>
          </cell>
          <cell r="ET1034">
            <v>0</v>
          </cell>
          <cell r="EU1034">
            <v>2.9000000000000001E-2</v>
          </cell>
          <cell r="EV1034">
            <v>0.67600000000000005</v>
          </cell>
          <cell r="EW1034">
            <v>1.02</v>
          </cell>
          <cell r="EX1034">
            <v>1.306</v>
          </cell>
          <cell r="EY1034">
            <v>7.4180000000000001</v>
          </cell>
        </row>
        <row r="1035">
          <cell r="AC1035" t="str">
            <v>котельной ОАО "РЭУ", для участка: от магистральной сети до ж.д.пл.Ремзавода 8,8а,6а; Надземная; 1990год ввода; отопление; подающий; 95/70°С</v>
          </cell>
          <cell r="BP1035">
            <v>0.108</v>
          </cell>
          <cell r="BQ1035">
            <v>9.5000000000000001E-2</v>
          </cell>
          <cell r="BR1035">
            <v>9.1999999999999998E-2</v>
          </cell>
          <cell r="BS1035">
            <v>6.7000000000000004E-2</v>
          </cell>
          <cell r="BT1035">
            <v>2.1999999999999999E-2</v>
          </cell>
          <cell r="BU1035">
            <v>1.2E-2</v>
          </cell>
          <cell r="BV1035">
            <v>1.6E-2</v>
          </cell>
          <cell r="BW1035">
            <v>1.9E-2</v>
          </cell>
          <cell r="BX1035">
            <v>2.1000000000000001E-2</v>
          </cell>
          <cell r="BY1035">
            <v>7.0000000000000007E-2</v>
          </cell>
          <cell r="BZ1035">
            <v>8.6999999999999994E-2</v>
          </cell>
          <cell r="CA1035">
            <v>0.10299999999999999</v>
          </cell>
          <cell r="CB1035">
            <v>0.71200000000000008</v>
          </cell>
          <cell r="CD1035">
            <v>6.0999999999999999E-2</v>
          </cell>
          <cell r="CE1035">
            <v>8.9999999999999993E-3</v>
          </cell>
          <cell r="CF1035">
            <v>8.9999999999999993E-3</v>
          </cell>
          <cell r="EM1035">
            <v>3.9220000000000002</v>
          </cell>
          <cell r="EN1035">
            <v>3.4129999999999998</v>
          </cell>
          <cell r="EO1035">
            <v>3.0609999999999999</v>
          </cell>
          <cell r="EP1035">
            <v>1.8260000000000001</v>
          </cell>
          <cell r="EQ1035">
            <v>7.8E-2</v>
          </cell>
          <cell r="ER1035">
            <v>0</v>
          </cell>
          <cell r="ES1035">
            <v>0</v>
          </cell>
          <cell r="ET1035">
            <v>0</v>
          </cell>
          <cell r="EU1035">
            <v>8.1000000000000003E-2</v>
          </cell>
          <cell r="EV1035">
            <v>1.8959999999999999</v>
          </cell>
          <cell r="EW1035">
            <v>2.8610000000000002</v>
          </cell>
          <cell r="EX1035">
            <v>3.661</v>
          </cell>
          <cell r="EY1035">
            <v>20.799000000000003</v>
          </cell>
        </row>
        <row r="1036">
          <cell r="AC1036" t="str">
            <v>котельной ОАО "РЭУ", для участка: от магистральной сети до ж.д.пл.Ремзавода 8,8а,6а; Надземная; 1990год ввода; отопление; обратный; 95/70°С</v>
          </cell>
          <cell r="BP1036">
            <v>0.108</v>
          </cell>
          <cell r="BQ1036">
            <v>9.5000000000000001E-2</v>
          </cell>
          <cell r="BR1036">
            <v>9.1999999999999998E-2</v>
          </cell>
          <cell r="BS1036">
            <v>6.7000000000000004E-2</v>
          </cell>
          <cell r="BT1036">
            <v>2.1999999999999999E-2</v>
          </cell>
          <cell r="BU1036">
            <v>1.2E-2</v>
          </cell>
          <cell r="BV1036">
            <v>1.6E-2</v>
          </cell>
          <cell r="BW1036">
            <v>1.9E-2</v>
          </cell>
          <cell r="BX1036">
            <v>2.1000000000000001E-2</v>
          </cell>
          <cell r="BY1036">
            <v>7.0000000000000007E-2</v>
          </cell>
          <cell r="BZ1036">
            <v>8.6999999999999994E-2</v>
          </cell>
          <cell r="CA1036">
            <v>0.10299999999999999</v>
          </cell>
          <cell r="CB1036">
            <v>0.71200000000000008</v>
          </cell>
          <cell r="CD1036">
            <v>6.0999999999999999E-2</v>
          </cell>
          <cell r="CE1036">
            <v>8.9999999999999993E-3</v>
          </cell>
          <cell r="CF1036">
            <v>8.9999999999999993E-3</v>
          </cell>
          <cell r="EM1036">
            <v>5.3570000000000002</v>
          </cell>
          <cell r="EN1036">
            <v>4.6619999999999999</v>
          </cell>
          <cell r="EO1036">
            <v>4.181</v>
          </cell>
          <cell r="EP1036">
            <v>2.4940000000000002</v>
          </cell>
          <cell r="EQ1036">
            <v>0.107</v>
          </cell>
          <cell r="ER1036">
            <v>0</v>
          </cell>
          <cell r="ES1036">
            <v>0</v>
          </cell>
          <cell r="ET1036">
            <v>0</v>
          </cell>
          <cell r="EU1036">
            <v>0.11</v>
          </cell>
          <cell r="EV1036">
            <v>2.589</v>
          </cell>
          <cell r="EW1036">
            <v>3.9079999999999999</v>
          </cell>
          <cell r="EX1036">
            <v>5.0010000000000003</v>
          </cell>
          <cell r="EY1036">
            <v>28.408999999999999</v>
          </cell>
        </row>
        <row r="1037">
          <cell r="AC1037" t="str">
            <v>котельной ОАО "РЭУ", для участка: от магистральной сети до ж.д.пл.Ремзавода 8,8а,6а; Надземная; 1990год ввода; отопление; подающий; 95/70°С</v>
          </cell>
          <cell r="BP1037">
            <v>1.4999999999999999E-2</v>
          </cell>
          <cell r="BQ1037">
            <v>1.2999999999999999E-2</v>
          </cell>
          <cell r="BR1037">
            <v>1.2E-2</v>
          </cell>
          <cell r="BS1037">
            <v>8.9999999999999993E-3</v>
          </cell>
          <cell r="BT1037">
            <v>3.0000000000000001E-3</v>
          </cell>
          <cell r="BU1037">
            <v>2E-3</v>
          </cell>
          <cell r="BV1037">
            <v>2E-3</v>
          </cell>
          <cell r="BW1037">
            <v>3.0000000000000001E-3</v>
          </cell>
          <cell r="BX1037">
            <v>3.0000000000000001E-3</v>
          </cell>
          <cell r="BY1037">
            <v>8.9999999999999993E-3</v>
          </cell>
          <cell r="BZ1037">
            <v>1.2E-2</v>
          </cell>
          <cell r="CA1037">
            <v>1.4E-2</v>
          </cell>
          <cell r="CB1037">
            <v>9.7000000000000003E-2</v>
          </cell>
          <cell r="CD1037">
            <v>8.0000000000000002E-3</v>
          </cell>
          <cell r="CE1037">
            <v>1E-3</v>
          </cell>
          <cell r="CF1037">
            <v>1E-3</v>
          </cell>
          <cell r="EM1037">
            <v>1.5229999999999999</v>
          </cell>
          <cell r="EN1037">
            <v>1.325</v>
          </cell>
          <cell r="EO1037">
            <v>1.1890000000000001</v>
          </cell>
          <cell r="EP1037">
            <v>0.70899999999999996</v>
          </cell>
          <cell r="EQ1037">
            <v>0.03</v>
          </cell>
          <cell r="ER1037">
            <v>0</v>
          </cell>
          <cell r="ES1037">
            <v>0</v>
          </cell>
          <cell r="ET1037">
            <v>0</v>
          </cell>
          <cell r="EU1037">
            <v>3.1E-2</v>
          </cell>
          <cell r="EV1037">
            <v>0.73599999999999999</v>
          </cell>
          <cell r="EW1037">
            <v>1.111</v>
          </cell>
          <cell r="EX1037">
            <v>1.4219999999999999</v>
          </cell>
          <cell r="EY1037">
            <v>8.0759999999999987</v>
          </cell>
        </row>
        <row r="1038">
          <cell r="AC1038" t="str">
            <v>котельной ОАО "РЭУ", для участка: от магистральной сети до ж.д.пл.Ремзавода 8,8а,6а; Надземная; 1990год ввода; отопление; обратный; 95/70°С</v>
          </cell>
          <cell r="BP1038">
            <v>1.4999999999999999E-2</v>
          </cell>
          <cell r="BQ1038">
            <v>1.2999999999999999E-2</v>
          </cell>
          <cell r="BR1038">
            <v>1.2E-2</v>
          </cell>
          <cell r="BS1038">
            <v>8.9999999999999993E-3</v>
          </cell>
          <cell r="BT1038">
            <v>3.0000000000000001E-3</v>
          </cell>
          <cell r="BU1038">
            <v>2E-3</v>
          </cell>
          <cell r="BV1038">
            <v>2E-3</v>
          </cell>
          <cell r="BW1038">
            <v>3.0000000000000001E-3</v>
          </cell>
          <cell r="BX1038">
            <v>3.0000000000000001E-3</v>
          </cell>
          <cell r="BY1038">
            <v>8.9999999999999993E-3</v>
          </cell>
          <cell r="BZ1038">
            <v>1.2E-2</v>
          </cell>
          <cell r="CA1038">
            <v>1.4E-2</v>
          </cell>
          <cell r="CB1038">
            <v>9.7000000000000003E-2</v>
          </cell>
          <cell r="CD1038">
            <v>8.0000000000000002E-3</v>
          </cell>
          <cell r="CE1038">
            <v>1E-3</v>
          </cell>
          <cell r="CF1038">
            <v>1E-3</v>
          </cell>
          <cell r="EM1038">
            <v>2.0640000000000001</v>
          </cell>
          <cell r="EN1038">
            <v>1.796</v>
          </cell>
          <cell r="EO1038">
            <v>1.611</v>
          </cell>
          <cell r="EP1038">
            <v>0.96099999999999997</v>
          </cell>
          <cell r="EQ1038">
            <v>4.1000000000000002E-2</v>
          </cell>
          <cell r="ER1038">
            <v>0</v>
          </cell>
          <cell r="ES1038">
            <v>0</v>
          </cell>
          <cell r="ET1038">
            <v>0</v>
          </cell>
          <cell r="EU1038">
            <v>4.2000000000000003E-2</v>
          </cell>
          <cell r="EV1038">
            <v>0.998</v>
          </cell>
          <cell r="EW1038">
            <v>1.506</v>
          </cell>
          <cell r="EX1038">
            <v>1.927</v>
          </cell>
          <cell r="EY1038">
            <v>10.946</v>
          </cell>
        </row>
        <row r="1039">
          <cell r="AC1039" t="str">
            <v>котельной ОАО "РЭУ", для участка: от ж.д.пл.Ремзавода,8до ж.по ул.Октябрьская №207, 209; Надземная; 1990год ввода; отопление; подающий; 95/70°С</v>
          </cell>
          <cell r="BP1039">
            <v>4.1000000000000002E-2</v>
          </cell>
          <cell r="BQ1039">
            <v>3.5999999999999997E-2</v>
          </cell>
          <cell r="BR1039">
            <v>3.5000000000000003E-2</v>
          </cell>
          <cell r="BS1039">
            <v>2.5999999999999999E-2</v>
          </cell>
          <cell r="BT1039">
            <v>8.0000000000000002E-3</v>
          </cell>
          <cell r="BU1039">
            <v>5.0000000000000001E-3</v>
          </cell>
          <cell r="BV1039">
            <v>6.0000000000000001E-3</v>
          </cell>
          <cell r="BW1039">
            <v>7.0000000000000001E-3</v>
          </cell>
          <cell r="BX1039">
            <v>8.0000000000000002E-3</v>
          </cell>
          <cell r="BY1039">
            <v>2.7E-2</v>
          </cell>
          <cell r="BZ1039">
            <v>3.3000000000000002E-2</v>
          </cell>
          <cell r="CA1039">
            <v>3.9E-2</v>
          </cell>
          <cell r="CB1039">
            <v>0.27100000000000002</v>
          </cell>
          <cell r="CD1039">
            <v>2.3E-2</v>
          </cell>
          <cell r="CE1039">
            <v>4.0000000000000001E-3</v>
          </cell>
          <cell r="CF1039">
            <v>4.0000000000000001E-3</v>
          </cell>
          <cell r="EM1039">
            <v>2.3929999999999998</v>
          </cell>
          <cell r="EN1039">
            <v>2.0819999999999999</v>
          </cell>
          <cell r="EO1039">
            <v>1.8680000000000001</v>
          </cell>
          <cell r="EP1039">
            <v>1.1140000000000001</v>
          </cell>
          <cell r="EQ1039">
            <v>4.8000000000000001E-2</v>
          </cell>
          <cell r="ER1039">
            <v>0</v>
          </cell>
          <cell r="ES1039">
            <v>0</v>
          </cell>
          <cell r="ET1039">
            <v>0</v>
          </cell>
          <cell r="EU1039">
            <v>4.9000000000000002E-2</v>
          </cell>
          <cell r="EV1039">
            <v>1.157</v>
          </cell>
          <cell r="EW1039">
            <v>1.746</v>
          </cell>
          <cell r="EX1039">
            <v>2.234</v>
          </cell>
          <cell r="EY1039">
            <v>12.691000000000001</v>
          </cell>
        </row>
        <row r="1040">
          <cell r="AC1040" t="str">
            <v>котельной ОАО "РЭУ", для участка: от ж.д.пл.Ремзавода,8до ж.по ул.Октябрьская №207, 209; Надземная; 1990год ввода; отопление; обратный; 95/70°С</v>
          </cell>
          <cell r="BP1040">
            <v>4.1000000000000002E-2</v>
          </cell>
          <cell r="BQ1040">
            <v>3.5999999999999997E-2</v>
          </cell>
          <cell r="BR1040">
            <v>3.5000000000000003E-2</v>
          </cell>
          <cell r="BS1040">
            <v>2.5999999999999999E-2</v>
          </cell>
          <cell r="BT1040">
            <v>8.0000000000000002E-3</v>
          </cell>
          <cell r="BU1040">
            <v>5.0000000000000001E-3</v>
          </cell>
          <cell r="BV1040">
            <v>6.0000000000000001E-3</v>
          </cell>
          <cell r="BW1040">
            <v>7.0000000000000001E-3</v>
          </cell>
          <cell r="BX1040">
            <v>8.0000000000000002E-3</v>
          </cell>
          <cell r="BY1040">
            <v>2.7E-2</v>
          </cell>
          <cell r="BZ1040">
            <v>3.3000000000000002E-2</v>
          </cell>
          <cell r="CA1040">
            <v>3.9E-2</v>
          </cell>
          <cell r="CB1040">
            <v>0.27100000000000002</v>
          </cell>
          <cell r="CD1040">
            <v>2.3E-2</v>
          </cell>
          <cell r="CE1040">
            <v>4.0000000000000001E-3</v>
          </cell>
          <cell r="CF1040">
            <v>4.0000000000000001E-3</v>
          </cell>
          <cell r="EM1040">
            <v>1.9450000000000001</v>
          </cell>
          <cell r="EN1040">
            <v>1.6930000000000001</v>
          </cell>
          <cell r="EO1040">
            <v>1.518</v>
          </cell>
          <cell r="EP1040">
            <v>0.90600000000000003</v>
          </cell>
          <cell r="EQ1040">
            <v>3.9E-2</v>
          </cell>
          <cell r="ER1040">
            <v>0</v>
          </cell>
          <cell r="ES1040">
            <v>0</v>
          </cell>
          <cell r="ET1040">
            <v>0</v>
          </cell>
          <cell r="EU1040">
            <v>0.04</v>
          </cell>
          <cell r="EV1040">
            <v>0.94</v>
          </cell>
          <cell r="EW1040">
            <v>1.419</v>
          </cell>
          <cell r="EX1040">
            <v>1.8160000000000001</v>
          </cell>
          <cell r="EY1040">
            <v>10.316000000000001</v>
          </cell>
        </row>
        <row r="1041">
          <cell r="AC1041" t="str">
            <v>котельной ОАО "РЭУ", для участка: от ж.д.по ул.Октябрьская,207 до ж.д.ул.Октябрьская,209; Надземная; 1990год ввода; отопление; подающий; 95/70°С</v>
          </cell>
          <cell r="BP1041">
            <v>1.6E-2</v>
          </cell>
          <cell r="BQ1041">
            <v>1.4E-2</v>
          </cell>
          <cell r="BR1041">
            <v>1.4E-2</v>
          </cell>
          <cell r="BS1041">
            <v>0.01</v>
          </cell>
          <cell r="BT1041">
            <v>3.0000000000000001E-3</v>
          </cell>
          <cell r="BU1041">
            <v>2E-3</v>
          </cell>
          <cell r="BV1041">
            <v>2E-3</v>
          </cell>
          <cell r="BW1041">
            <v>3.0000000000000001E-3</v>
          </cell>
          <cell r="BX1041">
            <v>3.0000000000000001E-3</v>
          </cell>
          <cell r="BY1041">
            <v>0.01</v>
          </cell>
          <cell r="BZ1041">
            <v>1.2999999999999999E-2</v>
          </cell>
          <cell r="CA1041">
            <v>1.4999999999999999E-2</v>
          </cell>
          <cell r="CB1041">
            <v>0.105</v>
          </cell>
          <cell r="CD1041">
            <v>8.9999999999999993E-3</v>
          </cell>
          <cell r="CE1041">
            <v>1E-3</v>
          </cell>
          <cell r="CF1041">
            <v>1E-3</v>
          </cell>
          <cell r="EM1041">
            <v>1.6779999999999999</v>
          </cell>
          <cell r="EN1041">
            <v>1.46</v>
          </cell>
          <cell r="EO1041">
            <v>1.3089999999999999</v>
          </cell>
          <cell r="EP1041">
            <v>0.78100000000000003</v>
          </cell>
          <cell r="EQ1041">
            <v>3.3000000000000002E-2</v>
          </cell>
          <cell r="ER1041">
            <v>0</v>
          </cell>
          <cell r="ES1041">
            <v>0</v>
          </cell>
          <cell r="ET1041">
            <v>0</v>
          </cell>
          <cell r="EU1041">
            <v>3.4000000000000002E-2</v>
          </cell>
          <cell r="EV1041">
            <v>0.81100000000000005</v>
          </cell>
          <cell r="EW1041">
            <v>1.224</v>
          </cell>
          <cell r="EX1041">
            <v>1.5660000000000001</v>
          </cell>
          <cell r="EY1041">
            <v>8.8960000000000008</v>
          </cell>
        </row>
        <row r="1042">
          <cell r="AC1042" t="str">
            <v>котельной ОАО "РЭУ", для участка: от ж.д.по ул.Октябрьская,207 до ж.д.ул.Октябрьская,209; Надземная; 1990год ввода; отопление; обратный; 95/70°С</v>
          </cell>
          <cell r="BP1042">
            <v>1.6E-2</v>
          </cell>
          <cell r="BQ1042">
            <v>1.4E-2</v>
          </cell>
          <cell r="BR1042">
            <v>1.4E-2</v>
          </cell>
          <cell r="BS1042">
            <v>0.01</v>
          </cell>
          <cell r="BT1042">
            <v>3.0000000000000001E-3</v>
          </cell>
          <cell r="BU1042">
            <v>2E-3</v>
          </cell>
          <cell r="BV1042">
            <v>2E-3</v>
          </cell>
          <cell r="BW1042">
            <v>3.0000000000000001E-3</v>
          </cell>
          <cell r="BX1042">
            <v>3.0000000000000001E-3</v>
          </cell>
          <cell r="BY1042">
            <v>0.01</v>
          </cell>
          <cell r="BZ1042">
            <v>1.2999999999999999E-2</v>
          </cell>
          <cell r="CA1042">
            <v>1.4999999999999999E-2</v>
          </cell>
          <cell r="CB1042">
            <v>0.105</v>
          </cell>
          <cell r="CD1042">
            <v>8.9999999999999993E-3</v>
          </cell>
          <cell r="CE1042">
            <v>1E-3</v>
          </cell>
          <cell r="CF1042">
            <v>1E-3</v>
          </cell>
          <cell r="EM1042">
            <v>1.403</v>
          </cell>
          <cell r="EN1042">
            <v>1.2210000000000001</v>
          </cell>
          <cell r="EO1042">
            <v>1.095</v>
          </cell>
          <cell r="EP1042">
            <v>0.65300000000000002</v>
          </cell>
          <cell r="EQ1042">
            <v>2.8000000000000001E-2</v>
          </cell>
          <cell r="ER1042">
            <v>0</v>
          </cell>
          <cell r="ES1042">
            <v>0</v>
          </cell>
          <cell r="ET1042">
            <v>0</v>
          </cell>
          <cell r="EU1042">
            <v>2.9000000000000001E-2</v>
          </cell>
          <cell r="EV1042">
            <v>0.67800000000000005</v>
          </cell>
          <cell r="EW1042">
            <v>1.0229999999999999</v>
          </cell>
          <cell r="EX1042">
            <v>1.3089999999999999</v>
          </cell>
          <cell r="EY1042">
            <v>7.4389999999999992</v>
          </cell>
        </row>
        <row r="1043">
          <cell r="AC1043" t="str">
            <v>котельной ОАО "РЭУ", для участка: от магистральной  сети Алейской КЭЧ до ж.д.пл.Ремзавода 5,3а; Надземная; 1990год ввода; отопление; подающий; 95/70°С</v>
          </cell>
          <cell r="BP1043">
            <v>0.753</v>
          </cell>
          <cell r="BQ1043">
            <v>0.66500000000000004</v>
          </cell>
          <cell r="BR1043">
            <v>0.64300000000000002</v>
          </cell>
          <cell r="BS1043">
            <v>0.47099999999999997</v>
          </cell>
          <cell r="BT1043">
            <v>0.153</v>
          </cell>
          <cell r="BU1043">
            <v>8.6999999999999994E-2</v>
          </cell>
          <cell r="BV1043">
            <v>0.113</v>
          </cell>
          <cell r="BW1043">
            <v>0.13500000000000001</v>
          </cell>
          <cell r="BX1043">
            <v>0.14899999999999999</v>
          </cell>
          <cell r="BY1043">
            <v>0.48899999999999999</v>
          </cell>
          <cell r="BZ1043">
            <v>0.60799999999999998</v>
          </cell>
          <cell r="CA1043">
            <v>0.71799999999999997</v>
          </cell>
          <cell r="CB1043">
            <v>4.984</v>
          </cell>
          <cell r="CD1043">
            <v>0.42399999999999999</v>
          </cell>
          <cell r="CE1043">
            <v>6.5000000000000002E-2</v>
          </cell>
          <cell r="CF1043">
            <v>6.5000000000000002E-2</v>
          </cell>
          <cell r="EM1043">
            <v>14.478</v>
          </cell>
          <cell r="EN1043">
            <v>12.599</v>
          </cell>
          <cell r="EO1043">
            <v>11.3</v>
          </cell>
          <cell r="EP1043">
            <v>6.742</v>
          </cell>
          <cell r="EQ1043">
            <v>0.28799999999999998</v>
          </cell>
          <cell r="ER1043">
            <v>0</v>
          </cell>
          <cell r="ES1043">
            <v>0</v>
          </cell>
          <cell r="ET1043">
            <v>0</v>
          </cell>
          <cell r="EU1043">
            <v>0.29699999999999999</v>
          </cell>
          <cell r="EV1043">
            <v>6.9980000000000002</v>
          </cell>
          <cell r="EW1043">
            <v>10.563000000000001</v>
          </cell>
          <cell r="EX1043">
            <v>13.515000000000001</v>
          </cell>
          <cell r="EY1043">
            <v>76.779999999999987</v>
          </cell>
        </row>
        <row r="1044">
          <cell r="AC1044" t="str">
            <v>котельной ОАО "РЭУ", для участка: от магистральной  сети Алейской КЭЧ до ж.д.пл.Ремзавода 5,3а; Надземная; 1990год ввода; отопление; обратный; 95/70°С</v>
          </cell>
          <cell r="BP1044">
            <v>0.753</v>
          </cell>
          <cell r="BQ1044">
            <v>0.66500000000000004</v>
          </cell>
          <cell r="BR1044">
            <v>0.64300000000000002</v>
          </cell>
          <cell r="BS1044">
            <v>0.47099999999999997</v>
          </cell>
          <cell r="BT1044">
            <v>0.153</v>
          </cell>
          <cell r="BU1044">
            <v>8.6999999999999994E-2</v>
          </cell>
          <cell r="BV1044">
            <v>0.113</v>
          </cell>
          <cell r="BW1044">
            <v>0.13500000000000001</v>
          </cell>
          <cell r="BX1044">
            <v>0.14899999999999999</v>
          </cell>
          <cell r="BY1044">
            <v>0.48899999999999999</v>
          </cell>
          <cell r="BZ1044">
            <v>0.60799999999999998</v>
          </cell>
          <cell r="CA1044">
            <v>0.71799999999999997</v>
          </cell>
          <cell r="CB1044">
            <v>4.984</v>
          </cell>
          <cell r="CD1044">
            <v>0.42399999999999999</v>
          </cell>
          <cell r="CE1044">
            <v>6.5000000000000002E-2</v>
          </cell>
          <cell r="CF1044">
            <v>6.5000000000000002E-2</v>
          </cell>
          <cell r="EM1044">
            <v>19.748999999999999</v>
          </cell>
          <cell r="EN1044">
            <v>17.184999999999999</v>
          </cell>
          <cell r="EO1044">
            <v>15.414</v>
          </cell>
          <cell r="EP1044">
            <v>9.1959999999999997</v>
          </cell>
          <cell r="EQ1044">
            <v>0.39300000000000002</v>
          </cell>
          <cell r="ER1044">
            <v>0</v>
          </cell>
          <cell r="ES1044">
            <v>0</v>
          </cell>
          <cell r="ET1044">
            <v>0</v>
          </cell>
          <cell r="EU1044">
            <v>0.40500000000000003</v>
          </cell>
          <cell r="EV1044">
            <v>9.5459999999999994</v>
          </cell>
          <cell r="EW1044">
            <v>14.407999999999999</v>
          </cell>
          <cell r="EX1044">
            <v>18.434999999999999</v>
          </cell>
          <cell r="EY1044">
            <v>104.73100000000001</v>
          </cell>
        </row>
        <row r="1045">
          <cell r="AC1045" t="str">
            <v>котельной ОАО "РЭУ", для участка: от ж.д.пл.Ремзавода,3а до.границы 1/1; Надземная; 1990год ввода; отопление; подающий; 95/70°С</v>
          </cell>
          <cell r="BP1045">
            <v>4.3999999999999997E-2</v>
          </cell>
          <cell r="BQ1045">
            <v>3.9E-2</v>
          </cell>
          <cell r="BR1045">
            <v>3.7999999999999999E-2</v>
          </cell>
          <cell r="BS1045">
            <v>2.8000000000000001E-2</v>
          </cell>
          <cell r="BT1045">
            <v>8.9999999999999993E-3</v>
          </cell>
          <cell r="BU1045">
            <v>5.0000000000000001E-3</v>
          </cell>
          <cell r="BV1045">
            <v>7.0000000000000001E-3</v>
          </cell>
          <cell r="BW1045">
            <v>8.0000000000000002E-3</v>
          </cell>
          <cell r="BX1045">
            <v>8.9999999999999993E-3</v>
          </cell>
          <cell r="BY1045">
            <v>2.9000000000000001E-2</v>
          </cell>
          <cell r="BZ1045">
            <v>3.5999999999999997E-2</v>
          </cell>
          <cell r="CA1045">
            <v>4.2000000000000003E-2</v>
          </cell>
          <cell r="CB1045">
            <v>0.29399999999999998</v>
          </cell>
          <cell r="CD1045">
            <v>2.5000000000000001E-2</v>
          </cell>
          <cell r="CE1045">
            <v>4.0000000000000001E-3</v>
          </cell>
          <cell r="CF1045">
            <v>4.0000000000000001E-3</v>
          </cell>
          <cell r="EM1045">
            <v>2.6019999999999999</v>
          </cell>
          <cell r="EN1045">
            <v>2.2639999999999998</v>
          </cell>
          <cell r="EO1045">
            <v>2.0310000000000001</v>
          </cell>
          <cell r="EP1045">
            <v>1.212</v>
          </cell>
          <cell r="EQ1045">
            <v>5.1999999999999998E-2</v>
          </cell>
          <cell r="ER1045">
            <v>0</v>
          </cell>
          <cell r="ES1045">
            <v>0</v>
          </cell>
          <cell r="ET1045">
            <v>0</v>
          </cell>
          <cell r="EU1045">
            <v>5.2999999999999999E-2</v>
          </cell>
          <cell r="EV1045">
            <v>1.258</v>
          </cell>
          <cell r="EW1045">
            <v>1.8979999999999999</v>
          </cell>
          <cell r="EX1045">
            <v>2.4289999999999998</v>
          </cell>
          <cell r="EY1045">
            <v>13.799000000000001</v>
          </cell>
        </row>
        <row r="1046">
          <cell r="AC1046" t="str">
            <v>котельной ОАО "РЭУ", для участка: от ж.д.пл.Ремзавода,3а до.границы 1/2; Надземная; 1990год ввода; отопление; обратный; 95/70°С</v>
          </cell>
          <cell r="BP1046">
            <v>4.3999999999999997E-2</v>
          </cell>
          <cell r="BQ1046">
            <v>3.9E-2</v>
          </cell>
          <cell r="BR1046">
            <v>3.7999999999999999E-2</v>
          </cell>
          <cell r="BS1046">
            <v>2.8000000000000001E-2</v>
          </cell>
          <cell r="BT1046">
            <v>8.9999999999999993E-3</v>
          </cell>
          <cell r="BU1046">
            <v>5.0000000000000001E-3</v>
          </cell>
          <cell r="BV1046">
            <v>7.0000000000000001E-3</v>
          </cell>
          <cell r="BW1046">
            <v>8.0000000000000002E-3</v>
          </cell>
          <cell r="BX1046">
            <v>8.9999999999999993E-3</v>
          </cell>
          <cell r="BY1046">
            <v>2.9000000000000001E-2</v>
          </cell>
          <cell r="BZ1046">
            <v>3.5999999999999997E-2</v>
          </cell>
          <cell r="CA1046">
            <v>4.2000000000000003E-2</v>
          </cell>
          <cell r="CB1046">
            <v>0.29399999999999998</v>
          </cell>
          <cell r="CD1046">
            <v>2.5000000000000001E-2</v>
          </cell>
          <cell r="CE1046">
            <v>4.0000000000000001E-3</v>
          </cell>
          <cell r="CF1046">
            <v>4.0000000000000001E-3</v>
          </cell>
          <cell r="EM1046">
            <v>3.4279999999999999</v>
          </cell>
          <cell r="EN1046">
            <v>2.9830000000000001</v>
          </cell>
          <cell r="EO1046">
            <v>2.6749999999999998</v>
          </cell>
          <cell r="EP1046">
            <v>1.5960000000000001</v>
          </cell>
          <cell r="EQ1046">
            <v>6.8000000000000005E-2</v>
          </cell>
          <cell r="ER1046">
            <v>0</v>
          </cell>
          <cell r="ES1046">
            <v>0</v>
          </cell>
          <cell r="ET1046">
            <v>0</v>
          </cell>
          <cell r="EU1046">
            <v>7.0000000000000007E-2</v>
          </cell>
          <cell r="EV1046">
            <v>1.657</v>
          </cell>
          <cell r="EW1046">
            <v>2.5009999999999999</v>
          </cell>
          <cell r="EX1046">
            <v>3.2</v>
          </cell>
          <cell r="EY1046">
            <v>18.177999999999997</v>
          </cell>
        </row>
        <row r="1047">
          <cell r="AC1047" t="str">
            <v>котельной ОАО "РЭУ", для участка: от ж.д.пл.Ремзавода,6 до здания детского сада; Надземная; 1990год ввода; отопление; подающий; 95/70°С</v>
          </cell>
          <cell r="BP1047">
            <v>2.1000000000000001E-2</v>
          </cell>
          <cell r="BQ1047">
            <v>1.9E-2</v>
          </cell>
          <cell r="BR1047">
            <v>1.7999999999999999E-2</v>
          </cell>
          <cell r="BS1047">
            <v>1.2999999999999999E-2</v>
          </cell>
          <cell r="BT1047">
            <v>4.0000000000000001E-3</v>
          </cell>
          <cell r="BU1047">
            <v>2E-3</v>
          </cell>
          <cell r="BV1047">
            <v>3.0000000000000001E-3</v>
          </cell>
          <cell r="BW1047">
            <v>4.0000000000000001E-3</v>
          </cell>
          <cell r="BX1047">
            <v>4.0000000000000001E-3</v>
          </cell>
          <cell r="BY1047">
            <v>1.4E-2</v>
          </cell>
          <cell r="BZ1047">
            <v>1.7000000000000001E-2</v>
          </cell>
          <cell r="CA1047">
            <v>0.02</v>
          </cell>
          <cell r="CB1047">
            <v>0.13900000000000001</v>
          </cell>
          <cell r="CD1047">
            <v>1.2E-2</v>
          </cell>
          <cell r="CE1047">
            <v>2E-3</v>
          </cell>
          <cell r="CF1047">
            <v>2E-3</v>
          </cell>
          <cell r="EM1047">
            <v>1.248</v>
          </cell>
          <cell r="EN1047">
            <v>1.0860000000000001</v>
          </cell>
          <cell r="EO1047">
            <v>0.97399999999999998</v>
          </cell>
          <cell r="EP1047">
            <v>0.58099999999999996</v>
          </cell>
          <cell r="EQ1047">
            <v>2.5000000000000001E-2</v>
          </cell>
          <cell r="ER1047">
            <v>0</v>
          </cell>
          <cell r="ES1047">
            <v>0</v>
          </cell>
          <cell r="ET1047">
            <v>0</v>
          </cell>
          <cell r="EU1047">
            <v>2.5999999999999999E-2</v>
          </cell>
          <cell r="EV1047">
            <v>0.60299999999999998</v>
          </cell>
          <cell r="EW1047">
            <v>0.91100000000000003</v>
          </cell>
          <cell r="EX1047">
            <v>1.165</v>
          </cell>
          <cell r="EY1047">
            <v>6.6189999999999989</v>
          </cell>
        </row>
        <row r="1048">
          <cell r="AC1048" t="str">
            <v>котельной ОАО "РЭУ", для участка: от ж.д.пл.Ремзавода,6 до здания детского сада; Надземная; 1990год ввода; отопление; обратный; 95/70°С</v>
          </cell>
          <cell r="BP1048">
            <v>2.1000000000000001E-2</v>
          </cell>
          <cell r="BQ1048">
            <v>1.9E-2</v>
          </cell>
          <cell r="BR1048">
            <v>1.7999999999999999E-2</v>
          </cell>
          <cell r="BS1048">
            <v>1.2999999999999999E-2</v>
          </cell>
          <cell r="BT1048">
            <v>4.0000000000000001E-3</v>
          </cell>
          <cell r="BU1048">
            <v>2E-3</v>
          </cell>
          <cell r="BV1048">
            <v>3.0000000000000001E-3</v>
          </cell>
          <cell r="BW1048">
            <v>4.0000000000000001E-3</v>
          </cell>
          <cell r="BX1048">
            <v>4.0000000000000001E-3</v>
          </cell>
          <cell r="BY1048">
            <v>1.4E-2</v>
          </cell>
          <cell r="BZ1048">
            <v>1.7000000000000001E-2</v>
          </cell>
          <cell r="CA1048">
            <v>0.02</v>
          </cell>
          <cell r="CB1048">
            <v>0.13900000000000001</v>
          </cell>
          <cell r="CD1048">
            <v>1.2E-2</v>
          </cell>
          <cell r="CE1048">
            <v>2E-3</v>
          </cell>
          <cell r="CF1048">
            <v>2E-3</v>
          </cell>
          <cell r="EM1048">
            <v>1.6439999999999999</v>
          </cell>
          <cell r="EN1048">
            <v>1.431</v>
          </cell>
          <cell r="EO1048">
            <v>1.2829999999999999</v>
          </cell>
          <cell r="EP1048">
            <v>0.76600000000000001</v>
          </cell>
          <cell r="EQ1048">
            <v>3.3000000000000002E-2</v>
          </cell>
          <cell r="ER1048">
            <v>0</v>
          </cell>
          <cell r="ES1048">
            <v>0</v>
          </cell>
          <cell r="ET1048">
            <v>0</v>
          </cell>
          <cell r="EU1048">
            <v>3.4000000000000002E-2</v>
          </cell>
          <cell r="EV1048">
            <v>0.79500000000000004</v>
          </cell>
          <cell r="EW1048">
            <v>1.1990000000000001</v>
          </cell>
          <cell r="EX1048">
            <v>1.5349999999999999</v>
          </cell>
          <cell r="EY1048">
            <v>8.7200000000000006</v>
          </cell>
        </row>
        <row r="1049">
          <cell r="AC1049" t="str">
            <v>котельной ОАО "РЭУ", для участка: от ж.д.пл.Ремзавода,6 до здания детского сада; Надземная; 1990год ввода; отопление; подающий; 95/70°С</v>
          </cell>
          <cell r="BP1049">
            <v>6.0000000000000001E-3</v>
          </cell>
          <cell r="BQ1049">
            <v>6.0000000000000001E-3</v>
          </cell>
          <cell r="BR1049">
            <v>5.0000000000000001E-3</v>
          </cell>
          <cell r="BS1049">
            <v>4.0000000000000001E-3</v>
          </cell>
          <cell r="BT1049">
            <v>1E-3</v>
          </cell>
          <cell r="BU1049">
            <v>1E-3</v>
          </cell>
          <cell r="BV1049">
            <v>1E-3</v>
          </cell>
          <cell r="BW1049">
            <v>1E-3</v>
          </cell>
          <cell r="BX1049">
            <v>1E-3</v>
          </cell>
          <cell r="BY1049">
            <v>4.0000000000000001E-3</v>
          </cell>
          <cell r="BZ1049">
            <v>5.0000000000000001E-3</v>
          </cell>
          <cell r="CA1049">
            <v>6.0000000000000001E-3</v>
          </cell>
          <cell r="CB1049">
            <v>4.1000000000000002E-2</v>
          </cell>
          <cell r="CD1049">
            <v>4.0000000000000001E-3</v>
          </cell>
          <cell r="CE1049">
            <v>1E-3</v>
          </cell>
          <cell r="CF1049">
            <v>1E-3</v>
          </cell>
          <cell r="EM1049">
            <v>0.66400000000000003</v>
          </cell>
          <cell r="EN1049">
            <v>0.57799999999999996</v>
          </cell>
          <cell r="EO1049">
            <v>0.51800000000000002</v>
          </cell>
          <cell r="EP1049">
            <v>0.309</v>
          </cell>
          <cell r="EQ1049">
            <v>1.2999999999999999E-2</v>
          </cell>
          <cell r="ER1049">
            <v>0</v>
          </cell>
          <cell r="ES1049">
            <v>0</v>
          </cell>
          <cell r="ET1049">
            <v>0</v>
          </cell>
          <cell r="EU1049">
            <v>1.4E-2</v>
          </cell>
          <cell r="EV1049">
            <v>0.32100000000000001</v>
          </cell>
          <cell r="EW1049">
            <v>0.48399999999999999</v>
          </cell>
          <cell r="EX1049">
            <v>0.62</v>
          </cell>
          <cell r="EY1049">
            <v>3.5209999999999999</v>
          </cell>
        </row>
        <row r="1050">
          <cell r="AC1050" t="str">
            <v>котельной ОАО "РЭУ", для участка: от ж.д.пл.Ремзавода,6 до здания детского сада; Надземная; 1990год ввода; отопление; обратный; 95/70°С</v>
          </cell>
          <cell r="BP1050">
            <v>6.0000000000000001E-3</v>
          </cell>
          <cell r="BQ1050">
            <v>6.0000000000000001E-3</v>
          </cell>
          <cell r="BR1050">
            <v>5.0000000000000001E-3</v>
          </cell>
          <cell r="BS1050">
            <v>4.0000000000000001E-3</v>
          </cell>
          <cell r="BT1050">
            <v>1E-3</v>
          </cell>
          <cell r="BU1050">
            <v>1E-3</v>
          </cell>
          <cell r="BV1050">
            <v>1E-3</v>
          </cell>
          <cell r="BW1050">
            <v>1E-3</v>
          </cell>
          <cell r="BX1050">
            <v>1E-3</v>
          </cell>
          <cell r="BY1050">
            <v>4.0000000000000001E-3</v>
          </cell>
          <cell r="BZ1050">
            <v>5.0000000000000001E-3</v>
          </cell>
          <cell r="CA1050">
            <v>6.0000000000000001E-3</v>
          </cell>
          <cell r="CB1050">
            <v>4.1000000000000002E-2</v>
          </cell>
          <cell r="CD1050">
            <v>4.0000000000000001E-3</v>
          </cell>
          <cell r="CE1050">
            <v>1E-3</v>
          </cell>
          <cell r="CF1050">
            <v>1E-3</v>
          </cell>
          <cell r="EM1050">
            <v>0.9</v>
          </cell>
          <cell r="EN1050">
            <v>0.78300000000000003</v>
          </cell>
          <cell r="EO1050">
            <v>0.70199999999999996</v>
          </cell>
          <cell r="EP1050">
            <v>0.41899999999999998</v>
          </cell>
          <cell r="EQ1050">
            <v>1.7999999999999999E-2</v>
          </cell>
          <cell r="ER1050">
            <v>0</v>
          </cell>
          <cell r="ES1050">
            <v>0</v>
          </cell>
          <cell r="ET1050">
            <v>0</v>
          </cell>
          <cell r="EU1050">
            <v>1.7999999999999999E-2</v>
          </cell>
          <cell r="EV1050">
            <v>0.435</v>
          </cell>
          <cell r="EW1050">
            <v>0.65600000000000003</v>
          </cell>
          <cell r="EX1050">
            <v>0.84</v>
          </cell>
          <cell r="EY1050">
            <v>4.7709999999999999</v>
          </cell>
        </row>
        <row r="1051">
          <cell r="AC1051" t="str">
            <v>котельной ОАО "РЭУ", для участка: от здания детского сада дож.д.пл.Ремзавода 8 б; Надземная; 1990год ввода; отопление; подающий; 95/70°С</v>
          </cell>
          <cell r="BP1051">
            <v>1.4E-2</v>
          </cell>
          <cell r="BQ1051">
            <v>1.2E-2</v>
          </cell>
          <cell r="BR1051">
            <v>1.2E-2</v>
          </cell>
          <cell r="BS1051">
            <v>8.0000000000000002E-3</v>
          </cell>
          <cell r="BT1051">
            <v>3.0000000000000001E-3</v>
          </cell>
          <cell r="BU1051">
            <v>2E-3</v>
          </cell>
          <cell r="BV1051">
            <v>2E-3</v>
          </cell>
          <cell r="BW1051">
            <v>2E-3</v>
          </cell>
          <cell r="BX1051">
            <v>3.0000000000000001E-3</v>
          </cell>
          <cell r="BY1051">
            <v>8.9999999999999993E-3</v>
          </cell>
          <cell r="BZ1051">
            <v>1.0999999999999999E-2</v>
          </cell>
          <cell r="CA1051">
            <v>1.2999999999999999E-2</v>
          </cell>
          <cell r="CB1051">
            <v>9.1000000000000011E-2</v>
          </cell>
          <cell r="CD1051">
            <v>8.0000000000000002E-3</v>
          </cell>
          <cell r="CE1051">
            <v>1E-3</v>
          </cell>
          <cell r="CF1051">
            <v>1E-3</v>
          </cell>
          <cell r="EM1051">
            <v>1.419</v>
          </cell>
          <cell r="EN1051">
            <v>1.2350000000000001</v>
          </cell>
          <cell r="EO1051">
            <v>1.1080000000000001</v>
          </cell>
          <cell r="EP1051">
            <v>0.66100000000000003</v>
          </cell>
          <cell r="EQ1051">
            <v>2.8000000000000001E-2</v>
          </cell>
          <cell r="ER1051">
            <v>0</v>
          </cell>
          <cell r="ES1051">
            <v>0</v>
          </cell>
          <cell r="ET1051">
            <v>0</v>
          </cell>
          <cell r="EU1051">
            <v>2.9000000000000001E-2</v>
          </cell>
          <cell r="EV1051">
            <v>0.68600000000000005</v>
          </cell>
          <cell r="EW1051">
            <v>1.036</v>
          </cell>
          <cell r="EX1051">
            <v>1.325</v>
          </cell>
          <cell r="EY1051">
            <v>7.5270000000000001</v>
          </cell>
        </row>
        <row r="1052">
          <cell r="AC1052" t="str">
            <v>котельной ОАО "РЭУ", для участка: от здания детского сада дож.д.пл.Ремзавода 8 б; Надземная; 1990год ввода; отопление; обратный; 95/70°С</v>
          </cell>
          <cell r="BP1052">
            <v>1.4E-2</v>
          </cell>
          <cell r="BQ1052">
            <v>1.2E-2</v>
          </cell>
          <cell r="BR1052">
            <v>1.2E-2</v>
          </cell>
          <cell r="BS1052">
            <v>8.0000000000000002E-3</v>
          </cell>
          <cell r="BT1052">
            <v>3.0000000000000001E-3</v>
          </cell>
          <cell r="BU1052">
            <v>2E-3</v>
          </cell>
          <cell r="BV1052">
            <v>2E-3</v>
          </cell>
          <cell r="BW1052">
            <v>2E-3</v>
          </cell>
          <cell r="BX1052">
            <v>3.0000000000000001E-3</v>
          </cell>
          <cell r="BY1052">
            <v>8.9999999999999993E-3</v>
          </cell>
          <cell r="BZ1052">
            <v>1.0999999999999999E-2</v>
          </cell>
          <cell r="CA1052">
            <v>1.2999999999999999E-2</v>
          </cell>
          <cell r="CB1052">
            <v>9.1000000000000011E-2</v>
          </cell>
          <cell r="CD1052">
            <v>8.0000000000000002E-3</v>
          </cell>
          <cell r="CE1052">
            <v>1E-3</v>
          </cell>
          <cell r="CF1052">
            <v>1E-3</v>
          </cell>
          <cell r="EM1052">
            <v>1.925</v>
          </cell>
          <cell r="EN1052">
            <v>1.675</v>
          </cell>
          <cell r="EO1052">
            <v>1.502</v>
          </cell>
          <cell r="EP1052">
            <v>0.89600000000000002</v>
          </cell>
          <cell r="EQ1052">
            <v>3.7999999999999999E-2</v>
          </cell>
          <cell r="ER1052">
            <v>0</v>
          </cell>
          <cell r="ES1052">
            <v>0</v>
          </cell>
          <cell r="ET1052">
            <v>0</v>
          </cell>
          <cell r="EU1052">
            <v>0.04</v>
          </cell>
          <cell r="EV1052">
            <v>0.93</v>
          </cell>
          <cell r="EW1052">
            <v>1.4039999999999999</v>
          </cell>
          <cell r="EX1052">
            <v>1.7969999999999999</v>
          </cell>
          <cell r="EY1052">
            <v>10.207000000000001</v>
          </cell>
        </row>
        <row r="1053">
          <cell r="AC1053" t="str">
            <v>котельной ОАО "РЭУ", для участка: врезки в ж.д.пл.Ремзавода5,3,3а,4; Надземная; 1990год ввода; отопление; подающий; 95/70°С</v>
          </cell>
          <cell r="BP1053">
            <v>7.0000000000000001E-3</v>
          </cell>
          <cell r="BQ1053">
            <v>6.0000000000000001E-3</v>
          </cell>
          <cell r="BR1053">
            <v>6.0000000000000001E-3</v>
          </cell>
          <cell r="BS1053">
            <v>5.0000000000000001E-3</v>
          </cell>
          <cell r="BT1053">
            <v>1E-3</v>
          </cell>
          <cell r="BU1053">
            <v>1E-3</v>
          </cell>
          <cell r="BV1053">
            <v>1E-3</v>
          </cell>
          <cell r="BW1053">
            <v>1E-3</v>
          </cell>
          <cell r="BX1053">
            <v>1E-3</v>
          </cell>
          <cell r="BY1053">
            <v>5.0000000000000001E-3</v>
          </cell>
          <cell r="BZ1053">
            <v>6.0000000000000001E-3</v>
          </cell>
          <cell r="CA1053">
            <v>7.0000000000000001E-3</v>
          </cell>
          <cell r="CB1053">
            <v>4.7000000000000007E-2</v>
          </cell>
          <cell r="CD1053">
            <v>4.0000000000000001E-3</v>
          </cell>
          <cell r="CE1053">
            <v>1E-3</v>
          </cell>
          <cell r="CF1053">
            <v>1E-3</v>
          </cell>
          <cell r="EM1053">
            <v>0.76300000000000001</v>
          </cell>
          <cell r="EN1053">
            <v>0.66400000000000003</v>
          </cell>
          <cell r="EO1053">
            <v>0.59499999999999997</v>
          </cell>
          <cell r="EP1053">
            <v>0.35499999999999998</v>
          </cell>
          <cell r="EQ1053">
            <v>1.4999999999999999E-2</v>
          </cell>
          <cell r="ER1053">
            <v>0</v>
          </cell>
          <cell r="ES1053">
            <v>0</v>
          </cell>
          <cell r="ET1053">
            <v>0</v>
          </cell>
          <cell r="EU1053">
            <v>1.6E-2</v>
          </cell>
          <cell r="EV1053">
            <v>0.36899999999999999</v>
          </cell>
          <cell r="EW1053">
            <v>0.55600000000000005</v>
          </cell>
          <cell r="EX1053">
            <v>0.71199999999999997</v>
          </cell>
          <cell r="EY1053">
            <v>4.0449999999999999</v>
          </cell>
        </row>
        <row r="1054">
          <cell r="AC1054" t="str">
            <v>котельной ОАО "РЭУ", для участка: врезки в ж.д.пл.Ремзавода5,3,3а,4; Надземная; 1990год ввода; отопление; обратный; 95/70°С</v>
          </cell>
          <cell r="BP1054">
            <v>7.0000000000000001E-3</v>
          </cell>
          <cell r="BQ1054">
            <v>6.0000000000000001E-3</v>
          </cell>
          <cell r="BR1054">
            <v>6.0000000000000001E-3</v>
          </cell>
          <cell r="BS1054">
            <v>5.0000000000000001E-3</v>
          </cell>
          <cell r="BT1054">
            <v>1E-3</v>
          </cell>
          <cell r="BU1054">
            <v>1E-3</v>
          </cell>
          <cell r="BV1054">
            <v>1E-3</v>
          </cell>
          <cell r="BW1054">
            <v>1E-3</v>
          </cell>
          <cell r="BX1054">
            <v>1E-3</v>
          </cell>
          <cell r="BY1054">
            <v>5.0000000000000001E-3</v>
          </cell>
          <cell r="BZ1054">
            <v>6.0000000000000001E-3</v>
          </cell>
          <cell r="CA1054">
            <v>7.0000000000000001E-3</v>
          </cell>
          <cell r="CB1054">
            <v>4.7000000000000007E-2</v>
          </cell>
          <cell r="CD1054">
            <v>4.0000000000000001E-3</v>
          </cell>
          <cell r="CE1054">
            <v>1E-3</v>
          </cell>
          <cell r="CF1054">
            <v>1E-3</v>
          </cell>
          <cell r="EM1054">
            <v>1.0329999999999999</v>
          </cell>
          <cell r="EN1054">
            <v>0.89900000000000002</v>
          </cell>
          <cell r="EO1054">
            <v>0.80600000000000005</v>
          </cell>
          <cell r="EP1054">
            <v>0.48099999999999998</v>
          </cell>
          <cell r="EQ1054">
            <v>2.1000000000000001E-2</v>
          </cell>
          <cell r="ER1054">
            <v>0</v>
          </cell>
          <cell r="ES1054">
            <v>0</v>
          </cell>
          <cell r="ET1054">
            <v>0</v>
          </cell>
          <cell r="EU1054">
            <v>2.1000000000000001E-2</v>
          </cell>
          <cell r="EV1054">
            <v>0.499</v>
          </cell>
          <cell r="EW1054">
            <v>0.753</v>
          </cell>
          <cell r="EX1054">
            <v>0.96399999999999997</v>
          </cell>
          <cell r="EY1054">
            <v>5.4770000000000003</v>
          </cell>
        </row>
        <row r="1055">
          <cell r="AC1055" t="str">
            <v>котельной ОАО "РЭУ", для участка: от участка1/1 до ж.д.пл.Ремзавода 9; Надземная; 1990год ввода; отопление; подающий; 95/70°С</v>
          </cell>
          <cell r="BP1055">
            <v>7.0000000000000001E-3</v>
          </cell>
          <cell r="BQ1055">
            <v>6.0000000000000001E-3</v>
          </cell>
          <cell r="BR1055">
            <v>6.0000000000000001E-3</v>
          </cell>
          <cell r="BS1055">
            <v>4.0000000000000001E-3</v>
          </cell>
          <cell r="BT1055">
            <v>1E-3</v>
          </cell>
          <cell r="BU1055">
            <v>1E-3</v>
          </cell>
          <cell r="BV1055">
            <v>1E-3</v>
          </cell>
          <cell r="BW1055">
            <v>1E-3</v>
          </cell>
          <cell r="BX1055">
            <v>1E-3</v>
          </cell>
          <cell r="BY1055">
            <v>5.0000000000000001E-3</v>
          </cell>
          <cell r="BZ1055">
            <v>6.0000000000000001E-3</v>
          </cell>
          <cell r="CA1055">
            <v>7.0000000000000001E-3</v>
          </cell>
          <cell r="CB1055">
            <v>4.6000000000000006E-2</v>
          </cell>
          <cell r="CD1055">
            <v>4.0000000000000001E-3</v>
          </cell>
          <cell r="CE1055">
            <v>1E-3</v>
          </cell>
          <cell r="CF1055">
            <v>1E-3</v>
          </cell>
          <cell r="EM1055">
            <v>0.74</v>
          </cell>
          <cell r="EN1055">
            <v>0.64400000000000002</v>
          </cell>
          <cell r="EO1055">
            <v>0.57799999999999996</v>
          </cell>
          <cell r="EP1055">
            <v>0.34499999999999997</v>
          </cell>
          <cell r="EQ1055">
            <v>1.4999999999999999E-2</v>
          </cell>
          <cell r="ER1055">
            <v>0</v>
          </cell>
          <cell r="ES1055">
            <v>0</v>
          </cell>
          <cell r="ET1055">
            <v>0</v>
          </cell>
          <cell r="EU1055">
            <v>1.4999999999999999E-2</v>
          </cell>
          <cell r="EV1055">
            <v>0.35799999999999998</v>
          </cell>
          <cell r="EW1055">
            <v>0.54</v>
          </cell>
          <cell r="EX1055">
            <v>0.69099999999999995</v>
          </cell>
          <cell r="EY1055">
            <v>3.9259999999999997</v>
          </cell>
        </row>
        <row r="1056">
          <cell r="AC1056" t="str">
            <v>котельной ОАО "РЭУ", для участка: от участка1/1 до ж.д.пл.Ремзавода 9; Надземная; 1990год ввода; отопление; обратный; 95/70°С</v>
          </cell>
          <cell r="BP1056">
            <v>7.0000000000000001E-3</v>
          </cell>
          <cell r="BQ1056">
            <v>6.0000000000000001E-3</v>
          </cell>
          <cell r="BR1056">
            <v>6.0000000000000001E-3</v>
          </cell>
          <cell r="BS1056">
            <v>4.0000000000000001E-3</v>
          </cell>
          <cell r="BT1056">
            <v>1E-3</v>
          </cell>
          <cell r="BU1056">
            <v>1E-3</v>
          </cell>
          <cell r="BV1056">
            <v>1E-3</v>
          </cell>
          <cell r="BW1056">
            <v>1E-3</v>
          </cell>
          <cell r="BX1056">
            <v>1E-3</v>
          </cell>
          <cell r="BY1056">
            <v>5.0000000000000001E-3</v>
          </cell>
          <cell r="BZ1056">
            <v>6.0000000000000001E-3</v>
          </cell>
          <cell r="CA1056">
            <v>7.0000000000000001E-3</v>
          </cell>
          <cell r="CB1056">
            <v>4.6000000000000006E-2</v>
          </cell>
          <cell r="CD1056">
            <v>4.0000000000000001E-3</v>
          </cell>
          <cell r="CE1056">
            <v>1E-3</v>
          </cell>
          <cell r="CF1056">
            <v>1E-3</v>
          </cell>
          <cell r="EM1056">
            <v>1.0029999999999999</v>
          </cell>
          <cell r="EN1056">
            <v>0.872</v>
          </cell>
          <cell r="EO1056">
            <v>0.78300000000000003</v>
          </cell>
          <cell r="EP1056">
            <v>0.46700000000000003</v>
          </cell>
          <cell r="EQ1056">
            <v>0.02</v>
          </cell>
          <cell r="ER1056">
            <v>0</v>
          </cell>
          <cell r="ES1056">
            <v>0</v>
          </cell>
          <cell r="ET1056">
            <v>0</v>
          </cell>
          <cell r="EU1056">
            <v>2.1000000000000001E-2</v>
          </cell>
          <cell r="EV1056">
            <v>0.48499999999999999</v>
          </cell>
          <cell r="EW1056">
            <v>0.73099999999999998</v>
          </cell>
          <cell r="EX1056">
            <v>0.93600000000000005</v>
          </cell>
          <cell r="EY1056">
            <v>5.3179999999999996</v>
          </cell>
        </row>
        <row r="1057">
          <cell r="AC1057" t="str">
            <v>котельной ОАО "РЭУ", для участка: от ж.д.пл.Ремзавода,5 дож.д.ул.Сердюка,156; Надземная; 1990год ввода; отопление; подающий; 95/70°С</v>
          </cell>
          <cell r="BP1057">
            <v>7.0000000000000001E-3</v>
          </cell>
          <cell r="BQ1057">
            <v>6.0000000000000001E-3</v>
          </cell>
          <cell r="BR1057">
            <v>6.0000000000000001E-3</v>
          </cell>
          <cell r="BS1057">
            <v>5.0000000000000001E-3</v>
          </cell>
          <cell r="BT1057">
            <v>1E-3</v>
          </cell>
          <cell r="BU1057">
            <v>1E-3</v>
          </cell>
          <cell r="BV1057">
            <v>1E-3</v>
          </cell>
          <cell r="BW1057">
            <v>1E-3</v>
          </cell>
          <cell r="BX1057">
            <v>1E-3</v>
          </cell>
          <cell r="BY1057">
            <v>5.0000000000000001E-3</v>
          </cell>
          <cell r="BZ1057">
            <v>6.0000000000000001E-3</v>
          </cell>
          <cell r="CA1057">
            <v>7.0000000000000001E-3</v>
          </cell>
          <cell r="CB1057">
            <v>4.7000000000000007E-2</v>
          </cell>
          <cell r="CD1057">
            <v>4.0000000000000001E-3</v>
          </cell>
          <cell r="CE1057">
            <v>1E-3</v>
          </cell>
          <cell r="CF1057">
            <v>1E-3</v>
          </cell>
          <cell r="EM1057">
            <v>0.76600000000000001</v>
          </cell>
          <cell r="EN1057">
            <v>0.66700000000000004</v>
          </cell>
          <cell r="EO1057">
            <v>0.59799999999999998</v>
          </cell>
          <cell r="EP1057">
            <v>0.35699999999999998</v>
          </cell>
          <cell r="EQ1057">
            <v>1.4999999999999999E-2</v>
          </cell>
          <cell r="ER1057">
            <v>0</v>
          </cell>
          <cell r="ES1057">
            <v>0</v>
          </cell>
          <cell r="ET1057">
            <v>0</v>
          </cell>
          <cell r="EU1057">
            <v>1.6E-2</v>
          </cell>
          <cell r="EV1057">
            <v>0.37</v>
          </cell>
          <cell r="EW1057">
            <v>0.55900000000000005</v>
          </cell>
          <cell r="EX1057">
            <v>0.71499999999999997</v>
          </cell>
          <cell r="EY1057">
            <v>4.0630000000000006</v>
          </cell>
        </row>
        <row r="1058">
          <cell r="AC1058" t="str">
            <v>котельной ОАО "РЭУ", для участка: от ж.д.пл.Ремзавода,5 дож.д.ул.Сердюка,156; Надземная; 1990год ввода; отопление; обратный; 95/70°С</v>
          </cell>
          <cell r="BP1058">
            <v>7.0000000000000001E-3</v>
          </cell>
          <cell r="BQ1058">
            <v>6.0000000000000001E-3</v>
          </cell>
          <cell r="BR1058">
            <v>6.0000000000000001E-3</v>
          </cell>
          <cell r="BS1058">
            <v>5.0000000000000001E-3</v>
          </cell>
          <cell r="BT1058">
            <v>1E-3</v>
          </cell>
          <cell r="BU1058">
            <v>1E-3</v>
          </cell>
          <cell r="BV1058">
            <v>1E-3</v>
          </cell>
          <cell r="BW1058">
            <v>1E-3</v>
          </cell>
          <cell r="BX1058">
            <v>1E-3</v>
          </cell>
          <cell r="BY1058">
            <v>5.0000000000000001E-3</v>
          </cell>
          <cell r="BZ1058">
            <v>6.0000000000000001E-3</v>
          </cell>
          <cell r="CA1058">
            <v>7.0000000000000001E-3</v>
          </cell>
          <cell r="CB1058">
            <v>4.7000000000000007E-2</v>
          </cell>
          <cell r="CD1058">
            <v>4.0000000000000001E-3</v>
          </cell>
          <cell r="CE1058">
            <v>1E-3</v>
          </cell>
          <cell r="CF1058">
            <v>1E-3</v>
          </cell>
          <cell r="EM1058">
            <v>0.64100000000000001</v>
          </cell>
          <cell r="EN1058">
            <v>0.55800000000000005</v>
          </cell>
          <cell r="EO1058">
            <v>0.501</v>
          </cell>
          <cell r="EP1058">
            <v>0.29899999999999999</v>
          </cell>
          <cell r="EQ1058">
            <v>1.2999999999999999E-2</v>
          </cell>
          <cell r="ER1058">
            <v>0</v>
          </cell>
          <cell r="ES1058">
            <v>0</v>
          </cell>
          <cell r="ET1058">
            <v>0</v>
          </cell>
          <cell r="EU1058">
            <v>1.2999999999999999E-2</v>
          </cell>
          <cell r="EV1058">
            <v>0.31</v>
          </cell>
          <cell r="EW1058">
            <v>0.46800000000000003</v>
          </cell>
          <cell r="EX1058">
            <v>0.59899999999999998</v>
          </cell>
          <cell r="EY1058">
            <v>3.4020000000000001</v>
          </cell>
        </row>
        <row r="1059">
          <cell r="AC1059" t="str">
            <v>котельной ОАО "РЭУ", для участка: от участка1/1 до ж.д.пер.Промышленный,5; Надземная; 1990год ввода; отопление; подающий; 95/70°С</v>
          </cell>
          <cell r="BP1059">
            <v>2.1999999999999999E-2</v>
          </cell>
          <cell r="BQ1059">
            <v>1.9E-2</v>
          </cell>
          <cell r="BR1059">
            <v>1.7999999999999999E-2</v>
          </cell>
          <cell r="BS1059">
            <v>1.4E-2</v>
          </cell>
          <cell r="BT1059">
            <v>4.0000000000000001E-3</v>
          </cell>
          <cell r="BU1059">
            <v>3.0000000000000001E-3</v>
          </cell>
          <cell r="BV1059">
            <v>3.0000000000000001E-3</v>
          </cell>
          <cell r="BW1059">
            <v>4.0000000000000001E-3</v>
          </cell>
          <cell r="BX1059">
            <v>4.0000000000000001E-3</v>
          </cell>
          <cell r="BY1059">
            <v>1.4E-2</v>
          </cell>
          <cell r="BZ1059">
            <v>1.7000000000000001E-2</v>
          </cell>
          <cell r="CA1059">
            <v>2.1000000000000001E-2</v>
          </cell>
          <cell r="CB1059">
            <v>0.14300000000000002</v>
          </cell>
          <cell r="CD1059">
            <v>1.2E-2</v>
          </cell>
          <cell r="CE1059">
            <v>2E-3</v>
          </cell>
          <cell r="CF1059">
            <v>2E-3</v>
          </cell>
          <cell r="EM1059">
            <v>2.2709999999999999</v>
          </cell>
          <cell r="EN1059">
            <v>1.976</v>
          </cell>
          <cell r="EO1059">
            <v>1.772</v>
          </cell>
          <cell r="EP1059">
            <v>1.0569999999999999</v>
          </cell>
          <cell r="EQ1059">
            <v>4.4999999999999998E-2</v>
          </cell>
          <cell r="ER1059">
            <v>0</v>
          </cell>
          <cell r="ES1059">
            <v>0</v>
          </cell>
          <cell r="ET1059">
            <v>0</v>
          </cell>
          <cell r="EU1059">
            <v>4.7E-2</v>
          </cell>
          <cell r="EV1059">
            <v>1.0980000000000001</v>
          </cell>
          <cell r="EW1059">
            <v>1.657</v>
          </cell>
          <cell r="EX1059">
            <v>2.12</v>
          </cell>
          <cell r="EY1059">
            <v>12.042999999999999</v>
          </cell>
        </row>
        <row r="1060">
          <cell r="AC1060" t="str">
            <v>котельной ОАО "РЭУ", для участка: от участка1/1 до ж.д.пер.Промышленный,5; Надземная; 1990год ввода; отопление; обратный; 95/70°С</v>
          </cell>
          <cell r="BP1060">
            <v>2.1999999999999999E-2</v>
          </cell>
          <cell r="BQ1060">
            <v>1.9E-2</v>
          </cell>
          <cell r="BR1060">
            <v>1.7999999999999999E-2</v>
          </cell>
          <cell r="BS1060">
            <v>1.4E-2</v>
          </cell>
          <cell r="BT1060">
            <v>4.0000000000000001E-3</v>
          </cell>
          <cell r="BU1060">
            <v>3.0000000000000001E-3</v>
          </cell>
          <cell r="BV1060">
            <v>3.0000000000000001E-3</v>
          </cell>
          <cell r="BW1060">
            <v>4.0000000000000001E-3</v>
          </cell>
          <cell r="BX1060">
            <v>4.0000000000000001E-3</v>
          </cell>
          <cell r="BY1060">
            <v>1.4E-2</v>
          </cell>
          <cell r="BZ1060">
            <v>1.7000000000000001E-2</v>
          </cell>
          <cell r="CA1060">
            <v>2.1000000000000001E-2</v>
          </cell>
          <cell r="CB1060">
            <v>0.14300000000000002</v>
          </cell>
          <cell r="CD1060">
            <v>1.2E-2</v>
          </cell>
          <cell r="CE1060">
            <v>2E-3</v>
          </cell>
          <cell r="CF1060">
            <v>2E-3</v>
          </cell>
          <cell r="EM1060">
            <v>3.0779999999999998</v>
          </cell>
          <cell r="EN1060">
            <v>2.6779999999999999</v>
          </cell>
          <cell r="EO1060">
            <v>2.4020000000000001</v>
          </cell>
          <cell r="EP1060">
            <v>1.4330000000000001</v>
          </cell>
          <cell r="EQ1060">
            <v>6.0999999999999999E-2</v>
          </cell>
          <cell r="ER1060">
            <v>0</v>
          </cell>
          <cell r="ES1060">
            <v>0</v>
          </cell>
          <cell r="ET1060">
            <v>0</v>
          </cell>
          <cell r="EU1060">
            <v>6.3E-2</v>
          </cell>
          <cell r="EV1060">
            <v>1.488</v>
          </cell>
          <cell r="EW1060">
            <v>2.2450000000000001</v>
          </cell>
          <cell r="EX1060">
            <v>2.8730000000000002</v>
          </cell>
          <cell r="EY1060">
            <v>16.321000000000002</v>
          </cell>
        </row>
        <row r="1061">
          <cell r="AC1061" t="str">
            <v>котельной ОАО "РЭУ", для участка: от участка1/1 до ж.д.пер.Промышленный,5; Надземная; 1990год ввода; отопление; подающий; 95/70°С</v>
          </cell>
          <cell r="BP1061">
            <v>1E-3</v>
          </cell>
          <cell r="BQ1061">
            <v>1E-3</v>
          </cell>
          <cell r="BR1061">
            <v>1E-3</v>
          </cell>
          <cell r="BS1061">
            <v>1E-3</v>
          </cell>
          <cell r="BT1061">
            <v>0</v>
          </cell>
          <cell r="BU1061">
            <v>0</v>
          </cell>
          <cell r="BV1061">
            <v>0</v>
          </cell>
          <cell r="BW1061">
            <v>0</v>
          </cell>
          <cell r="BX1061">
            <v>0</v>
          </cell>
          <cell r="BY1061">
            <v>1E-3</v>
          </cell>
          <cell r="BZ1061">
            <v>1E-3</v>
          </cell>
          <cell r="CA1061">
            <v>1E-3</v>
          </cell>
          <cell r="CB1061">
            <v>7.0000000000000001E-3</v>
          </cell>
          <cell r="CD1061">
            <v>1E-3</v>
          </cell>
          <cell r="CE1061">
            <v>0</v>
          </cell>
          <cell r="CF1061">
            <v>0</v>
          </cell>
          <cell r="EM1061">
            <v>0.249</v>
          </cell>
          <cell r="EN1061">
            <v>0.217</v>
          </cell>
          <cell r="EO1061">
            <v>0.19500000000000001</v>
          </cell>
          <cell r="EP1061">
            <v>0.11600000000000001</v>
          </cell>
          <cell r="EQ1061">
            <v>5.0000000000000001E-3</v>
          </cell>
          <cell r="ER1061">
            <v>0</v>
          </cell>
          <cell r="ES1061">
            <v>0</v>
          </cell>
          <cell r="ET1061">
            <v>0</v>
          </cell>
          <cell r="EU1061">
            <v>5.0000000000000001E-3</v>
          </cell>
          <cell r="EV1061">
            <v>0.12</v>
          </cell>
          <cell r="EW1061">
            <v>0.182</v>
          </cell>
          <cell r="EX1061">
            <v>0.23300000000000001</v>
          </cell>
          <cell r="EY1061">
            <v>1.3220000000000001</v>
          </cell>
        </row>
        <row r="1062">
          <cell r="AC1062" t="str">
            <v>котельной ОАО "РЭУ", для участка: от участка1/1 до ж.д.пер.Промышленный,5; Надземная; 1990год ввода; отопление; обратный; 95/70°С</v>
          </cell>
          <cell r="BP1062">
            <v>1E-3</v>
          </cell>
          <cell r="BQ1062">
            <v>1E-3</v>
          </cell>
          <cell r="BR1062">
            <v>1E-3</v>
          </cell>
          <cell r="BS1062">
            <v>1E-3</v>
          </cell>
          <cell r="BT1062">
            <v>0</v>
          </cell>
          <cell r="BU1062">
            <v>0</v>
          </cell>
          <cell r="BV1062">
            <v>0</v>
          </cell>
          <cell r="BW1062">
            <v>0</v>
          </cell>
          <cell r="BX1062">
            <v>0</v>
          </cell>
          <cell r="BY1062">
            <v>1E-3</v>
          </cell>
          <cell r="BZ1062">
            <v>1E-3</v>
          </cell>
          <cell r="CA1062">
            <v>1E-3</v>
          </cell>
          <cell r="CB1062">
            <v>7.0000000000000001E-3</v>
          </cell>
          <cell r="CD1062">
            <v>1E-3</v>
          </cell>
          <cell r="CE1062">
            <v>0</v>
          </cell>
          <cell r="CF1062">
            <v>0</v>
          </cell>
          <cell r="EM1062">
            <v>0.32800000000000001</v>
          </cell>
          <cell r="EN1062">
            <v>0.28499999999999998</v>
          </cell>
          <cell r="EO1062">
            <v>0.25600000000000001</v>
          </cell>
          <cell r="EP1062">
            <v>0.153</v>
          </cell>
          <cell r="EQ1062">
            <v>7.0000000000000001E-3</v>
          </cell>
          <cell r="ER1062">
            <v>0</v>
          </cell>
          <cell r="ES1062">
            <v>0</v>
          </cell>
          <cell r="ET1062">
            <v>0</v>
          </cell>
          <cell r="EU1062">
            <v>7.0000000000000001E-3</v>
          </cell>
          <cell r="EV1062">
            <v>0.159</v>
          </cell>
          <cell r="EW1062">
            <v>0.23899999999999999</v>
          </cell>
          <cell r="EX1062">
            <v>0.30599999999999999</v>
          </cell>
          <cell r="EY1062">
            <v>1.7399999999999998</v>
          </cell>
        </row>
        <row r="1063">
          <cell r="AC1063" t="str">
            <v>котельной ОАО "РЭУ", для участка: от магистральной сети d76 до ж.д.пер.Промышленный,11; Надземная; 1990год ввода; отопление; подающий; 95/70°С</v>
          </cell>
          <cell r="BP1063">
            <v>1.6E-2</v>
          </cell>
          <cell r="BQ1063">
            <v>1.4E-2</v>
          </cell>
          <cell r="BR1063">
            <v>1.4E-2</v>
          </cell>
          <cell r="BS1063">
            <v>0.01</v>
          </cell>
          <cell r="BT1063">
            <v>3.0000000000000001E-3</v>
          </cell>
          <cell r="BU1063">
            <v>2E-3</v>
          </cell>
          <cell r="BV1063">
            <v>2E-3</v>
          </cell>
          <cell r="BW1063">
            <v>3.0000000000000001E-3</v>
          </cell>
          <cell r="BX1063">
            <v>3.0000000000000001E-3</v>
          </cell>
          <cell r="BY1063">
            <v>0.01</v>
          </cell>
          <cell r="BZ1063">
            <v>1.2999999999999999E-2</v>
          </cell>
          <cell r="CA1063">
            <v>1.4999999999999999E-2</v>
          </cell>
          <cell r="CB1063">
            <v>0.105</v>
          </cell>
          <cell r="CD1063">
            <v>8.9999999999999993E-3</v>
          </cell>
          <cell r="CE1063">
            <v>1E-3</v>
          </cell>
          <cell r="CF1063">
            <v>1E-3</v>
          </cell>
          <cell r="EM1063">
            <v>1.6870000000000001</v>
          </cell>
          <cell r="EN1063">
            <v>1.468</v>
          </cell>
          <cell r="EO1063">
            <v>1.3169999999999999</v>
          </cell>
          <cell r="EP1063">
            <v>0.78600000000000003</v>
          </cell>
          <cell r="EQ1063">
            <v>3.4000000000000002E-2</v>
          </cell>
          <cell r="ER1063">
            <v>0</v>
          </cell>
          <cell r="ES1063">
            <v>0</v>
          </cell>
          <cell r="ET1063">
            <v>0</v>
          </cell>
          <cell r="EU1063">
            <v>3.5000000000000003E-2</v>
          </cell>
          <cell r="EV1063">
            <v>0.81599999999999995</v>
          </cell>
          <cell r="EW1063">
            <v>1.2310000000000001</v>
          </cell>
          <cell r="EX1063">
            <v>1.575</v>
          </cell>
          <cell r="EY1063">
            <v>8.9489999999999998</v>
          </cell>
        </row>
        <row r="1064">
          <cell r="AC1064" t="str">
            <v>котельной ОАО "РЭУ", для участка: от магистральной сети d76 до ж.д.пер.Промышленный,11; Надземная; 1990год ввода; отопление; обратный; 95/70°С</v>
          </cell>
          <cell r="BP1064">
            <v>1.6E-2</v>
          </cell>
          <cell r="BQ1064">
            <v>1.4E-2</v>
          </cell>
          <cell r="BR1064">
            <v>1.4E-2</v>
          </cell>
          <cell r="BS1064">
            <v>0.01</v>
          </cell>
          <cell r="BT1064">
            <v>3.0000000000000001E-3</v>
          </cell>
          <cell r="BU1064">
            <v>2E-3</v>
          </cell>
          <cell r="BV1064">
            <v>2E-3</v>
          </cell>
          <cell r="BW1064">
            <v>3.0000000000000001E-3</v>
          </cell>
          <cell r="BX1064">
            <v>3.0000000000000001E-3</v>
          </cell>
          <cell r="BY1064">
            <v>0.01</v>
          </cell>
          <cell r="BZ1064">
            <v>1.2999999999999999E-2</v>
          </cell>
          <cell r="CA1064">
            <v>1.4999999999999999E-2</v>
          </cell>
          <cell r="CB1064">
            <v>0.105</v>
          </cell>
          <cell r="CD1064">
            <v>8.9999999999999993E-3</v>
          </cell>
          <cell r="CE1064">
            <v>1E-3</v>
          </cell>
          <cell r="CF1064">
            <v>1E-3</v>
          </cell>
          <cell r="EM1064">
            <v>2.2869999999999999</v>
          </cell>
          <cell r="EN1064">
            <v>1.99</v>
          </cell>
          <cell r="EO1064">
            <v>1.7849999999999999</v>
          </cell>
          <cell r="EP1064">
            <v>1.0649999999999999</v>
          </cell>
          <cell r="EQ1064">
            <v>4.4999999999999998E-2</v>
          </cell>
          <cell r="ER1064">
            <v>0</v>
          </cell>
          <cell r="ES1064">
            <v>0</v>
          </cell>
          <cell r="ET1064">
            <v>0</v>
          </cell>
          <cell r="EU1064">
            <v>4.7E-2</v>
          </cell>
          <cell r="EV1064">
            <v>1.1060000000000001</v>
          </cell>
          <cell r="EW1064">
            <v>1.669</v>
          </cell>
          <cell r="EX1064">
            <v>2.1349999999999998</v>
          </cell>
          <cell r="EY1064">
            <v>12.129000000000001</v>
          </cell>
        </row>
        <row r="1065">
          <cell r="AC1065" t="str">
            <v>котельной ОАО "РЭУ", для участка: от ж.д.пер.Промышленный9 до ж.д.пер.Промышленный,12; Надземная; 1990год ввода; отопление; подающий; 95/70°С</v>
          </cell>
          <cell r="BP1065">
            <v>6.0000000000000001E-3</v>
          </cell>
          <cell r="BQ1065">
            <v>5.0000000000000001E-3</v>
          </cell>
          <cell r="BR1065">
            <v>5.0000000000000001E-3</v>
          </cell>
          <cell r="BS1065">
            <v>4.0000000000000001E-3</v>
          </cell>
          <cell r="BT1065">
            <v>1E-3</v>
          </cell>
          <cell r="BU1065">
            <v>1E-3</v>
          </cell>
          <cell r="BV1065">
            <v>1E-3</v>
          </cell>
          <cell r="BW1065">
            <v>1E-3</v>
          </cell>
          <cell r="BX1065">
            <v>1E-3</v>
          </cell>
          <cell r="BY1065">
            <v>4.0000000000000001E-3</v>
          </cell>
          <cell r="BZ1065">
            <v>5.0000000000000001E-3</v>
          </cell>
          <cell r="CA1065">
            <v>6.0000000000000001E-3</v>
          </cell>
          <cell r="CB1065">
            <v>0.04</v>
          </cell>
          <cell r="CD1065">
            <v>3.0000000000000001E-3</v>
          </cell>
          <cell r="CE1065">
            <v>1E-3</v>
          </cell>
          <cell r="CF1065">
            <v>1E-3</v>
          </cell>
          <cell r="EM1065">
            <v>0.63400000000000001</v>
          </cell>
          <cell r="EN1065">
            <v>0.55200000000000005</v>
          </cell>
          <cell r="EO1065">
            <v>0.495</v>
          </cell>
          <cell r="EP1065">
            <v>0.29499999999999998</v>
          </cell>
          <cell r="EQ1065">
            <v>1.2999999999999999E-2</v>
          </cell>
          <cell r="ER1065">
            <v>0</v>
          </cell>
          <cell r="ES1065">
            <v>0</v>
          </cell>
          <cell r="ET1065">
            <v>0</v>
          </cell>
          <cell r="EU1065">
            <v>1.2999999999999999E-2</v>
          </cell>
          <cell r="EV1065">
            <v>0.307</v>
          </cell>
          <cell r="EW1065">
            <v>0.46300000000000002</v>
          </cell>
          <cell r="EX1065">
            <v>0.59199999999999997</v>
          </cell>
          <cell r="EY1065">
            <v>3.3639999999999999</v>
          </cell>
        </row>
        <row r="1066">
          <cell r="AC1066" t="str">
            <v>котельной ОАО "РЭУ", для участка: от ж.д.пер.Промышленный9 до ж.д.пер.Промышленный,12; Надземная; 1990год ввода; отопление; обратный; 95/70°С</v>
          </cell>
          <cell r="BP1066">
            <v>6.0000000000000001E-3</v>
          </cell>
          <cell r="BQ1066">
            <v>5.0000000000000001E-3</v>
          </cell>
          <cell r="BR1066">
            <v>5.0000000000000001E-3</v>
          </cell>
          <cell r="BS1066">
            <v>4.0000000000000001E-3</v>
          </cell>
          <cell r="BT1066">
            <v>1E-3</v>
          </cell>
          <cell r="BU1066">
            <v>1E-3</v>
          </cell>
          <cell r="BV1066">
            <v>1E-3</v>
          </cell>
          <cell r="BW1066">
            <v>1E-3</v>
          </cell>
          <cell r="BX1066">
            <v>1E-3</v>
          </cell>
          <cell r="BY1066">
            <v>4.0000000000000001E-3</v>
          </cell>
          <cell r="BZ1066">
            <v>5.0000000000000001E-3</v>
          </cell>
          <cell r="CA1066">
            <v>6.0000000000000001E-3</v>
          </cell>
          <cell r="CB1066">
            <v>0.04</v>
          </cell>
          <cell r="CD1066">
            <v>3.0000000000000001E-3</v>
          </cell>
          <cell r="CE1066">
            <v>1E-3</v>
          </cell>
          <cell r="CF1066">
            <v>1E-3</v>
          </cell>
          <cell r="EM1066">
            <v>0.53100000000000003</v>
          </cell>
          <cell r="EN1066">
            <v>0.46200000000000002</v>
          </cell>
          <cell r="EO1066">
            <v>0.41399999999999998</v>
          </cell>
          <cell r="EP1066">
            <v>0.247</v>
          </cell>
          <cell r="EQ1066">
            <v>1.0999999999999999E-2</v>
          </cell>
          <cell r="ER1066">
            <v>0</v>
          </cell>
          <cell r="ES1066">
            <v>0</v>
          </cell>
          <cell r="ET1066">
            <v>0</v>
          </cell>
          <cell r="EU1066">
            <v>1.0999999999999999E-2</v>
          </cell>
          <cell r="EV1066">
            <v>0.25700000000000001</v>
          </cell>
          <cell r="EW1066">
            <v>0.38700000000000001</v>
          </cell>
          <cell r="EX1066">
            <v>0.496</v>
          </cell>
          <cell r="EY1066">
            <v>2.8159999999999998</v>
          </cell>
        </row>
        <row r="1067">
          <cell r="AC1067" t="str">
            <v>котельной ОАО "РЭУ", для участка: к ж.д.пер.Промышленный3 кв2; Надземная; 2008год ввода; отопление; подающий; 95/70°С</v>
          </cell>
          <cell r="BP1067">
            <v>2E-3</v>
          </cell>
          <cell r="BQ1067">
            <v>2E-3</v>
          </cell>
          <cell r="BR1067">
            <v>2E-3</v>
          </cell>
          <cell r="BS1067">
            <v>2E-3</v>
          </cell>
          <cell r="BT1067">
            <v>0</v>
          </cell>
          <cell r="BU1067">
            <v>0</v>
          </cell>
          <cell r="BV1067">
            <v>0</v>
          </cell>
          <cell r="BW1067">
            <v>0</v>
          </cell>
          <cell r="BX1067">
            <v>0</v>
          </cell>
          <cell r="BY1067">
            <v>2E-3</v>
          </cell>
          <cell r="BZ1067">
            <v>2E-3</v>
          </cell>
          <cell r="CA1067">
            <v>2E-3</v>
          </cell>
          <cell r="CB1067">
            <v>1.4E-2</v>
          </cell>
          <cell r="CD1067">
            <v>1E-3</v>
          </cell>
          <cell r="CE1067">
            <v>0</v>
          </cell>
          <cell r="CF1067">
            <v>0</v>
          </cell>
          <cell r="EM1067">
            <v>0.48199999999999998</v>
          </cell>
          <cell r="EN1067">
            <v>0.41899999999999998</v>
          </cell>
          <cell r="EO1067">
            <v>0.376</v>
          </cell>
          <cell r="EP1067">
            <v>0.224</v>
          </cell>
          <cell r="EQ1067">
            <v>0.01</v>
          </cell>
          <cell r="ER1067">
            <v>0</v>
          </cell>
          <cell r="ES1067">
            <v>0</v>
          </cell>
          <cell r="ET1067">
            <v>0</v>
          </cell>
          <cell r="EU1067">
            <v>0.01</v>
          </cell>
          <cell r="EV1067">
            <v>0.23300000000000001</v>
          </cell>
          <cell r="EW1067">
            <v>0.35199999999999998</v>
          </cell>
          <cell r="EX1067">
            <v>0.45</v>
          </cell>
          <cell r="EY1067">
            <v>2.5560000000000005</v>
          </cell>
        </row>
        <row r="1068">
          <cell r="AC1068" t="str">
            <v>котельной ОАО "РЭУ", для участка: к ж.д.пер.Промышленный3 кв2; Надземная; 2008год ввода; отопление; обратный; 95/70°С</v>
          </cell>
          <cell r="BP1068">
            <v>2E-3</v>
          </cell>
          <cell r="BQ1068">
            <v>2E-3</v>
          </cell>
          <cell r="BR1068">
            <v>2E-3</v>
          </cell>
          <cell r="BS1068">
            <v>2E-3</v>
          </cell>
          <cell r="BT1068">
            <v>0</v>
          </cell>
          <cell r="BU1068">
            <v>0</v>
          </cell>
          <cell r="BV1068">
            <v>0</v>
          </cell>
          <cell r="BW1068">
            <v>0</v>
          </cell>
          <cell r="BX1068">
            <v>0</v>
          </cell>
          <cell r="BY1068">
            <v>2E-3</v>
          </cell>
          <cell r="BZ1068">
            <v>2E-3</v>
          </cell>
          <cell r="CA1068">
            <v>2E-3</v>
          </cell>
          <cell r="CB1068">
            <v>1.4E-2</v>
          </cell>
          <cell r="CD1068">
            <v>1E-3</v>
          </cell>
          <cell r="CE1068">
            <v>0</v>
          </cell>
          <cell r="CF1068">
            <v>0</v>
          </cell>
          <cell r="EM1068">
            <v>0.65900000000000003</v>
          </cell>
          <cell r="EN1068">
            <v>0.57299999999999995</v>
          </cell>
          <cell r="EO1068">
            <v>0.51400000000000001</v>
          </cell>
          <cell r="EP1068">
            <v>0.307</v>
          </cell>
          <cell r="EQ1068">
            <v>1.2999999999999999E-2</v>
          </cell>
          <cell r="ER1068">
            <v>0</v>
          </cell>
          <cell r="ES1068">
            <v>0</v>
          </cell>
          <cell r="ET1068">
            <v>0</v>
          </cell>
          <cell r="EU1068">
            <v>1.4E-2</v>
          </cell>
          <cell r="EV1068">
            <v>0.318</v>
          </cell>
          <cell r="EW1068">
            <v>0.48099999999999998</v>
          </cell>
          <cell r="EX1068">
            <v>0.61499999999999999</v>
          </cell>
          <cell r="EY1068">
            <v>3.4939999999999998</v>
          </cell>
        </row>
        <row r="1069">
          <cell r="AC1069" t="str">
            <v>котельной ОАО "РЭУ", для участка: к ж.д.пл.Ремзавода,7а; Надземная; 1990год ввода; отопление; подающий; 95/70°С</v>
          </cell>
          <cell r="BP1069">
            <v>3.0000000000000001E-3</v>
          </cell>
          <cell r="BQ1069">
            <v>2E-3</v>
          </cell>
          <cell r="BR1069">
            <v>2E-3</v>
          </cell>
          <cell r="BS1069">
            <v>2E-3</v>
          </cell>
          <cell r="BT1069">
            <v>1E-3</v>
          </cell>
          <cell r="BU1069">
            <v>0</v>
          </cell>
          <cell r="BV1069">
            <v>0</v>
          </cell>
          <cell r="BW1069">
            <v>1E-3</v>
          </cell>
          <cell r="BX1069">
            <v>1E-3</v>
          </cell>
          <cell r="BY1069">
            <v>2E-3</v>
          </cell>
          <cell r="BZ1069">
            <v>2E-3</v>
          </cell>
          <cell r="CA1069">
            <v>3.0000000000000001E-3</v>
          </cell>
          <cell r="CB1069">
            <v>1.9000000000000003E-2</v>
          </cell>
          <cell r="CD1069">
            <v>2E-3</v>
          </cell>
          <cell r="CE1069">
            <v>0</v>
          </cell>
          <cell r="CF1069">
            <v>0</v>
          </cell>
          <cell r="EM1069">
            <v>0.40200000000000002</v>
          </cell>
          <cell r="EN1069">
            <v>0.35</v>
          </cell>
          <cell r="EO1069">
            <v>0.314</v>
          </cell>
          <cell r="EP1069">
            <v>0.187</v>
          </cell>
          <cell r="EQ1069">
            <v>8.0000000000000002E-3</v>
          </cell>
          <cell r="ER1069">
            <v>0</v>
          </cell>
          <cell r="ES1069">
            <v>0</v>
          </cell>
          <cell r="ET1069">
            <v>0</v>
          </cell>
          <cell r="EU1069">
            <v>8.0000000000000002E-3</v>
          </cell>
          <cell r="EV1069">
            <v>0.19400000000000001</v>
          </cell>
          <cell r="EW1069">
            <v>0.29299999999999998</v>
          </cell>
          <cell r="EX1069">
            <v>0.375</v>
          </cell>
          <cell r="EY1069">
            <v>2.1310000000000002</v>
          </cell>
        </row>
        <row r="1070">
          <cell r="AC1070" t="str">
            <v>котельной ОАО "РЭУ", для участка: к ж.д.пл.Ремзавода,7а; Надземная; 1990год ввода; отопление; обратный; 95/70°С</v>
          </cell>
          <cell r="BP1070">
            <v>3.0000000000000001E-3</v>
          </cell>
          <cell r="BQ1070">
            <v>2E-3</v>
          </cell>
          <cell r="BR1070">
            <v>2E-3</v>
          </cell>
          <cell r="BS1070">
            <v>2E-3</v>
          </cell>
          <cell r="BT1070">
            <v>1E-3</v>
          </cell>
          <cell r="BU1070">
            <v>0</v>
          </cell>
          <cell r="BV1070">
            <v>0</v>
          </cell>
          <cell r="BW1070">
            <v>1E-3</v>
          </cell>
          <cell r="BX1070">
            <v>1E-3</v>
          </cell>
          <cell r="BY1070">
            <v>2E-3</v>
          </cell>
          <cell r="BZ1070">
            <v>2E-3</v>
          </cell>
          <cell r="CA1070">
            <v>3.0000000000000001E-3</v>
          </cell>
          <cell r="CB1070">
            <v>1.9000000000000003E-2</v>
          </cell>
          <cell r="CD1070">
            <v>2E-3</v>
          </cell>
          <cell r="CE1070">
            <v>0</v>
          </cell>
          <cell r="CF1070">
            <v>0</v>
          </cell>
          <cell r="EM1070">
            <v>0.53100000000000003</v>
          </cell>
          <cell r="EN1070">
            <v>0.46200000000000002</v>
          </cell>
          <cell r="EO1070">
            <v>0.41399999999999998</v>
          </cell>
          <cell r="EP1070">
            <v>0.247</v>
          </cell>
          <cell r="EQ1070">
            <v>1.0999999999999999E-2</v>
          </cell>
          <cell r="ER1070">
            <v>0</v>
          </cell>
          <cell r="ES1070">
            <v>0</v>
          </cell>
          <cell r="ET1070">
            <v>0</v>
          </cell>
          <cell r="EU1070">
            <v>1.0999999999999999E-2</v>
          </cell>
          <cell r="EV1070">
            <v>0.25600000000000001</v>
          </cell>
          <cell r="EW1070">
            <v>0.38700000000000001</v>
          </cell>
          <cell r="EX1070">
            <v>0.495</v>
          </cell>
          <cell r="EY1070">
            <v>2.8140000000000001</v>
          </cell>
        </row>
        <row r="1071">
          <cell r="AC1071" t="str">
            <v>котельной ОАО "РЭУ", для участка: к ж.д.пл.Ремзавода,7; Надземная; 2003год ввода; отопление; подающий; 95/70°С</v>
          </cell>
          <cell r="BP1071">
            <v>1.2E-2</v>
          </cell>
          <cell r="BQ1071">
            <v>1.0999999999999999E-2</v>
          </cell>
          <cell r="BR1071">
            <v>0.01</v>
          </cell>
          <cell r="BS1071">
            <v>8.0000000000000002E-3</v>
          </cell>
          <cell r="BT1071">
            <v>2E-3</v>
          </cell>
          <cell r="BU1071">
            <v>1E-3</v>
          </cell>
          <cell r="BV1071">
            <v>2E-3</v>
          </cell>
          <cell r="BW1071">
            <v>2E-3</v>
          </cell>
          <cell r="BX1071">
            <v>2E-3</v>
          </cell>
          <cell r="BY1071">
            <v>8.0000000000000002E-3</v>
          </cell>
          <cell r="BZ1071">
            <v>0.01</v>
          </cell>
          <cell r="CA1071">
            <v>1.2E-2</v>
          </cell>
          <cell r="CB1071">
            <v>0.08</v>
          </cell>
          <cell r="CD1071">
            <v>7.0000000000000001E-3</v>
          </cell>
          <cell r="CE1071">
            <v>1E-3</v>
          </cell>
          <cell r="CF1071">
            <v>1E-3</v>
          </cell>
          <cell r="EM1071">
            <v>1.2170000000000001</v>
          </cell>
          <cell r="EN1071">
            <v>1.0589999999999999</v>
          </cell>
          <cell r="EO1071">
            <v>0.95</v>
          </cell>
          <cell r="EP1071">
            <v>0.56699999999999995</v>
          </cell>
          <cell r="EQ1071">
            <v>2.4E-2</v>
          </cell>
          <cell r="ER1071">
            <v>0</v>
          </cell>
          <cell r="ES1071">
            <v>0</v>
          </cell>
          <cell r="ET1071">
            <v>0</v>
          </cell>
          <cell r="EU1071">
            <v>2.5000000000000001E-2</v>
          </cell>
          <cell r="EV1071">
            <v>0.58799999999999997</v>
          </cell>
          <cell r="EW1071">
            <v>0.88800000000000001</v>
          </cell>
          <cell r="EX1071">
            <v>1.1359999999999999</v>
          </cell>
          <cell r="EY1071">
            <v>6.4539999999999997</v>
          </cell>
        </row>
        <row r="1072">
          <cell r="AC1072" t="str">
            <v>котельной ОАО "РЭУ", для участка: к ж.д.пл.Ремзавода,7; Надземная; 2003год ввода; отопление; обратный; 95/70°С</v>
          </cell>
          <cell r="BP1072">
            <v>1.2E-2</v>
          </cell>
          <cell r="BQ1072">
            <v>1.0999999999999999E-2</v>
          </cell>
          <cell r="BR1072">
            <v>0.01</v>
          </cell>
          <cell r="BS1072">
            <v>8.0000000000000002E-3</v>
          </cell>
          <cell r="BT1072">
            <v>2E-3</v>
          </cell>
          <cell r="BU1072">
            <v>1E-3</v>
          </cell>
          <cell r="BV1072">
            <v>2E-3</v>
          </cell>
          <cell r="BW1072">
            <v>2E-3</v>
          </cell>
          <cell r="BX1072">
            <v>2E-3</v>
          </cell>
          <cell r="BY1072">
            <v>8.0000000000000002E-3</v>
          </cell>
          <cell r="BZ1072">
            <v>0.01</v>
          </cell>
          <cell r="CA1072">
            <v>1.2E-2</v>
          </cell>
          <cell r="CB1072">
            <v>0.08</v>
          </cell>
          <cell r="CD1072">
            <v>7.0000000000000001E-3</v>
          </cell>
          <cell r="CE1072">
            <v>1E-3</v>
          </cell>
          <cell r="CF1072">
            <v>1E-3</v>
          </cell>
          <cell r="EM1072">
            <v>1.69</v>
          </cell>
          <cell r="EN1072">
            <v>1.4710000000000001</v>
          </cell>
          <cell r="EO1072">
            <v>1.319</v>
          </cell>
          <cell r="EP1072">
            <v>0.78700000000000003</v>
          </cell>
          <cell r="EQ1072">
            <v>3.4000000000000002E-2</v>
          </cell>
          <cell r="ER1072">
            <v>0</v>
          </cell>
          <cell r="ES1072">
            <v>0</v>
          </cell>
          <cell r="ET1072">
            <v>0</v>
          </cell>
          <cell r="EU1072">
            <v>3.5000000000000003E-2</v>
          </cell>
          <cell r="EV1072">
            <v>0.81699999999999995</v>
          </cell>
          <cell r="EW1072">
            <v>1.2330000000000001</v>
          </cell>
          <cell r="EX1072">
            <v>1.5780000000000001</v>
          </cell>
          <cell r="EY1072">
            <v>8.9640000000000004</v>
          </cell>
        </row>
        <row r="1073">
          <cell r="AC1073" t="str">
            <v>котельной ОАО "РЭУ", для участка: к ж.д.пл.Ремзавода,7; Бесканальная; 2003год ввода; отопление; подающий; 95/70°С</v>
          </cell>
          <cell r="BP1073">
            <v>2E-3</v>
          </cell>
          <cell r="BQ1073">
            <v>2E-3</v>
          </cell>
          <cell r="BR1073">
            <v>2E-3</v>
          </cell>
          <cell r="BS1073">
            <v>2E-3</v>
          </cell>
          <cell r="BT1073">
            <v>0</v>
          </cell>
          <cell r="BU1073">
            <v>0</v>
          </cell>
          <cell r="BV1073">
            <v>0</v>
          </cell>
          <cell r="BW1073">
            <v>0</v>
          </cell>
          <cell r="BX1073">
            <v>0</v>
          </cell>
          <cell r="BY1073">
            <v>2E-3</v>
          </cell>
          <cell r="BZ1073">
            <v>2E-3</v>
          </cell>
          <cell r="CA1073">
            <v>2E-3</v>
          </cell>
          <cell r="CB1073">
            <v>1.4E-2</v>
          </cell>
          <cell r="CD1073">
            <v>1E-3</v>
          </cell>
          <cell r="CE1073">
            <v>0</v>
          </cell>
          <cell r="CF1073">
            <v>0</v>
          </cell>
          <cell r="EM1073">
            <v>0.26200000000000001</v>
          </cell>
          <cell r="EN1073">
            <v>0.23499999999999999</v>
          </cell>
          <cell r="EO1073">
            <v>0.23100000000000001</v>
          </cell>
          <cell r="EP1073">
            <v>0.17199999999999999</v>
          </cell>
          <cell r="EQ1073">
            <v>8.9999999999999993E-3</v>
          </cell>
          <cell r="ER1073">
            <v>0</v>
          </cell>
          <cell r="ES1073">
            <v>0</v>
          </cell>
          <cell r="ET1073">
            <v>0</v>
          </cell>
          <cell r="EU1073">
            <v>7.0000000000000001E-3</v>
          </cell>
          <cell r="EV1073">
            <v>0.14299999999999999</v>
          </cell>
          <cell r="EW1073">
            <v>0.19800000000000001</v>
          </cell>
          <cell r="EX1073">
            <v>0.245</v>
          </cell>
          <cell r="EY1073">
            <v>1.5019999999999998</v>
          </cell>
        </row>
        <row r="1074">
          <cell r="AC1074" t="str">
            <v>котельной ОАО "РЭУ", для участка: к ж.д.пл.Ремзавода,7; Бесканальная; 2003год ввода; отопление; обратный; 95/70°С</v>
          </cell>
          <cell r="BP1074">
            <v>2E-3</v>
          </cell>
          <cell r="BQ1074">
            <v>2E-3</v>
          </cell>
          <cell r="BR1074">
            <v>2E-3</v>
          </cell>
          <cell r="BS1074">
            <v>2E-3</v>
          </cell>
          <cell r="BT1074">
            <v>0</v>
          </cell>
          <cell r="BU1074">
            <v>0</v>
          </cell>
          <cell r="BV1074">
            <v>0</v>
          </cell>
          <cell r="BW1074">
            <v>0</v>
          </cell>
          <cell r="BX1074">
            <v>0</v>
          </cell>
          <cell r="BY1074">
            <v>2E-3</v>
          </cell>
          <cell r="BZ1074">
            <v>2E-3</v>
          </cell>
          <cell r="CA1074">
            <v>2E-3</v>
          </cell>
          <cell r="CB1074">
            <v>1.4E-2</v>
          </cell>
          <cell r="CD1074">
            <v>1E-3</v>
          </cell>
          <cell r="CE1074">
            <v>0</v>
          </cell>
          <cell r="CF1074">
            <v>0</v>
          </cell>
          <cell r="EM1074">
            <v>0.20200000000000001</v>
          </cell>
          <cell r="EN1074">
            <v>0.18099999999999999</v>
          </cell>
          <cell r="EO1074">
            <v>0.17799999999999999</v>
          </cell>
          <cell r="EP1074">
            <v>0.13300000000000001</v>
          </cell>
          <cell r="EQ1074">
            <v>7.0000000000000001E-3</v>
          </cell>
          <cell r="ER1074">
            <v>0</v>
          </cell>
          <cell r="ES1074">
            <v>0</v>
          </cell>
          <cell r="ET1074">
            <v>0</v>
          </cell>
          <cell r="EU1074">
            <v>5.0000000000000001E-3</v>
          </cell>
          <cell r="EV1074">
            <v>0.111</v>
          </cell>
          <cell r="EW1074">
            <v>0.153</v>
          </cell>
          <cell r="EX1074">
            <v>0.189</v>
          </cell>
          <cell r="EY1074">
            <v>1.159</v>
          </cell>
        </row>
        <row r="1075">
          <cell r="AC1075" t="str">
            <v>котельной ОАО "РЭУ", для участка: к ж.д.пер.Промышленный,4; Надземная; 2008год ввода; отопление; подающий; 95/70°С</v>
          </cell>
          <cell r="BP1075">
            <v>2E-3</v>
          </cell>
          <cell r="BQ1075">
            <v>2E-3</v>
          </cell>
          <cell r="BR1075">
            <v>2E-3</v>
          </cell>
          <cell r="BS1075">
            <v>1E-3</v>
          </cell>
          <cell r="BT1075">
            <v>0</v>
          </cell>
          <cell r="BU1075">
            <v>0</v>
          </cell>
          <cell r="BV1075">
            <v>0</v>
          </cell>
          <cell r="BW1075">
            <v>0</v>
          </cell>
          <cell r="BX1075">
            <v>0</v>
          </cell>
          <cell r="BY1075">
            <v>1E-3</v>
          </cell>
          <cell r="BZ1075">
            <v>2E-3</v>
          </cell>
          <cell r="CA1075">
            <v>2E-3</v>
          </cell>
          <cell r="CB1075">
            <v>1.2E-2</v>
          </cell>
          <cell r="CD1075">
            <v>1E-3</v>
          </cell>
          <cell r="CE1075">
            <v>0</v>
          </cell>
          <cell r="CF1075">
            <v>0</v>
          </cell>
          <cell r="EM1075">
            <v>0.38500000000000001</v>
          </cell>
          <cell r="EN1075">
            <v>0.33500000000000002</v>
          </cell>
          <cell r="EO1075">
            <v>0.30099999999999999</v>
          </cell>
          <cell r="EP1075">
            <v>0.17899999999999999</v>
          </cell>
          <cell r="EQ1075">
            <v>8.0000000000000002E-3</v>
          </cell>
          <cell r="ER1075">
            <v>0</v>
          </cell>
          <cell r="ES1075">
            <v>0</v>
          </cell>
          <cell r="ET1075">
            <v>0</v>
          </cell>
          <cell r="EU1075">
            <v>8.0000000000000002E-3</v>
          </cell>
          <cell r="EV1075">
            <v>0.186</v>
          </cell>
          <cell r="EW1075">
            <v>0.28100000000000003</v>
          </cell>
          <cell r="EX1075">
            <v>0.35899999999999999</v>
          </cell>
          <cell r="EY1075">
            <v>2.0419999999999998</v>
          </cell>
        </row>
        <row r="1076">
          <cell r="AC1076" t="str">
            <v>котельной ОАО "РЭУ", для участка: к ж.д.пер.Промышленный,4; Надземная; 2008год ввода; отопление; обратный; 95/70°С</v>
          </cell>
          <cell r="BP1076">
            <v>2E-3</v>
          </cell>
          <cell r="BQ1076">
            <v>2E-3</v>
          </cell>
          <cell r="BR1076">
            <v>2E-3</v>
          </cell>
          <cell r="BS1076">
            <v>1E-3</v>
          </cell>
          <cell r="BT1076">
            <v>0</v>
          </cell>
          <cell r="BU1076">
            <v>0</v>
          </cell>
          <cell r="BV1076">
            <v>0</v>
          </cell>
          <cell r="BW1076">
            <v>0</v>
          </cell>
          <cell r="BX1076">
            <v>0</v>
          </cell>
          <cell r="BY1076">
            <v>1E-3</v>
          </cell>
          <cell r="BZ1076">
            <v>2E-3</v>
          </cell>
          <cell r="CA1076">
            <v>2E-3</v>
          </cell>
          <cell r="CB1076">
            <v>1.2E-2</v>
          </cell>
          <cell r="CD1076">
            <v>1E-3</v>
          </cell>
          <cell r="CE1076">
            <v>0</v>
          </cell>
          <cell r="CF1076">
            <v>0</v>
          </cell>
          <cell r="EM1076">
            <v>0.32500000000000001</v>
          </cell>
          <cell r="EN1076">
            <v>0.28299999999999997</v>
          </cell>
          <cell r="EO1076">
            <v>0.254</v>
          </cell>
          <cell r="EP1076">
            <v>0.152</v>
          </cell>
          <cell r="EQ1076">
            <v>6.0000000000000001E-3</v>
          </cell>
          <cell r="ER1076">
            <v>0</v>
          </cell>
          <cell r="ES1076">
            <v>0</v>
          </cell>
          <cell r="ET1076">
            <v>0</v>
          </cell>
          <cell r="EU1076">
            <v>7.0000000000000001E-3</v>
          </cell>
          <cell r="EV1076">
            <v>0.157</v>
          </cell>
          <cell r="EW1076">
            <v>0.23699999999999999</v>
          </cell>
          <cell r="EX1076">
            <v>0.30399999999999999</v>
          </cell>
          <cell r="EY1076">
            <v>1.7249999999999999</v>
          </cell>
        </row>
        <row r="1077">
          <cell r="AC1077" t="str">
            <v>котельной ОАО "РЭУ", для участка: к ж.д.пер.Промышленный,4; Бесканальная; 2008год ввода; отопление; подающий; 95/70°С</v>
          </cell>
          <cell r="BP1077">
            <v>1E-3</v>
          </cell>
          <cell r="BQ1077">
            <v>1E-3</v>
          </cell>
          <cell r="BR1077">
            <v>1E-3</v>
          </cell>
          <cell r="BS1077">
            <v>1E-3</v>
          </cell>
          <cell r="BT1077">
            <v>0</v>
          </cell>
          <cell r="BU1077">
            <v>0</v>
          </cell>
          <cell r="BV1077">
            <v>0</v>
          </cell>
          <cell r="BW1077">
            <v>0</v>
          </cell>
          <cell r="BX1077">
            <v>0</v>
          </cell>
          <cell r="BY1077">
            <v>1E-3</v>
          </cell>
          <cell r="BZ1077">
            <v>1E-3</v>
          </cell>
          <cell r="CA1077">
            <v>1E-3</v>
          </cell>
          <cell r="CB1077">
            <v>7.0000000000000001E-3</v>
          </cell>
          <cell r="CD1077">
            <v>0</v>
          </cell>
          <cell r="CE1077">
            <v>0</v>
          </cell>
          <cell r="CF1077">
            <v>0</v>
          </cell>
          <cell r="EM1077">
            <v>0.156</v>
          </cell>
          <cell r="EN1077">
            <v>0.14000000000000001</v>
          </cell>
          <cell r="EO1077">
            <v>0.13800000000000001</v>
          </cell>
          <cell r="EP1077">
            <v>0.10299999999999999</v>
          </cell>
          <cell r="EQ1077">
            <v>6.0000000000000001E-3</v>
          </cell>
          <cell r="ER1077">
            <v>0</v>
          </cell>
          <cell r="ES1077">
            <v>0</v>
          </cell>
          <cell r="ET1077">
            <v>0</v>
          </cell>
          <cell r="EU1077">
            <v>4.0000000000000001E-3</v>
          </cell>
          <cell r="EV1077">
            <v>8.5999999999999993E-2</v>
          </cell>
          <cell r="EW1077">
            <v>0.11799999999999999</v>
          </cell>
          <cell r="EX1077">
            <v>0.14599999999999999</v>
          </cell>
          <cell r="EY1077">
            <v>0.89700000000000002</v>
          </cell>
        </row>
        <row r="1078">
          <cell r="AC1078" t="str">
            <v>котельной ОАО "РЭУ", для участка: к ж.д.пер.Промышленный,4; Бесканальная; 2008год ввода; отопление; обратный; 95/70°С</v>
          </cell>
          <cell r="BP1078">
            <v>1E-3</v>
          </cell>
          <cell r="BQ1078">
            <v>1E-3</v>
          </cell>
          <cell r="BR1078">
            <v>1E-3</v>
          </cell>
          <cell r="BS1078">
            <v>1E-3</v>
          </cell>
          <cell r="BT1078">
            <v>0</v>
          </cell>
          <cell r="BU1078">
            <v>0</v>
          </cell>
          <cell r="BV1078">
            <v>0</v>
          </cell>
          <cell r="BW1078">
            <v>0</v>
          </cell>
          <cell r="BX1078">
            <v>0</v>
          </cell>
          <cell r="BY1078">
            <v>1E-3</v>
          </cell>
          <cell r="BZ1078">
            <v>1E-3</v>
          </cell>
          <cell r="CA1078">
            <v>1E-3</v>
          </cell>
          <cell r="CB1078">
            <v>7.0000000000000001E-3</v>
          </cell>
          <cell r="CD1078">
            <v>0</v>
          </cell>
          <cell r="CE1078">
            <v>0</v>
          </cell>
          <cell r="CF1078">
            <v>0</v>
          </cell>
          <cell r="EM1078">
            <v>0.156</v>
          </cell>
          <cell r="EN1078">
            <v>0.14000000000000001</v>
          </cell>
          <cell r="EO1078">
            <v>0.13800000000000001</v>
          </cell>
          <cell r="EP1078">
            <v>0.10299999999999999</v>
          </cell>
          <cell r="EQ1078">
            <v>6.0000000000000001E-3</v>
          </cell>
          <cell r="ER1078">
            <v>0</v>
          </cell>
          <cell r="ES1078">
            <v>0</v>
          </cell>
          <cell r="ET1078">
            <v>0</v>
          </cell>
          <cell r="EU1078">
            <v>4.0000000000000001E-3</v>
          </cell>
          <cell r="EV1078">
            <v>8.5999999999999993E-2</v>
          </cell>
          <cell r="EW1078">
            <v>0.11799999999999999</v>
          </cell>
          <cell r="EX1078">
            <v>0.14599999999999999</v>
          </cell>
          <cell r="EY1078">
            <v>0.89700000000000002</v>
          </cell>
        </row>
        <row r="1079">
          <cell r="AC1079" t="str">
            <v>котельной ОАО "РЭУ", для участка: к ж.д.пер.Промышленный,6; Надземная; 2008год ввода; отопление; подающий; 95/70°С</v>
          </cell>
          <cell r="BP1079">
            <v>1E-3</v>
          </cell>
          <cell r="BQ1079">
            <v>1E-3</v>
          </cell>
          <cell r="BR1079">
            <v>1E-3</v>
          </cell>
          <cell r="BS1079">
            <v>0</v>
          </cell>
          <cell r="BT1079">
            <v>0</v>
          </cell>
          <cell r="BU1079">
            <v>0</v>
          </cell>
          <cell r="BV1079">
            <v>0</v>
          </cell>
          <cell r="BW1079">
            <v>0</v>
          </cell>
          <cell r="BX1079">
            <v>0</v>
          </cell>
          <cell r="BY1079">
            <v>0</v>
          </cell>
          <cell r="BZ1079">
            <v>0</v>
          </cell>
          <cell r="CA1079">
            <v>1E-3</v>
          </cell>
          <cell r="CB1079">
            <v>4.0000000000000001E-3</v>
          </cell>
          <cell r="CD1079">
            <v>0</v>
          </cell>
          <cell r="CE1079">
            <v>0</v>
          </cell>
          <cell r="CF1079">
            <v>0</v>
          </cell>
          <cell r="EM1079">
            <v>0.128</v>
          </cell>
          <cell r="EN1079">
            <v>0.111</v>
          </cell>
          <cell r="EO1079">
            <v>0.1</v>
          </cell>
          <cell r="EP1079">
            <v>0.06</v>
          </cell>
          <cell r="EQ1079">
            <v>3.0000000000000001E-3</v>
          </cell>
          <cell r="ER1079">
            <v>0</v>
          </cell>
          <cell r="ES1079">
            <v>0</v>
          </cell>
          <cell r="ET1079">
            <v>0</v>
          </cell>
          <cell r="EU1079">
            <v>3.0000000000000001E-3</v>
          </cell>
          <cell r="EV1079">
            <v>6.2E-2</v>
          </cell>
          <cell r="EW1079">
            <v>9.2999999999999999E-2</v>
          </cell>
          <cell r="EX1079">
            <v>0.12</v>
          </cell>
          <cell r="EY1079">
            <v>0.67999999999999994</v>
          </cell>
        </row>
        <row r="1080">
          <cell r="AC1080" t="str">
            <v>котельной ОАО "РЭУ", для участка: к ж.д.пер.Промышленный,6; Надземная; 2008год ввода; отопление; обратный; 95/70°С</v>
          </cell>
          <cell r="BP1080">
            <v>1E-3</v>
          </cell>
          <cell r="BQ1080">
            <v>1E-3</v>
          </cell>
          <cell r="BR1080">
            <v>1E-3</v>
          </cell>
          <cell r="BS1080">
            <v>0</v>
          </cell>
          <cell r="BT1080">
            <v>0</v>
          </cell>
          <cell r="BU1080">
            <v>0</v>
          </cell>
          <cell r="BV1080">
            <v>0</v>
          </cell>
          <cell r="BW1080">
            <v>0</v>
          </cell>
          <cell r="BX1080">
            <v>0</v>
          </cell>
          <cell r="BY1080">
            <v>0</v>
          </cell>
          <cell r="BZ1080">
            <v>0</v>
          </cell>
          <cell r="CA1080">
            <v>1E-3</v>
          </cell>
          <cell r="CB1080">
            <v>4.0000000000000001E-3</v>
          </cell>
          <cell r="CD1080">
            <v>0</v>
          </cell>
          <cell r="CE1080">
            <v>0</v>
          </cell>
          <cell r="CF1080">
            <v>0</v>
          </cell>
          <cell r="EM1080">
            <v>0.108</v>
          </cell>
          <cell r="EN1080">
            <v>9.4E-2</v>
          </cell>
          <cell r="EO1080">
            <v>8.5000000000000006E-2</v>
          </cell>
          <cell r="EP1080">
            <v>0.05</v>
          </cell>
          <cell r="EQ1080">
            <v>2E-3</v>
          </cell>
          <cell r="ER1080">
            <v>0</v>
          </cell>
          <cell r="ES1080">
            <v>0</v>
          </cell>
          <cell r="ET1080">
            <v>0</v>
          </cell>
          <cell r="EU1080">
            <v>2E-3</v>
          </cell>
          <cell r="EV1080">
            <v>5.1999999999999998E-2</v>
          </cell>
          <cell r="EW1080">
            <v>7.9000000000000001E-2</v>
          </cell>
          <cell r="EX1080">
            <v>0.10100000000000001</v>
          </cell>
          <cell r="EY1080">
            <v>0.57300000000000006</v>
          </cell>
        </row>
        <row r="1081">
          <cell r="AC1081" t="str">
            <v>котельной ОАО "РЭУ", для участка: к ж.д.пер.Промышленный,6; Бесканальная; 2008год ввода; отопление; подающий; 95/70°С</v>
          </cell>
          <cell r="BP1081">
            <v>1E-3</v>
          </cell>
          <cell r="BQ1081">
            <v>1E-3</v>
          </cell>
          <cell r="BR1081">
            <v>1E-3</v>
          </cell>
          <cell r="BS1081">
            <v>1E-3</v>
          </cell>
          <cell r="BT1081">
            <v>0</v>
          </cell>
          <cell r="BU1081">
            <v>0</v>
          </cell>
          <cell r="BV1081">
            <v>0</v>
          </cell>
          <cell r="BW1081">
            <v>0</v>
          </cell>
          <cell r="BX1081">
            <v>0</v>
          </cell>
          <cell r="BY1081">
            <v>1E-3</v>
          </cell>
          <cell r="BZ1081">
            <v>1E-3</v>
          </cell>
          <cell r="CA1081">
            <v>1E-3</v>
          </cell>
          <cell r="CB1081">
            <v>7.0000000000000001E-3</v>
          </cell>
          <cell r="CD1081">
            <v>1E-3</v>
          </cell>
          <cell r="CE1081">
            <v>0</v>
          </cell>
          <cell r="CF1081">
            <v>0</v>
          </cell>
          <cell r="EM1081">
            <v>0.219</v>
          </cell>
          <cell r="EN1081">
            <v>0.19600000000000001</v>
          </cell>
          <cell r="EO1081">
            <v>0.193</v>
          </cell>
          <cell r="EP1081">
            <v>0.14399999999999999</v>
          </cell>
          <cell r="EQ1081">
            <v>8.0000000000000002E-3</v>
          </cell>
          <cell r="ER1081">
            <v>0</v>
          </cell>
          <cell r="ES1081">
            <v>0</v>
          </cell>
          <cell r="ET1081">
            <v>0</v>
          </cell>
          <cell r="EU1081">
            <v>6.0000000000000001E-3</v>
          </cell>
          <cell r="EV1081">
            <v>0.12</v>
          </cell>
          <cell r="EW1081">
            <v>0.16500000000000001</v>
          </cell>
          <cell r="EX1081">
            <v>0.20499999999999999</v>
          </cell>
          <cell r="EY1081">
            <v>1.2560000000000002</v>
          </cell>
        </row>
        <row r="1082">
          <cell r="AC1082" t="str">
            <v>котельной ОАО "РЭУ", для участка: к ж.д.пер.Промышленный,6; Бесканальная; 2008год ввода; отопление; обратный; 95/70°С</v>
          </cell>
          <cell r="BP1082">
            <v>1E-3</v>
          </cell>
          <cell r="BQ1082">
            <v>1E-3</v>
          </cell>
          <cell r="BR1082">
            <v>1E-3</v>
          </cell>
          <cell r="BS1082">
            <v>1E-3</v>
          </cell>
          <cell r="BT1082">
            <v>0</v>
          </cell>
          <cell r="BU1082">
            <v>0</v>
          </cell>
          <cell r="BV1082">
            <v>0</v>
          </cell>
          <cell r="BW1082">
            <v>0</v>
          </cell>
          <cell r="BX1082">
            <v>0</v>
          </cell>
          <cell r="BY1082">
            <v>1E-3</v>
          </cell>
          <cell r="BZ1082">
            <v>1E-3</v>
          </cell>
          <cell r="CA1082">
            <v>1E-3</v>
          </cell>
          <cell r="CB1082">
            <v>7.0000000000000001E-3</v>
          </cell>
          <cell r="CD1082">
            <v>1E-3</v>
          </cell>
          <cell r="CE1082">
            <v>0</v>
          </cell>
          <cell r="CF1082">
            <v>0</v>
          </cell>
          <cell r="EM1082">
            <v>0.219</v>
          </cell>
          <cell r="EN1082">
            <v>0.19600000000000001</v>
          </cell>
          <cell r="EO1082">
            <v>0.193</v>
          </cell>
          <cell r="EP1082">
            <v>0.14399999999999999</v>
          </cell>
          <cell r="EQ1082">
            <v>8.0000000000000002E-3</v>
          </cell>
          <cell r="ER1082">
            <v>0</v>
          </cell>
          <cell r="ES1082">
            <v>0</v>
          </cell>
          <cell r="ET1082">
            <v>0</v>
          </cell>
          <cell r="EU1082">
            <v>6.0000000000000001E-3</v>
          </cell>
          <cell r="EV1082">
            <v>0.12</v>
          </cell>
          <cell r="EW1082">
            <v>0.16500000000000001</v>
          </cell>
          <cell r="EX1082">
            <v>0.20499999999999999</v>
          </cell>
          <cell r="EY1082">
            <v>1.2560000000000002</v>
          </cell>
        </row>
        <row r="1083">
          <cell r="AC1083" t="str">
            <v>котельной ОАО "РЭУ", для участка: к ж.д.пер.Промышленный, 14; Надземная; 2003год ввода; отопление; подающий; 95/70°С</v>
          </cell>
          <cell r="BP1083">
            <v>1E-3</v>
          </cell>
          <cell r="BQ1083">
            <v>1E-3</v>
          </cell>
          <cell r="BR1083">
            <v>1E-3</v>
          </cell>
          <cell r="BS1083">
            <v>1E-3</v>
          </cell>
          <cell r="BT1083">
            <v>0</v>
          </cell>
          <cell r="BU1083">
            <v>0</v>
          </cell>
          <cell r="BV1083">
            <v>0</v>
          </cell>
          <cell r="BW1083">
            <v>0</v>
          </cell>
          <cell r="BX1083">
            <v>0</v>
          </cell>
          <cell r="BY1083">
            <v>1E-3</v>
          </cell>
          <cell r="BZ1083">
            <v>1E-3</v>
          </cell>
          <cell r="CA1083">
            <v>1E-3</v>
          </cell>
          <cell r="CB1083">
            <v>7.0000000000000001E-3</v>
          </cell>
          <cell r="CD1083">
            <v>1E-3</v>
          </cell>
          <cell r="CE1083">
            <v>0</v>
          </cell>
          <cell r="CF1083">
            <v>0</v>
          </cell>
          <cell r="EM1083">
            <v>0.16</v>
          </cell>
          <cell r="EN1083">
            <v>0.13900000000000001</v>
          </cell>
          <cell r="EO1083">
            <v>0.125</v>
          </cell>
          <cell r="EP1083">
            <v>7.4999999999999997E-2</v>
          </cell>
          <cell r="EQ1083">
            <v>3.0000000000000001E-3</v>
          </cell>
          <cell r="ER1083">
            <v>0</v>
          </cell>
          <cell r="ES1083">
            <v>0</v>
          </cell>
          <cell r="ET1083">
            <v>0</v>
          </cell>
          <cell r="EU1083">
            <v>3.0000000000000001E-3</v>
          </cell>
          <cell r="EV1083">
            <v>7.6999999999999999E-2</v>
          </cell>
          <cell r="EW1083">
            <v>0.11700000000000001</v>
          </cell>
          <cell r="EX1083">
            <v>0.15</v>
          </cell>
          <cell r="EY1083">
            <v>0.84899999999999998</v>
          </cell>
        </row>
        <row r="1084">
          <cell r="AC1084" t="str">
            <v>котельной ОАО "РЭУ", для участка: к ж.д.пер.Промышленный, 14; Надземная; 2003год ввода; отопление; обратный; 95/70°С</v>
          </cell>
          <cell r="BP1084">
            <v>1E-3</v>
          </cell>
          <cell r="BQ1084">
            <v>1E-3</v>
          </cell>
          <cell r="BR1084">
            <v>1E-3</v>
          </cell>
          <cell r="BS1084">
            <v>1E-3</v>
          </cell>
          <cell r="BT1084">
            <v>0</v>
          </cell>
          <cell r="BU1084">
            <v>0</v>
          </cell>
          <cell r="BV1084">
            <v>0</v>
          </cell>
          <cell r="BW1084">
            <v>0</v>
          </cell>
          <cell r="BX1084">
            <v>0</v>
          </cell>
          <cell r="BY1084">
            <v>1E-3</v>
          </cell>
          <cell r="BZ1084">
            <v>1E-3</v>
          </cell>
          <cell r="CA1084">
            <v>1E-3</v>
          </cell>
          <cell r="CB1084">
            <v>7.0000000000000001E-3</v>
          </cell>
          <cell r="CD1084">
            <v>1E-3</v>
          </cell>
          <cell r="CE1084">
            <v>0</v>
          </cell>
          <cell r="CF1084">
            <v>0</v>
          </cell>
          <cell r="EM1084">
            <v>0.13300000000000001</v>
          </cell>
          <cell r="EN1084">
            <v>0.11600000000000001</v>
          </cell>
          <cell r="EO1084">
            <v>0.104</v>
          </cell>
          <cell r="EP1084">
            <v>6.2E-2</v>
          </cell>
          <cell r="EQ1084">
            <v>3.0000000000000001E-3</v>
          </cell>
          <cell r="ER1084">
            <v>0</v>
          </cell>
          <cell r="ES1084">
            <v>0</v>
          </cell>
          <cell r="ET1084">
            <v>0</v>
          </cell>
          <cell r="EU1084">
            <v>3.0000000000000001E-3</v>
          </cell>
          <cell r="EV1084">
            <v>6.4000000000000001E-2</v>
          </cell>
          <cell r="EW1084">
            <v>9.7000000000000003E-2</v>
          </cell>
          <cell r="EX1084">
            <v>0.124</v>
          </cell>
          <cell r="EY1084">
            <v>0.70599999999999996</v>
          </cell>
        </row>
        <row r="1085">
          <cell r="AC1085" t="str">
            <v>котельной ОАО "РЭУ", для участка: к ж.д.пер.Промышленный, 25; Надземная; 2003год ввода; отопление; подающий; 95/70°С</v>
          </cell>
          <cell r="BP1085">
            <v>0.02</v>
          </cell>
          <cell r="BQ1085">
            <v>1.7000000000000001E-2</v>
          </cell>
          <cell r="BR1085">
            <v>1.7000000000000001E-2</v>
          </cell>
          <cell r="BS1085">
            <v>1.2E-2</v>
          </cell>
          <cell r="BT1085">
            <v>4.0000000000000001E-3</v>
          </cell>
          <cell r="BU1085">
            <v>2E-3</v>
          </cell>
          <cell r="BV1085">
            <v>3.0000000000000001E-3</v>
          </cell>
          <cell r="BW1085">
            <v>4.0000000000000001E-3</v>
          </cell>
          <cell r="BX1085">
            <v>4.0000000000000001E-3</v>
          </cell>
          <cell r="BY1085">
            <v>1.2999999999999999E-2</v>
          </cell>
          <cell r="BZ1085">
            <v>1.6E-2</v>
          </cell>
          <cell r="CA1085">
            <v>1.9E-2</v>
          </cell>
          <cell r="CB1085">
            <v>0.13100000000000001</v>
          </cell>
          <cell r="CD1085">
            <v>1.0999999999999999E-2</v>
          </cell>
          <cell r="CE1085">
            <v>2E-3</v>
          </cell>
          <cell r="CF1085">
            <v>2E-3</v>
          </cell>
          <cell r="EM1085">
            <v>1.9630000000000001</v>
          </cell>
          <cell r="EN1085">
            <v>1.708</v>
          </cell>
          <cell r="EO1085">
            <v>1.532</v>
          </cell>
          <cell r="EP1085">
            <v>0.91400000000000003</v>
          </cell>
          <cell r="EQ1085">
            <v>3.9E-2</v>
          </cell>
          <cell r="ER1085">
            <v>0</v>
          </cell>
          <cell r="ES1085">
            <v>0</v>
          </cell>
          <cell r="ET1085">
            <v>0</v>
          </cell>
          <cell r="EU1085">
            <v>0.04</v>
          </cell>
          <cell r="EV1085">
            <v>0.94899999999999995</v>
          </cell>
          <cell r="EW1085">
            <v>1.4319999999999999</v>
          </cell>
          <cell r="EX1085">
            <v>1.8320000000000001</v>
          </cell>
          <cell r="EY1085">
            <v>10.409000000000001</v>
          </cell>
        </row>
        <row r="1086">
          <cell r="AC1086" t="str">
            <v>котельной ОАО "РЭУ", для участка: к ж.д.пер.Промышленный, 25; Надземная; 2003год ввода; отопление; обратный; 95/70°С</v>
          </cell>
          <cell r="BP1086">
            <v>0.02</v>
          </cell>
          <cell r="BQ1086">
            <v>1.7000000000000001E-2</v>
          </cell>
          <cell r="BR1086">
            <v>1.7000000000000001E-2</v>
          </cell>
          <cell r="BS1086">
            <v>1.2E-2</v>
          </cell>
          <cell r="BT1086">
            <v>4.0000000000000001E-3</v>
          </cell>
          <cell r="BU1086">
            <v>2E-3</v>
          </cell>
          <cell r="BV1086">
            <v>3.0000000000000001E-3</v>
          </cell>
          <cell r="BW1086">
            <v>4.0000000000000001E-3</v>
          </cell>
          <cell r="BX1086">
            <v>4.0000000000000001E-3</v>
          </cell>
          <cell r="BY1086">
            <v>1.2999999999999999E-2</v>
          </cell>
          <cell r="BZ1086">
            <v>1.6E-2</v>
          </cell>
          <cell r="CA1086">
            <v>1.9E-2</v>
          </cell>
          <cell r="CB1086">
            <v>0.13100000000000001</v>
          </cell>
          <cell r="CD1086">
            <v>1.0999999999999999E-2</v>
          </cell>
          <cell r="CE1086">
            <v>2E-3</v>
          </cell>
          <cell r="CF1086">
            <v>2E-3</v>
          </cell>
          <cell r="EM1086">
            <v>1.681</v>
          </cell>
          <cell r="EN1086">
            <v>1.4630000000000001</v>
          </cell>
          <cell r="EO1086">
            <v>1.3120000000000001</v>
          </cell>
          <cell r="EP1086">
            <v>0.78300000000000003</v>
          </cell>
          <cell r="EQ1086">
            <v>3.3000000000000002E-2</v>
          </cell>
          <cell r="ER1086">
            <v>0</v>
          </cell>
          <cell r="ES1086">
            <v>0</v>
          </cell>
          <cell r="ET1086">
            <v>0</v>
          </cell>
          <cell r="EU1086">
            <v>3.5000000000000003E-2</v>
          </cell>
          <cell r="EV1086">
            <v>0.81299999999999994</v>
          </cell>
          <cell r="EW1086">
            <v>1.2270000000000001</v>
          </cell>
          <cell r="EX1086">
            <v>1.569</v>
          </cell>
          <cell r="EY1086">
            <v>8.9160000000000004</v>
          </cell>
        </row>
        <row r="1087">
          <cell r="AC1087" t="str">
            <v>котельной ОАО "РЭУ", для участка: к ж.д.пер.Промышленный,6а,8; Надземная; 1990год ввода; отопление; подающий; 95/70°С</v>
          </cell>
          <cell r="BP1087">
            <v>0.01</v>
          </cell>
          <cell r="BQ1087">
            <v>8.9999999999999993E-3</v>
          </cell>
          <cell r="BR1087">
            <v>8.0000000000000002E-3</v>
          </cell>
          <cell r="BS1087">
            <v>6.0000000000000001E-3</v>
          </cell>
          <cell r="BT1087">
            <v>2E-3</v>
          </cell>
          <cell r="BU1087">
            <v>1E-3</v>
          </cell>
          <cell r="BV1087">
            <v>1E-3</v>
          </cell>
          <cell r="BW1087">
            <v>2E-3</v>
          </cell>
          <cell r="BX1087">
            <v>2E-3</v>
          </cell>
          <cell r="BY1087">
            <v>6.0000000000000001E-3</v>
          </cell>
          <cell r="BZ1087">
            <v>8.0000000000000002E-3</v>
          </cell>
          <cell r="CA1087">
            <v>8.9999999999999993E-3</v>
          </cell>
          <cell r="CB1087">
            <v>6.4000000000000001E-2</v>
          </cell>
          <cell r="CD1087">
            <v>6.0000000000000001E-3</v>
          </cell>
          <cell r="CE1087">
            <v>1E-3</v>
          </cell>
          <cell r="CF1087">
            <v>1E-3</v>
          </cell>
          <cell r="EM1087">
            <v>1.03</v>
          </cell>
          <cell r="EN1087">
            <v>0.89700000000000002</v>
          </cell>
          <cell r="EO1087">
            <v>0.80400000000000005</v>
          </cell>
          <cell r="EP1087">
            <v>0.48</v>
          </cell>
          <cell r="EQ1087">
            <v>0.02</v>
          </cell>
          <cell r="ER1087">
            <v>0</v>
          </cell>
          <cell r="ES1087">
            <v>0</v>
          </cell>
          <cell r="ET1087">
            <v>0</v>
          </cell>
          <cell r="EU1087">
            <v>2.1000000000000001E-2</v>
          </cell>
          <cell r="EV1087">
            <v>0.498</v>
          </cell>
          <cell r="EW1087">
            <v>0.752</v>
          </cell>
          <cell r="EX1087">
            <v>0.96199999999999997</v>
          </cell>
          <cell r="EY1087">
            <v>5.4639999999999995</v>
          </cell>
        </row>
        <row r="1088">
          <cell r="AC1088" t="str">
            <v>котельной ОАО "РЭУ", для участка: к ж.д.пер.Промышленный,6а,8; Надземная; 1990год ввода; отопление; обратный; 95/70°С</v>
          </cell>
          <cell r="BP1088">
            <v>0.01</v>
          </cell>
          <cell r="BQ1088">
            <v>8.9999999999999993E-3</v>
          </cell>
          <cell r="BR1088">
            <v>8.0000000000000002E-3</v>
          </cell>
          <cell r="BS1088">
            <v>6.0000000000000001E-3</v>
          </cell>
          <cell r="BT1088">
            <v>2E-3</v>
          </cell>
          <cell r="BU1088">
            <v>1E-3</v>
          </cell>
          <cell r="BV1088">
            <v>1E-3</v>
          </cell>
          <cell r="BW1088">
            <v>2E-3</v>
          </cell>
          <cell r="BX1088">
            <v>2E-3</v>
          </cell>
          <cell r="BY1088">
            <v>6.0000000000000001E-3</v>
          </cell>
          <cell r="BZ1088">
            <v>8.0000000000000002E-3</v>
          </cell>
          <cell r="CA1088">
            <v>8.9999999999999993E-3</v>
          </cell>
          <cell r="CB1088">
            <v>6.4000000000000001E-2</v>
          </cell>
          <cell r="CD1088">
            <v>6.0000000000000001E-3</v>
          </cell>
          <cell r="CE1088">
            <v>1E-3</v>
          </cell>
          <cell r="CF1088">
            <v>1E-3</v>
          </cell>
          <cell r="EM1088">
            <v>0.86099999999999999</v>
          </cell>
          <cell r="EN1088">
            <v>0.749</v>
          </cell>
          <cell r="EO1088">
            <v>0.67200000000000004</v>
          </cell>
          <cell r="EP1088">
            <v>0.40100000000000002</v>
          </cell>
          <cell r="EQ1088">
            <v>1.7000000000000001E-2</v>
          </cell>
          <cell r="ER1088">
            <v>0</v>
          </cell>
          <cell r="ES1088">
            <v>0</v>
          </cell>
          <cell r="ET1088">
            <v>0</v>
          </cell>
          <cell r="EU1088">
            <v>1.7999999999999999E-2</v>
          </cell>
          <cell r="EV1088">
            <v>0.41599999999999998</v>
          </cell>
          <cell r="EW1088">
            <v>0.628</v>
          </cell>
          <cell r="EX1088">
            <v>0.80400000000000005</v>
          </cell>
          <cell r="EY1088">
            <v>4.5659999999999998</v>
          </cell>
        </row>
        <row r="1089">
          <cell r="AC1089" t="str">
            <v>котельной ОАО "РЭУ", для участка: к ж.д.пер.Промышленный,6а,8; Бесканальная; 1990год ввода; отопление; подающий; 95/70°С</v>
          </cell>
          <cell r="BP1089">
            <v>3.0000000000000001E-3</v>
          </cell>
          <cell r="BQ1089">
            <v>2E-3</v>
          </cell>
          <cell r="BR1089">
            <v>2E-3</v>
          </cell>
          <cell r="BS1089">
            <v>2E-3</v>
          </cell>
          <cell r="BT1089">
            <v>1E-3</v>
          </cell>
          <cell r="BU1089">
            <v>0</v>
          </cell>
          <cell r="BV1089">
            <v>0</v>
          </cell>
          <cell r="BW1089">
            <v>0</v>
          </cell>
          <cell r="BX1089">
            <v>1E-3</v>
          </cell>
          <cell r="BY1089">
            <v>2E-3</v>
          </cell>
          <cell r="BZ1089">
            <v>2E-3</v>
          </cell>
          <cell r="CA1089">
            <v>3.0000000000000001E-3</v>
          </cell>
          <cell r="CB1089">
            <v>1.8000000000000002E-2</v>
          </cell>
          <cell r="CD1089">
            <v>2E-3</v>
          </cell>
          <cell r="CE1089">
            <v>0</v>
          </cell>
          <cell r="CF1089">
            <v>0</v>
          </cell>
          <cell r="EM1089">
            <v>0.66900000000000004</v>
          </cell>
          <cell r="EN1089">
            <v>0.6</v>
          </cell>
          <cell r="EO1089">
            <v>0.59</v>
          </cell>
          <cell r="EP1089">
            <v>0.441</v>
          </cell>
          <cell r="EQ1089">
            <v>2.4E-2</v>
          </cell>
          <cell r="ER1089">
            <v>0</v>
          </cell>
          <cell r="ES1089">
            <v>0</v>
          </cell>
          <cell r="ET1089">
            <v>0</v>
          </cell>
          <cell r="EU1089">
            <v>1.7999999999999999E-2</v>
          </cell>
          <cell r="EV1089">
            <v>0.36699999999999999</v>
          </cell>
          <cell r="EW1089">
            <v>0.50600000000000001</v>
          </cell>
          <cell r="EX1089">
            <v>0.627</v>
          </cell>
          <cell r="EY1089">
            <v>3.8419999999999996</v>
          </cell>
        </row>
        <row r="1090">
          <cell r="AC1090" t="str">
            <v>котельной ОАО "РЭУ", для участка: к ж.д.пер.Промышленный,6а,8; Бесканальная; 1990год ввода; отопление; обратный; 95/70°С</v>
          </cell>
          <cell r="BP1090">
            <v>3.0000000000000001E-3</v>
          </cell>
          <cell r="BQ1090">
            <v>2E-3</v>
          </cell>
          <cell r="BR1090">
            <v>2E-3</v>
          </cell>
          <cell r="BS1090">
            <v>2E-3</v>
          </cell>
          <cell r="BT1090">
            <v>1E-3</v>
          </cell>
          <cell r="BU1090">
            <v>0</v>
          </cell>
          <cell r="BV1090">
            <v>0</v>
          </cell>
          <cell r="BW1090">
            <v>0</v>
          </cell>
          <cell r="BX1090">
            <v>1E-3</v>
          </cell>
          <cell r="BY1090">
            <v>2E-3</v>
          </cell>
          <cell r="BZ1090">
            <v>2E-3</v>
          </cell>
          <cell r="CA1090">
            <v>3.0000000000000001E-3</v>
          </cell>
          <cell r="CB1090">
            <v>1.8000000000000002E-2</v>
          </cell>
          <cell r="CD1090">
            <v>2E-3</v>
          </cell>
          <cell r="CE1090">
            <v>0</v>
          </cell>
          <cell r="CF1090">
            <v>0</v>
          </cell>
          <cell r="EM1090">
            <v>0.36399999999999999</v>
          </cell>
          <cell r="EN1090">
            <v>0.32600000000000001</v>
          </cell>
          <cell r="EO1090">
            <v>0.32100000000000001</v>
          </cell>
          <cell r="EP1090">
            <v>0.24</v>
          </cell>
          <cell r="EQ1090">
            <v>1.2999999999999999E-2</v>
          </cell>
          <cell r="ER1090">
            <v>0</v>
          </cell>
          <cell r="ES1090">
            <v>0</v>
          </cell>
          <cell r="ET1090">
            <v>0</v>
          </cell>
          <cell r="EU1090">
            <v>0.01</v>
          </cell>
          <cell r="EV1090">
            <v>0.19900000000000001</v>
          </cell>
          <cell r="EW1090">
            <v>0.27500000000000002</v>
          </cell>
          <cell r="EX1090">
            <v>0.34100000000000003</v>
          </cell>
          <cell r="EY1090">
            <v>2.089</v>
          </cell>
        </row>
        <row r="1091">
          <cell r="AC1091" t="str">
            <v>котельной №10, для участка: от ж.д.пр.Олимпийский №4 до ж.д.пр.Севрикова №16; Надземная; 1999год ввода; отопление; подающий; 95/70°С</v>
          </cell>
          <cell r="BP1091">
            <v>2E-3</v>
          </cell>
          <cell r="BQ1091">
            <v>2E-3</v>
          </cell>
          <cell r="BR1091">
            <v>2E-3</v>
          </cell>
          <cell r="BS1091">
            <v>1E-3</v>
          </cell>
          <cell r="BT1091">
            <v>0</v>
          </cell>
          <cell r="BU1091">
            <v>0</v>
          </cell>
          <cell r="BV1091">
            <v>0</v>
          </cell>
          <cell r="BW1091">
            <v>0</v>
          </cell>
          <cell r="BX1091">
            <v>0</v>
          </cell>
          <cell r="BY1091">
            <v>1E-3</v>
          </cell>
          <cell r="BZ1091">
            <v>1E-3</v>
          </cell>
          <cell r="CA1091">
            <v>2E-3</v>
          </cell>
          <cell r="CB1091">
            <v>1.1000000000000001E-2</v>
          </cell>
          <cell r="CD1091">
            <v>1E-3</v>
          </cell>
          <cell r="CE1091">
            <v>0</v>
          </cell>
          <cell r="CF1091">
            <v>0</v>
          </cell>
          <cell r="EM1091">
            <v>0.26100000000000001</v>
          </cell>
          <cell r="EN1091">
            <v>0.22700000000000001</v>
          </cell>
          <cell r="EO1091">
            <v>0.20399999999999999</v>
          </cell>
          <cell r="EP1091">
            <v>0.122</v>
          </cell>
          <cell r="EQ1091">
            <v>5.0000000000000001E-3</v>
          </cell>
          <cell r="ER1091">
            <v>0</v>
          </cell>
          <cell r="ES1091">
            <v>0</v>
          </cell>
          <cell r="ET1091">
            <v>0</v>
          </cell>
          <cell r="EU1091">
            <v>5.0000000000000001E-3</v>
          </cell>
          <cell r="EV1091">
            <v>0.126</v>
          </cell>
          <cell r="EW1091">
            <v>0.19</v>
          </cell>
          <cell r="EX1091">
            <v>0.24399999999999999</v>
          </cell>
          <cell r="EY1091">
            <v>1.3839999999999999</v>
          </cell>
        </row>
        <row r="1092">
          <cell r="AC1092" t="str">
            <v>котельной №10, для участка: от ж.д.пр.Олимпийский №4 до ж.д.пр.Севрикова №16; Надземная; 1999год ввода; отопление; обратный; 95/70°С</v>
          </cell>
          <cell r="BP1092">
            <v>2E-3</v>
          </cell>
          <cell r="BQ1092">
            <v>2E-3</v>
          </cell>
          <cell r="BR1092">
            <v>2E-3</v>
          </cell>
          <cell r="BS1092">
            <v>1E-3</v>
          </cell>
          <cell r="BT1092">
            <v>0</v>
          </cell>
          <cell r="BU1092">
            <v>0</v>
          </cell>
          <cell r="BV1092">
            <v>0</v>
          </cell>
          <cell r="BW1092">
            <v>0</v>
          </cell>
          <cell r="BX1092">
            <v>0</v>
          </cell>
          <cell r="BY1092">
            <v>1E-3</v>
          </cell>
          <cell r="BZ1092">
            <v>1E-3</v>
          </cell>
          <cell r="CA1092">
            <v>2E-3</v>
          </cell>
          <cell r="CB1092">
            <v>1.1000000000000001E-2</v>
          </cell>
          <cell r="CD1092">
            <v>1E-3</v>
          </cell>
          <cell r="CE1092">
            <v>0</v>
          </cell>
          <cell r="CF1092">
            <v>0</v>
          </cell>
          <cell r="EM1092">
            <v>0.219</v>
          </cell>
          <cell r="EN1092">
            <v>0.191</v>
          </cell>
          <cell r="EO1092">
            <v>0.17100000000000001</v>
          </cell>
          <cell r="EP1092">
            <v>0.10199999999999999</v>
          </cell>
          <cell r="EQ1092">
            <v>4.0000000000000001E-3</v>
          </cell>
          <cell r="ER1092">
            <v>0</v>
          </cell>
          <cell r="ES1092">
            <v>0</v>
          </cell>
          <cell r="ET1092">
            <v>0</v>
          </cell>
          <cell r="EU1092">
            <v>4.0000000000000001E-3</v>
          </cell>
          <cell r="EV1092">
            <v>0.106</v>
          </cell>
          <cell r="EW1092">
            <v>0.16</v>
          </cell>
          <cell r="EX1092">
            <v>0.20399999999999999</v>
          </cell>
          <cell r="EY1092">
            <v>1.161</v>
          </cell>
        </row>
        <row r="1093">
          <cell r="AC1093" t="str">
            <v>котельной №11, для участка: от врезки у котельной№11 до узла разделения ТС на школу №7 и ж.д. по ул.Советская №3а и пер.Горёвский №2а; Надземная; 2011год ввода; отопление; подающий; 95/70°С</v>
          </cell>
          <cell r="BP1093">
            <v>0.10199999999999999</v>
          </cell>
          <cell r="BQ1093">
            <v>0.09</v>
          </cell>
          <cell r="BR1093">
            <v>8.6999999999999994E-2</v>
          </cell>
          <cell r="BS1093">
            <v>6.4000000000000001E-2</v>
          </cell>
          <cell r="BT1093">
            <v>2.1000000000000001E-2</v>
          </cell>
          <cell r="BU1093">
            <v>1.2E-2</v>
          </cell>
          <cell r="BV1093">
            <v>1.4999999999999999E-2</v>
          </cell>
          <cell r="BW1093">
            <v>1.7999999999999999E-2</v>
          </cell>
          <cell r="BX1093">
            <v>0.02</v>
          </cell>
          <cell r="BY1093">
            <v>6.6000000000000003E-2</v>
          </cell>
          <cell r="BZ1093">
            <v>8.3000000000000004E-2</v>
          </cell>
          <cell r="CA1093">
            <v>9.7000000000000003E-2</v>
          </cell>
          <cell r="CB1093">
            <v>0.67500000000000004</v>
          </cell>
          <cell r="CD1093">
            <v>5.8000000000000003E-2</v>
          </cell>
          <cell r="CE1093">
            <v>8.9999999999999993E-3</v>
          </cell>
          <cell r="CF1093">
            <v>8.9999999999999993E-3</v>
          </cell>
          <cell r="EM1093">
            <v>5.97</v>
          </cell>
          <cell r="EN1093">
            <v>5.1950000000000003</v>
          </cell>
          <cell r="EO1093">
            <v>4.6589999999999998</v>
          </cell>
          <cell r="EP1093">
            <v>2.78</v>
          </cell>
          <cell r="EQ1093">
            <v>0.11899999999999999</v>
          </cell>
          <cell r="ER1093">
            <v>0</v>
          </cell>
          <cell r="ES1093">
            <v>0</v>
          </cell>
          <cell r="ET1093">
            <v>0</v>
          </cell>
          <cell r="EU1093">
            <v>0.123</v>
          </cell>
          <cell r="EV1093">
            <v>2.8860000000000001</v>
          </cell>
          <cell r="EW1093">
            <v>4.3550000000000004</v>
          </cell>
          <cell r="EX1093">
            <v>5.5730000000000004</v>
          </cell>
          <cell r="EY1093">
            <v>31.66</v>
          </cell>
        </row>
        <row r="1094">
          <cell r="AC1094" t="str">
            <v>котельной №11, для участка: от врезки у котельной№11 до узла разделения ТС на школу №7 и ж.д. по ул.Советская №3а и пер.Горёвский №2а; Надземная; 2011год ввода; отопление; обратный; 95/70°С</v>
          </cell>
          <cell r="BP1094">
            <v>0.10199999999999999</v>
          </cell>
          <cell r="BQ1094">
            <v>0.09</v>
          </cell>
          <cell r="BR1094">
            <v>8.6999999999999994E-2</v>
          </cell>
          <cell r="BS1094">
            <v>6.4000000000000001E-2</v>
          </cell>
          <cell r="BT1094">
            <v>2.1000000000000001E-2</v>
          </cell>
          <cell r="BU1094">
            <v>1.2E-2</v>
          </cell>
          <cell r="BV1094">
            <v>1.4999999999999999E-2</v>
          </cell>
          <cell r="BW1094">
            <v>1.7999999999999999E-2</v>
          </cell>
          <cell r="BX1094">
            <v>0.02</v>
          </cell>
          <cell r="BY1094">
            <v>6.6000000000000003E-2</v>
          </cell>
          <cell r="BZ1094">
            <v>8.3000000000000004E-2</v>
          </cell>
          <cell r="CA1094">
            <v>9.7000000000000003E-2</v>
          </cell>
          <cell r="CB1094">
            <v>0.67500000000000004</v>
          </cell>
          <cell r="CD1094">
            <v>5.8000000000000003E-2</v>
          </cell>
          <cell r="CE1094">
            <v>8.9999999999999993E-3</v>
          </cell>
          <cell r="CF1094">
            <v>8.9999999999999993E-3</v>
          </cell>
          <cell r="EM1094">
            <v>5.1509999999999998</v>
          </cell>
          <cell r="EN1094">
            <v>4.4820000000000002</v>
          </cell>
          <cell r="EO1094">
            <v>4.0199999999999996</v>
          </cell>
          <cell r="EP1094">
            <v>2.3980000000000001</v>
          </cell>
          <cell r="EQ1094">
            <v>0.10199999999999999</v>
          </cell>
          <cell r="ER1094">
            <v>0</v>
          </cell>
          <cell r="ES1094">
            <v>0</v>
          </cell>
          <cell r="ET1094">
            <v>0</v>
          </cell>
          <cell r="EU1094">
            <v>0.106</v>
          </cell>
          <cell r="EV1094">
            <v>2.4900000000000002</v>
          </cell>
          <cell r="EW1094">
            <v>3.758</v>
          </cell>
          <cell r="EX1094">
            <v>4.8079999999999998</v>
          </cell>
          <cell r="EY1094">
            <v>27.315000000000001</v>
          </cell>
        </row>
        <row r="1095">
          <cell r="AC1095" t="str">
            <v>котельной №11, для участка: от узла разделения ТС (врезка у котельной№11) на школу №7 ; Надземная; 2011год ввода; отопление; подающий; 95/70°С</v>
          </cell>
          <cell r="BP1095">
            <v>2.7E-2</v>
          </cell>
          <cell r="BQ1095">
            <v>2.4E-2</v>
          </cell>
          <cell r="BR1095">
            <v>2.3E-2</v>
          </cell>
          <cell r="BS1095">
            <v>1.7000000000000001E-2</v>
          </cell>
          <cell r="BT1095">
            <v>5.0000000000000001E-3</v>
          </cell>
          <cell r="BU1095">
            <v>3.0000000000000001E-3</v>
          </cell>
          <cell r="BV1095">
            <v>4.0000000000000001E-3</v>
          </cell>
          <cell r="BW1095">
            <v>5.0000000000000001E-3</v>
          </cell>
          <cell r="BX1095">
            <v>5.0000000000000001E-3</v>
          </cell>
          <cell r="BY1095">
            <v>1.7000000000000001E-2</v>
          </cell>
          <cell r="BZ1095">
            <v>2.1999999999999999E-2</v>
          </cell>
          <cell r="CA1095">
            <v>2.5999999999999999E-2</v>
          </cell>
          <cell r="CB1095">
            <v>0.17800000000000002</v>
          </cell>
          <cell r="CD1095">
            <v>1.4999999999999999E-2</v>
          </cell>
          <cell r="CE1095">
            <v>2E-3</v>
          </cell>
          <cell r="CF1095">
            <v>2E-3</v>
          </cell>
          <cell r="EM1095">
            <v>2.6779999999999999</v>
          </cell>
          <cell r="EN1095">
            <v>2.331</v>
          </cell>
          <cell r="EO1095">
            <v>2.09</v>
          </cell>
          <cell r="EP1095">
            <v>1.2470000000000001</v>
          </cell>
          <cell r="EQ1095">
            <v>5.2999999999999999E-2</v>
          </cell>
          <cell r="ER1095">
            <v>0</v>
          </cell>
          <cell r="ES1095">
            <v>0</v>
          </cell>
          <cell r="ET1095">
            <v>0</v>
          </cell>
          <cell r="EU1095">
            <v>5.5E-2</v>
          </cell>
          <cell r="EV1095">
            <v>1.2949999999999999</v>
          </cell>
          <cell r="EW1095">
            <v>1.954</v>
          </cell>
          <cell r="EX1095">
            <v>2.5</v>
          </cell>
          <cell r="EY1095">
            <v>14.203000000000001</v>
          </cell>
        </row>
        <row r="1096">
          <cell r="AC1096" t="str">
            <v>котельной №11, для участка: от узла разделения ТС (врезка у котельной№11) на школу №7 ; Надземная; 2011год ввода; отопление; обратный; 95/70°С</v>
          </cell>
          <cell r="BP1096">
            <v>2.7E-2</v>
          </cell>
          <cell r="BQ1096">
            <v>2.4E-2</v>
          </cell>
          <cell r="BR1096">
            <v>2.3E-2</v>
          </cell>
          <cell r="BS1096">
            <v>1.7000000000000001E-2</v>
          </cell>
          <cell r="BT1096">
            <v>5.0000000000000001E-3</v>
          </cell>
          <cell r="BU1096">
            <v>3.0000000000000001E-3</v>
          </cell>
          <cell r="BV1096">
            <v>4.0000000000000001E-3</v>
          </cell>
          <cell r="BW1096">
            <v>5.0000000000000001E-3</v>
          </cell>
          <cell r="BX1096">
            <v>5.0000000000000001E-3</v>
          </cell>
          <cell r="BY1096">
            <v>1.7000000000000001E-2</v>
          </cell>
          <cell r="BZ1096">
            <v>2.1999999999999999E-2</v>
          </cell>
          <cell r="CA1096">
            <v>2.5999999999999999E-2</v>
          </cell>
          <cell r="CB1096">
            <v>0.17800000000000002</v>
          </cell>
          <cell r="CD1096">
            <v>1.4999999999999999E-2</v>
          </cell>
          <cell r="CE1096">
            <v>2E-3</v>
          </cell>
          <cell r="CF1096">
            <v>2E-3</v>
          </cell>
          <cell r="EM1096">
            <v>2.2949999999999999</v>
          </cell>
          <cell r="EN1096">
            <v>1.9970000000000001</v>
          </cell>
          <cell r="EO1096">
            <v>1.7909999999999999</v>
          </cell>
          <cell r="EP1096">
            <v>1.069</v>
          </cell>
          <cell r="EQ1096">
            <v>4.5999999999999999E-2</v>
          </cell>
          <cell r="ER1096">
            <v>0</v>
          </cell>
          <cell r="ES1096">
            <v>0</v>
          </cell>
          <cell r="ET1096">
            <v>0</v>
          </cell>
          <cell r="EU1096">
            <v>4.7E-2</v>
          </cell>
          <cell r="EV1096">
            <v>1.109</v>
          </cell>
          <cell r="EW1096">
            <v>1.675</v>
          </cell>
          <cell r="EX1096">
            <v>2.1429999999999998</v>
          </cell>
          <cell r="EY1096">
            <v>12.172000000000001</v>
          </cell>
        </row>
        <row r="1097">
          <cell r="AC1097" t="str">
            <v>котельной №11, для участка: от узла разделения ТС (врезка у котельной№11) на ж.д. по ул.Советская №3а и пер.Горёвский №2а; Надземная; 2011год ввода; отопление; подающий; 95/70°С</v>
          </cell>
          <cell r="BP1097">
            <v>1.4999999999999999E-2</v>
          </cell>
          <cell r="BQ1097">
            <v>1.2999999999999999E-2</v>
          </cell>
          <cell r="BR1097">
            <v>1.2999999999999999E-2</v>
          </cell>
          <cell r="BS1097">
            <v>8.9999999999999993E-3</v>
          </cell>
          <cell r="BT1097">
            <v>3.0000000000000001E-3</v>
          </cell>
          <cell r="BU1097">
            <v>2E-3</v>
          </cell>
          <cell r="BV1097">
            <v>2E-3</v>
          </cell>
          <cell r="BW1097">
            <v>3.0000000000000001E-3</v>
          </cell>
          <cell r="BX1097">
            <v>3.0000000000000001E-3</v>
          </cell>
          <cell r="BY1097">
            <v>0.01</v>
          </cell>
          <cell r="BZ1097">
            <v>1.2E-2</v>
          </cell>
          <cell r="CA1097">
            <v>1.4E-2</v>
          </cell>
          <cell r="CB1097">
            <v>9.8999999999999991E-2</v>
          </cell>
          <cell r="CD1097">
            <v>8.0000000000000002E-3</v>
          </cell>
          <cell r="CE1097">
            <v>1E-3</v>
          </cell>
          <cell r="CF1097">
            <v>1E-3</v>
          </cell>
          <cell r="EM1097">
            <v>2.0390000000000001</v>
          </cell>
          <cell r="EN1097">
            <v>1.774</v>
          </cell>
          <cell r="EO1097">
            <v>1.5920000000000001</v>
          </cell>
          <cell r="EP1097">
            <v>0.95</v>
          </cell>
          <cell r="EQ1097">
            <v>4.1000000000000002E-2</v>
          </cell>
          <cell r="ER1097">
            <v>0</v>
          </cell>
          <cell r="ES1097">
            <v>0</v>
          </cell>
          <cell r="ET1097">
            <v>0</v>
          </cell>
          <cell r="EU1097">
            <v>4.2000000000000003E-2</v>
          </cell>
          <cell r="EV1097">
            <v>0.98599999999999999</v>
          </cell>
          <cell r="EW1097">
            <v>1.488</v>
          </cell>
          <cell r="EX1097">
            <v>1.9039999999999999</v>
          </cell>
          <cell r="EY1097">
            <v>10.816000000000001</v>
          </cell>
        </row>
        <row r="1098">
          <cell r="AC1098" t="str">
            <v>котельной №11, для участка: от узла разделения ТС (врезка у котельной№11) на ж.д. по ул.Советская №3а и пер.Горёвский №2а; Надземная; 2011год ввода; отопление; обратный; 95/70°С</v>
          </cell>
          <cell r="BP1098">
            <v>1.4999999999999999E-2</v>
          </cell>
          <cell r="BQ1098">
            <v>1.2999999999999999E-2</v>
          </cell>
          <cell r="BR1098">
            <v>1.2999999999999999E-2</v>
          </cell>
          <cell r="BS1098">
            <v>8.9999999999999993E-3</v>
          </cell>
          <cell r="BT1098">
            <v>3.0000000000000001E-3</v>
          </cell>
          <cell r="BU1098">
            <v>2E-3</v>
          </cell>
          <cell r="BV1098">
            <v>2E-3</v>
          </cell>
          <cell r="BW1098">
            <v>3.0000000000000001E-3</v>
          </cell>
          <cell r="BX1098">
            <v>3.0000000000000001E-3</v>
          </cell>
          <cell r="BY1098">
            <v>0.01</v>
          </cell>
          <cell r="BZ1098">
            <v>1.2E-2</v>
          </cell>
          <cell r="CA1098">
            <v>1.4E-2</v>
          </cell>
          <cell r="CB1098">
            <v>9.8999999999999991E-2</v>
          </cell>
          <cell r="CD1098">
            <v>8.0000000000000002E-3</v>
          </cell>
          <cell r="CE1098">
            <v>1E-3</v>
          </cell>
          <cell r="CF1098">
            <v>1E-3</v>
          </cell>
          <cell r="EM1098">
            <v>1.708</v>
          </cell>
          <cell r="EN1098">
            <v>1.486</v>
          </cell>
          <cell r="EO1098">
            <v>1.333</v>
          </cell>
          <cell r="EP1098">
            <v>0.79500000000000004</v>
          </cell>
          <cell r="EQ1098">
            <v>3.4000000000000002E-2</v>
          </cell>
          <cell r="ER1098">
            <v>0</v>
          </cell>
          <cell r="ES1098">
            <v>0</v>
          </cell>
          <cell r="ET1098">
            <v>0</v>
          </cell>
          <cell r="EU1098">
            <v>3.5000000000000003E-2</v>
          </cell>
          <cell r="EV1098">
            <v>0.82499999999999996</v>
          </cell>
          <cell r="EW1098">
            <v>1.246</v>
          </cell>
          <cell r="EX1098">
            <v>1.5940000000000001</v>
          </cell>
          <cell r="EY1098">
            <v>9.0559999999999992</v>
          </cell>
        </row>
        <row r="1099">
          <cell r="AC1099" t="str">
            <v>котельной №1, для участка: от границ участка №6 дозадвижки №135; Надземная; 2011год ввода; ГВС; подающий; 60/30°С</v>
          </cell>
          <cell r="BP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U1099">
            <v>0</v>
          </cell>
          <cell r="BV1099">
            <v>0</v>
          </cell>
          <cell r="BW1099">
            <v>0</v>
          </cell>
          <cell r="BX1099">
            <v>0</v>
          </cell>
          <cell r="BY1099">
            <v>0</v>
          </cell>
          <cell r="BZ1099">
            <v>0</v>
          </cell>
          <cell r="CA1099">
            <v>0</v>
          </cell>
          <cell r="CB1099">
            <v>0</v>
          </cell>
          <cell r="CD1099">
            <v>0</v>
          </cell>
          <cell r="CE1099">
            <v>0</v>
          </cell>
          <cell r="CF1099">
            <v>0</v>
          </cell>
          <cell r="EM1099">
            <v>2.4279999999999999</v>
          </cell>
          <cell r="EN1099">
            <v>2.157</v>
          </cell>
          <cell r="EO1099">
            <v>2.15</v>
          </cell>
          <cell r="EP1099">
            <v>1.7170000000000001</v>
          </cell>
          <cell r="EQ1099">
            <v>1.496</v>
          </cell>
          <cell r="ER1099">
            <v>0.84</v>
          </cell>
          <cell r="ES1099">
            <v>1.042</v>
          </cell>
          <cell r="ET1099">
            <v>1.339</v>
          </cell>
          <cell r="EU1099">
            <v>1.4750000000000001</v>
          </cell>
          <cell r="EV1099">
            <v>1.7769999999999999</v>
          </cell>
          <cell r="EW1099">
            <v>2.044</v>
          </cell>
          <cell r="EX1099">
            <v>2.35</v>
          </cell>
          <cell r="EY1099">
            <v>20.815000000000001</v>
          </cell>
        </row>
        <row r="1100">
          <cell r="AC1100" t="str">
            <v>котельной №1, для участка: от границ участка №6 дозадвижки №135; Надземная; 2011год ввода; ГВС; обратный; 60/30°С</v>
          </cell>
          <cell r="BP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U1100">
            <v>0</v>
          </cell>
          <cell r="BV1100">
            <v>0</v>
          </cell>
          <cell r="BW1100">
            <v>0</v>
          </cell>
          <cell r="BX1100">
            <v>0</v>
          </cell>
          <cell r="BY1100">
            <v>0</v>
          </cell>
          <cell r="BZ1100">
            <v>0</v>
          </cell>
          <cell r="CA1100">
            <v>0</v>
          </cell>
          <cell r="CB1100">
            <v>0</v>
          </cell>
          <cell r="CD1100">
            <v>0</v>
          </cell>
          <cell r="CE1100">
            <v>0</v>
          </cell>
          <cell r="CF1100">
            <v>0</v>
          </cell>
          <cell r="EM1100">
            <v>1.992</v>
          </cell>
          <cell r="EN1100">
            <v>1.7689999999999999</v>
          </cell>
          <cell r="EO1100">
            <v>1.764</v>
          </cell>
          <cell r="EP1100">
            <v>1.409</v>
          </cell>
          <cell r="EQ1100">
            <v>1.2270000000000001</v>
          </cell>
          <cell r="ER1100">
            <v>0.68899999999999995</v>
          </cell>
          <cell r="ES1100">
            <v>0.85499999999999998</v>
          </cell>
          <cell r="ET1100">
            <v>1.099</v>
          </cell>
          <cell r="EU1100">
            <v>1.21</v>
          </cell>
          <cell r="EV1100">
            <v>1.458</v>
          </cell>
          <cell r="EW1100">
            <v>1.677</v>
          </cell>
          <cell r="EX1100">
            <v>1.9279999999999999</v>
          </cell>
          <cell r="EY1100">
            <v>17.076999999999998</v>
          </cell>
        </row>
        <row r="1101">
          <cell r="AC1101" t="str">
            <v>котельной №1, для участка: от границ участка №8 до ж.д. пер.Ульяновский№100; Надземная; 2011год ввода; ГВС; подающий; 60/30°С</v>
          </cell>
          <cell r="BP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U1101">
            <v>0</v>
          </cell>
          <cell r="BV1101">
            <v>0</v>
          </cell>
          <cell r="BW1101">
            <v>0</v>
          </cell>
          <cell r="BX1101">
            <v>0</v>
          </cell>
          <cell r="BY1101">
            <v>0</v>
          </cell>
          <cell r="BZ1101">
            <v>0</v>
          </cell>
          <cell r="CA1101">
            <v>0</v>
          </cell>
          <cell r="CB1101">
            <v>0</v>
          </cell>
          <cell r="CD1101">
            <v>0</v>
          </cell>
          <cell r="CE1101">
            <v>0</v>
          </cell>
          <cell r="CF1101">
            <v>0</v>
          </cell>
          <cell r="EM1101">
            <v>9.9000000000000005E-2</v>
          </cell>
          <cell r="EN1101">
            <v>8.7999999999999995E-2</v>
          </cell>
          <cell r="EO1101">
            <v>8.7999999999999995E-2</v>
          </cell>
          <cell r="EP1101">
            <v>7.0000000000000007E-2</v>
          </cell>
          <cell r="EQ1101">
            <v>6.0999999999999999E-2</v>
          </cell>
          <cell r="ER1101">
            <v>3.4000000000000002E-2</v>
          </cell>
          <cell r="ES1101">
            <v>4.2000000000000003E-2</v>
          </cell>
          <cell r="ET1101">
            <v>5.5E-2</v>
          </cell>
          <cell r="EU1101">
            <v>0.06</v>
          </cell>
          <cell r="EV1101">
            <v>7.1999999999999995E-2</v>
          </cell>
          <cell r="EW1101">
            <v>8.3000000000000004E-2</v>
          </cell>
          <cell r="EX1101">
            <v>9.6000000000000002E-2</v>
          </cell>
          <cell r="EY1101">
            <v>0.84799999999999986</v>
          </cell>
        </row>
        <row r="1102">
          <cell r="AC1102" t="str">
            <v>котельной №1, для участка: от границ участка №8 до ж.д. пер.Ульяновский№100; Надземная; 2011год ввода; ГВС; обратный; 60/30°С</v>
          </cell>
          <cell r="BP1102">
            <v>0</v>
          </cell>
          <cell r="BQ1102">
            <v>0</v>
          </cell>
          <cell r="BR1102">
            <v>0</v>
          </cell>
          <cell r="BS1102">
            <v>0</v>
          </cell>
          <cell r="BT1102">
            <v>0</v>
          </cell>
          <cell r="BU1102">
            <v>0</v>
          </cell>
          <cell r="BV1102">
            <v>0</v>
          </cell>
          <cell r="BW1102">
            <v>0</v>
          </cell>
          <cell r="BX1102">
            <v>0</v>
          </cell>
          <cell r="BY1102">
            <v>0</v>
          </cell>
          <cell r="BZ1102">
            <v>0</v>
          </cell>
          <cell r="CA1102">
            <v>0</v>
          </cell>
          <cell r="CB1102">
            <v>0</v>
          </cell>
          <cell r="CD1102">
            <v>0</v>
          </cell>
          <cell r="CE1102">
            <v>0</v>
          </cell>
          <cell r="CF1102">
            <v>0</v>
          </cell>
          <cell r="EM1102">
            <v>8.5999999999999993E-2</v>
          </cell>
          <cell r="EN1102">
            <v>7.6999999999999999E-2</v>
          </cell>
          <cell r="EO1102">
            <v>7.5999999999999998E-2</v>
          </cell>
          <cell r="EP1102">
            <v>6.0999999999999999E-2</v>
          </cell>
          <cell r="EQ1102">
            <v>5.2999999999999999E-2</v>
          </cell>
          <cell r="ER1102">
            <v>0.03</v>
          </cell>
          <cell r="ES1102">
            <v>3.6999999999999998E-2</v>
          </cell>
          <cell r="ET1102">
            <v>4.8000000000000001E-2</v>
          </cell>
          <cell r="EU1102">
            <v>5.1999999999999998E-2</v>
          </cell>
          <cell r="EV1102">
            <v>6.3E-2</v>
          </cell>
          <cell r="EW1102">
            <v>7.2999999999999995E-2</v>
          </cell>
          <cell r="EX1102">
            <v>8.3000000000000004E-2</v>
          </cell>
          <cell r="EY1102">
            <v>0.73899999999999988</v>
          </cell>
        </row>
        <row r="1103">
          <cell r="AC1103" t="str">
            <v>котельной №1, для участка: от границ участка №8 до ж.д. пер.Ульяновский№100; Надземная; 2011год ввода; ГВС; подающий; 60/30°С</v>
          </cell>
          <cell r="BP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U1103">
            <v>0</v>
          </cell>
          <cell r="BV1103">
            <v>0</v>
          </cell>
          <cell r="BW1103">
            <v>0</v>
          </cell>
          <cell r="BX1103">
            <v>0</v>
          </cell>
          <cell r="BY1103">
            <v>0</v>
          </cell>
          <cell r="BZ1103">
            <v>0</v>
          </cell>
          <cell r="CA1103">
            <v>0</v>
          </cell>
          <cell r="CB1103">
            <v>0</v>
          </cell>
          <cell r="CD1103">
            <v>0</v>
          </cell>
          <cell r="CE1103">
            <v>0</v>
          </cell>
          <cell r="CF1103">
            <v>0</v>
          </cell>
          <cell r="EM1103">
            <v>0.36499999999999999</v>
          </cell>
          <cell r="EN1103">
            <v>0.32400000000000001</v>
          </cell>
          <cell r="EO1103">
            <v>0.32300000000000001</v>
          </cell>
          <cell r="EP1103">
            <v>0.25800000000000001</v>
          </cell>
          <cell r="EQ1103">
            <v>0.22500000000000001</v>
          </cell>
          <cell r="ER1103">
            <v>0.126</v>
          </cell>
          <cell r="ES1103">
            <v>0.156</v>
          </cell>
          <cell r="ET1103">
            <v>0.20100000000000001</v>
          </cell>
          <cell r="EU1103">
            <v>0.221</v>
          </cell>
          <cell r="EV1103">
            <v>0.26700000000000002</v>
          </cell>
          <cell r="EW1103">
            <v>0.307</v>
          </cell>
          <cell r="EX1103">
            <v>0.35299999999999998</v>
          </cell>
          <cell r="EY1103">
            <v>3.1259999999999994</v>
          </cell>
        </row>
        <row r="1104">
          <cell r="AC1104" t="str">
            <v>котельной №1, для участка: от границ участка №8 до ж.д. пер.Ульяновский№100; Надземная; 2011год ввода; ГВС; обратный; 60/30°С</v>
          </cell>
          <cell r="BP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U1104">
            <v>0</v>
          </cell>
          <cell r="BV1104">
            <v>0</v>
          </cell>
          <cell r="BW1104">
            <v>0</v>
          </cell>
          <cell r="BX1104">
            <v>0</v>
          </cell>
          <cell r="BY1104">
            <v>0</v>
          </cell>
          <cell r="BZ1104">
            <v>0</v>
          </cell>
          <cell r="CA1104">
            <v>0</v>
          </cell>
          <cell r="CB1104">
            <v>0</v>
          </cell>
          <cell r="CD1104">
            <v>0</v>
          </cell>
          <cell r="CE1104">
            <v>0</v>
          </cell>
          <cell r="CF1104">
            <v>0</v>
          </cell>
          <cell r="EM1104">
            <v>0.316</v>
          </cell>
          <cell r="EN1104">
            <v>0.28000000000000003</v>
          </cell>
          <cell r="EO1104">
            <v>0.27900000000000003</v>
          </cell>
          <cell r="EP1104">
            <v>0.223</v>
          </cell>
          <cell r="EQ1104">
            <v>0.19400000000000001</v>
          </cell>
          <cell r="ER1104">
            <v>0.109</v>
          </cell>
          <cell r="ES1104">
            <v>0.13500000000000001</v>
          </cell>
          <cell r="ET1104">
            <v>0.17399999999999999</v>
          </cell>
          <cell r="EU1104">
            <v>0.192</v>
          </cell>
          <cell r="EV1104">
            <v>0.23100000000000001</v>
          </cell>
          <cell r="EW1104">
            <v>0.26600000000000001</v>
          </cell>
          <cell r="EX1104">
            <v>0.30499999999999999</v>
          </cell>
          <cell r="EY1104">
            <v>2.7040000000000002</v>
          </cell>
        </row>
        <row r="1105">
          <cell r="AC1105" t="str">
            <v>котельной №1, для участка: от границ участка №8 до ж.д. пер.Ульяновский№100; Надземная; 2011год ввода; ГВС; обратный; 60/30°С</v>
          </cell>
          <cell r="BP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U1105">
            <v>0</v>
          </cell>
          <cell r="BV1105">
            <v>0</v>
          </cell>
          <cell r="BW1105">
            <v>0</v>
          </cell>
          <cell r="BX1105">
            <v>0</v>
          </cell>
          <cell r="BY1105">
            <v>0</v>
          </cell>
          <cell r="BZ1105">
            <v>0</v>
          </cell>
          <cell r="CA1105">
            <v>0</v>
          </cell>
          <cell r="CB1105">
            <v>0</v>
          </cell>
          <cell r="CD1105">
            <v>0</v>
          </cell>
          <cell r="CE1105">
            <v>0</v>
          </cell>
          <cell r="CF1105">
            <v>0</v>
          </cell>
          <cell r="EM1105">
            <v>1.7390000000000001</v>
          </cell>
          <cell r="EN1105">
            <v>1.5449999999999999</v>
          </cell>
          <cell r="EO1105">
            <v>1.54</v>
          </cell>
          <cell r="EP1105">
            <v>1.23</v>
          </cell>
          <cell r="EQ1105">
            <v>1.071</v>
          </cell>
          <cell r="ER1105">
            <v>0.60199999999999998</v>
          </cell>
          <cell r="ES1105">
            <v>0.746</v>
          </cell>
          <cell r="ET1105">
            <v>0.95899999999999996</v>
          </cell>
          <cell r="EU1105">
            <v>1.056</v>
          </cell>
          <cell r="EV1105">
            <v>1.2729999999999999</v>
          </cell>
          <cell r="EW1105">
            <v>1.464</v>
          </cell>
          <cell r="EX1105">
            <v>1.6830000000000001</v>
          </cell>
          <cell r="EY1105">
            <v>14.907999999999999</v>
          </cell>
        </row>
        <row r="1106">
          <cell r="AC1106" t="str">
            <v>котельной №1, для участка: от границ участка №8 до ж.д. пер.Ульяновский№100; Надземная; 2011год ввода; ГВС; подающий; 60/30°С</v>
          </cell>
          <cell r="BP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U1106">
            <v>0</v>
          </cell>
          <cell r="BV1106">
            <v>0</v>
          </cell>
          <cell r="BW1106">
            <v>0</v>
          </cell>
          <cell r="BX1106">
            <v>0</v>
          </cell>
          <cell r="BY1106">
            <v>0</v>
          </cell>
          <cell r="BZ1106">
            <v>0</v>
          </cell>
          <cell r="CA1106">
            <v>0</v>
          </cell>
          <cell r="CB1106">
            <v>0</v>
          </cell>
          <cell r="CD1106">
            <v>0</v>
          </cell>
          <cell r="CE1106">
            <v>0</v>
          </cell>
          <cell r="CF1106">
            <v>0</v>
          </cell>
          <cell r="EM1106">
            <v>2.0110000000000001</v>
          </cell>
          <cell r="EN1106">
            <v>1.786</v>
          </cell>
          <cell r="EO1106">
            <v>1.78</v>
          </cell>
          <cell r="EP1106">
            <v>1.4219999999999999</v>
          </cell>
          <cell r="EQ1106">
            <v>1.2390000000000001</v>
          </cell>
          <cell r="ER1106">
            <v>0.69499999999999995</v>
          </cell>
          <cell r="ES1106">
            <v>0.86299999999999999</v>
          </cell>
          <cell r="ET1106">
            <v>1.109</v>
          </cell>
          <cell r="EU1106">
            <v>1.2210000000000001</v>
          </cell>
          <cell r="EV1106">
            <v>1.472</v>
          </cell>
          <cell r="EW1106">
            <v>1.6930000000000001</v>
          </cell>
          <cell r="EX1106">
            <v>1.946</v>
          </cell>
          <cell r="EY1106">
            <v>17.236999999999998</v>
          </cell>
        </row>
        <row r="1107">
          <cell r="AC1107" t="str">
            <v>котельной №1, для участка: от границ участка №8 до ж.д. пер.Ульяновский№100; Надземная; 1983год ввода; ГВС; подающий; 60/30°С</v>
          </cell>
          <cell r="BP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U1107">
            <v>0</v>
          </cell>
          <cell r="BV1107">
            <v>0</v>
          </cell>
          <cell r="BW1107">
            <v>0</v>
          </cell>
          <cell r="BX1107">
            <v>0</v>
          </cell>
          <cell r="BY1107">
            <v>0</v>
          </cell>
          <cell r="BZ1107">
            <v>0</v>
          </cell>
          <cell r="CA1107">
            <v>0</v>
          </cell>
          <cell r="CB1107">
            <v>0</v>
          </cell>
          <cell r="CD1107">
            <v>0</v>
          </cell>
          <cell r="CE1107">
            <v>0</v>
          </cell>
          <cell r="CF1107">
            <v>0</v>
          </cell>
          <cell r="EM1107">
            <v>0.67200000000000004</v>
          </cell>
          <cell r="EN1107">
            <v>0.59699999999999998</v>
          </cell>
          <cell r="EO1107">
            <v>0.59499999999999997</v>
          </cell>
          <cell r="EP1107">
            <v>0.47499999999999998</v>
          </cell>
          <cell r="EQ1107">
            <v>0.41399999999999998</v>
          </cell>
          <cell r="ER1107">
            <v>0.23200000000000001</v>
          </cell>
          <cell r="ES1107">
            <v>0.28799999999999998</v>
          </cell>
          <cell r="ET1107">
            <v>0.371</v>
          </cell>
          <cell r="EU1107">
            <v>0.40799999999999997</v>
          </cell>
          <cell r="EV1107">
            <v>0.49199999999999999</v>
          </cell>
          <cell r="EW1107">
            <v>0.56599999999999995</v>
          </cell>
          <cell r="EX1107">
            <v>0.65100000000000002</v>
          </cell>
          <cell r="EY1107">
            <v>5.7610000000000001</v>
          </cell>
        </row>
        <row r="1108">
          <cell r="AC1108" t="str">
            <v/>
          </cell>
          <cell r="BP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U1108">
            <v>0</v>
          </cell>
          <cell r="BV1108">
            <v>0</v>
          </cell>
          <cell r="BW1108">
            <v>0</v>
          </cell>
          <cell r="BX1108">
            <v>0</v>
          </cell>
          <cell r="BY1108">
            <v>0</v>
          </cell>
          <cell r="BZ1108">
            <v>0</v>
          </cell>
          <cell r="CA1108">
            <v>0</v>
          </cell>
          <cell r="CB1108">
            <v>0</v>
          </cell>
          <cell r="CD1108">
            <v>0</v>
          </cell>
          <cell r="CE1108">
            <v>0</v>
          </cell>
          <cell r="CF1108">
            <v>0</v>
          </cell>
          <cell r="EM1108" t="e">
            <v>#N/A</v>
          </cell>
          <cell r="EN1108" t="e">
            <v>#N/A</v>
          </cell>
          <cell r="EO1108" t="e">
            <v>#N/A</v>
          </cell>
          <cell r="EP1108" t="e">
            <v>#N/A</v>
          </cell>
          <cell r="EQ1108" t="e">
            <v>#N/A</v>
          </cell>
          <cell r="ER1108" t="e">
            <v>#N/A</v>
          </cell>
          <cell r="ES1108" t="e">
            <v>#N/A</v>
          </cell>
          <cell r="ET1108" t="e">
            <v>#N/A</v>
          </cell>
          <cell r="EU1108" t="e">
            <v>#N/A</v>
          </cell>
          <cell r="EV1108" t="e">
            <v>#N/A</v>
          </cell>
          <cell r="EW1108" t="e">
            <v>#N/A</v>
          </cell>
          <cell r="EX1108" t="e">
            <v>#N/A</v>
          </cell>
          <cell r="EY1108">
            <v>0</v>
          </cell>
        </row>
        <row r="1109">
          <cell r="AC1109" t="str">
            <v>котельной №1, для участка: от границ участка №6 дозадвижки №135; Надземная; 2011год ввода; ГВС; обратный; 60/30°С</v>
          </cell>
          <cell r="BP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U1109">
            <v>0</v>
          </cell>
          <cell r="BV1109">
            <v>0</v>
          </cell>
          <cell r="BW1109">
            <v>0</v>
          </cell>
          <cell r="BX1109">
            <v>0</v>
          </cell>
          <cell r="BY1109">
            <v>0</v>
          </cell>
          <cell r="BZ1109">
            <v>0</v>
          </cell>
          <cell r="CA1109">
            <v>0</v>
          </cell>
          <cell r="CB1109">
            <v>0</v>
          </cell>
          <cell r="CD1109">
            <v>0</v>
          </cell>
          <cell r="CE1109">
            <v>0</v>
          </cell>
          <cell r="CF1109">
            <v>0</v>
          </cell>
          <cell r="EM1109">
            <v>0.55800000000000005</v>
          </cell>
          <cell r="EN1109">
            <v>0.495</v>
          </cell>
          <cell r="EO1109">
            <v>0.49399999999999999</v>
          </cell>
          <cell r="EP1109">
            <v>0.39400000000000002</v>
          </cell>
          <cell r="EQ1109">
            <v>0.34300000000000003</v>
          </cell>
          <cell r="ER1109">
            <v>0.193</v>
          </cell>
          <cell r="ES1109">
            <v>0.23899999999999999</v>
          </cell>
          <cell r="ET1109">
            <v>0.308</v>
          </cell>
          <cell r="EU1109">
            <v>0.33900000000000002</v>
          </cell>
          <cell r="EV1109">
            <v>0.40799999999999997</v>
          </cell>
          <cell r="EW1109">
            <v>0.46899999999999997</v>
          </cell>
          <cell r="EX1109">
            <v>0.54</v>
          </cell>
          <cell r="EY1109">
            <v>4.7799999999999994</v>
          </cell>
        </row>
        <row r="1110">
          <cell r="AC1110" t="str">
            <v>котельной №1, для участка: от границ участка №11 дож.д.пер.Ульяновский №104; Надземная; 2011год ввода; ГВС; подающий; 60/30°С</v>
          </cell>
          <cell r="BP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U1110">
            <v>0</v>
          </cell>
          <cell r="BV1110">
            <v>0</v>
          </cell>
          <cell r="BW1110">
            <v>0</v>
          </cell>
          <cell r="BX1110">
            <v>0</v>
          </cell>
          <cell r="BY1110">
            <v>0</v>
          </cell>
          <cell r="BZ1110">
            <v>0</v>
          </cell>
          <cell r="CA1110">
            <v>0</v>
          </cell>
          <cell r="CB1110">
            <v>0</v>
          </cell>
          <cell r="CD1110">
            <v>0</v>
          </cell>
          <cell r="CE1110">
            <v>0</v>
          </cell>
          <cell r="CF1110">
            <v>0</v>
          </cell>
          <cell r="EM1110">
            <v>0.36</v>
          </cell>
          <cell r="EN1110">
            <v>0.31900000000000001</v>
          </cell>
          <cell r="EO1110">
            <v>0.318</v>
          </cell>
          <cell r="EP1110">
            <v>0.254</v>
          </cell>
          <cell r="EQ1110">
            <v>0.222</v>
          </cell>
          <cell r="ER1110">
            <v>0.124</v>
          </cell>
          <cell r="ES1110">
            <v>0.154</v>
          </cell>
          <cell r="ET1110">
            <v>0.19800000000000001</v>
          </cell>
          <cell r="EU1110">
            <v>0.218</v>
          </cell>
          <cell r="EV1110">
            <v>0.26300000000000001</v>
          </cell>
          <cell r="EW1110">
            <v>0.30299999999999999</v>
          </cell>
          <cell r="EX1110">
            <v>0.34799999999999998</v>
          </cell>
          <cell r="EY1110">
            <v>3.0809999999999995</v>
          </cell>
        </row>
        <row r="1111">
          <cell r="AC1111" t="str">
            <v>котельной №1, для участка: от границ участка №11 дож.д.пер.Ульяновский №104; Надземная; 2011год ввода; ГВС; подающий; 60/30°С</v>
          </cell>
          <cell r="BP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U1111">
            <v>0</v>
          </cell>
          <cell r="BV1111">
            <v>0</v>
          </cell>
          <cell r="BW1111">
            <v>0</v>
          </cell>
          <cell r="BX1111">
            <v>0</v>
          </cell>
          <cell r="BY1111">
            <v>0</v>
          </cell>
          <cell r="BZ1111">
            <v>0</v>
          </cell>
          <cell r="CA1111">
            <v>0</v>
          </cell>
          <cell r="CB1111">
            <v>0</v>
          </cell>
          <cell r="CD1111">
            <v>0</v>
          </cell>
          <cell r="CE1111">
            <v>0</v>
          </cell>
          <cell r="CF1111">
            <v>0</v>
          </cell>
          <cell r="EM1111">
            <v>4.5999999999999999E-2</v>
          </cell>
          <cell r="EN1111">
            <v>4.1000000000000002E-2</v>
          </cell>
          <cell r="EO1111">
            <v>4.1000000000000002E-2</v>
          </cell>
          <cell r="EP1111">
            <v>3.3000000000000002E-2</v>
          </cell>
          <cell r="EQ1111">
            <v>2.8000000000000001E-2</v>
          </cell>
          <cell r="ER1111">
            <v>1.6E-2</v>
          </cell>
          <cell r="ES1111">
            <v>0.02</v>
          </cell>
          <cell r="ET1111">
            <v>2.5000000000000001E-2</v>
          </cell>
          <cell r="EU1111">
            <v>2.8000000000000001E-2</v>
          </cell>
          <cell r="EV1111">
            <v>3.4000000000000002E-2</v>
          </cell>
          <cell r="EW1111">
            <v>3.9E-2</v>
          </cell>
          <cell r="EX1111">
            <v>4.4999999999999998E-2</v>
          </cell>
          <cell r="EY1111">
            <v>0.39600000000000002</v>
          </cell>
        </row>
        <row r="1112">
          <cell r="AC1112" t="str">
            <v>котельной №1, для участка: от границ участка №11 дож.д.пер.Ульяновский №104; Надземная; 2011год ввода; ГВС; подающий; 60/30°С</v>
          </cell>
          <cell r="BP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U1112">
            <v>0</v>
          </cell>
          <cell r="BV1112">
            <v>0</v>
          </cell>
          <cell r="BW1112">
            <v>0</v>
          </cell>
          <cell r="BX1112">
            <v>0</v>
          </cell>
          <cell r="BY1112">
            <v>0</v>
          </cell>
          <cell r="BZ1112">
            <v>0</v>
          </cell>
          <cell r="CA1112">
            <v>0</v>
          </cell>
          <cell r="CB1112">
            <v>0</v>
          </cell>
          <cell r="CD1112">
            <v>0</v>
          </cell>
          <cell r="CE1112">
            <v>0</v>
          </cell>
          <cell r="CF1112">
            <v>0</v>
          </cell>
          <cell r="EM1112">
            <v>0.60199999999999998</v>
          </cell>
          <cell r="EN1112">
            <v>0.53400000000000003</v>
          </cell>
          <cell r="EO1112">
            <v>0.53300000000000003</v>
          </cell>
          <cell r="EP1112">
            <v>0.42499999999999999</v>
          </cell>
          <cell r="EQ1112">
            <v>0.371</v>
          </cell>
          <cell r="ER1112">
            <v>0.20799999999999999</v>
          </cell>
          <cell r="ES1112">
            <v>0.25800000000000001</v>
          </cell>
          <cell r="ET1112">
            <v>0.33200000000000002</v>
          </cell>
          <cell r="EU1112">
            <v>0.36499999999999999</v>
          </cell>
          <cell r="EV1112">
            <v>0.44</v>
          </cell>
          <cell r="EW1112">
            <v>0.50700000000000001</v>
          </cell>
          <cell r="EX1112">
            <v>0.58199999999999996</v>
          </cell>
          <cell r="EY1112">
            <v>5.157</v>
          </cell>
        </row>
        <row r="1113">
          <cell r="AC1113" t="str">
            <v>котельной №1, для участка: от границ участка №11 дож.д.пер.Ульяновский №104; Надземная; 2011год ввода; ГВС; обратный; 60/30°С</v>
          </cell>
          <cell r="BP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U1113">
            <v>0</v>
          </cell>
          <cell r="BV1113">
            <v>0</v>
          </cell>
          <cell r="BW1113">
            <v>0</v>
          </cell>
          <cell r="BX1113">
            <v>0</v>
          </cell>
          <cell r="BY1113">
            <v>0</v>
          </cell>
          <cell r="BZ1113">
            <v>0</v>
          </cell>
          <cell r="CA1113">
            <v>0</v>
          </cell>
          <cell r="CB1113">
            <v>0</v>
          </cell>
          <cell r="CD1113">
            <v>0</v>
          </cell>
          <cell r="CE1113">
            <v>0</v>
          </cell>
          <cell r="CF1113">
            <v>0</v>
          </cell>
          <cell r="EM1113">
            <v>0.60099999999999998</v>
          </cell>
          <cell r="EN1113">
            <v>0.53300000000000003</v>
          </cell>
          <cell r="EO1113">
            <v>0.53200000000000003</v>
          </cell>
          <cell r="EP1113">
            <v>0.42499999999999999</v>
          </cell>
          <cell r="EQ1113">
            <v>0.37</v>
          </cell>
          <cell r="ER1113">
            <v>0.20799999999999999</v>
          </cell>
          <cell r="ES1113">
            <v>0.25800000000000001</v>
          </cell>
          <cell r="ET1113">
            <v>0.33100000000000002</v>
          </cell>
          <cell r="EU1113">
            <v>0.36499999999999999</v>
          </cell>
          <cell r="EV1113">
            <v>0.44</v>
          </cell>
          <cell r="EW1113">
            <v>0.50600000000000001</v>
          </cell>
          <cell r="EX1113">
            <v>0.58099999999999996</v>
          </cell>
          <cell r="EY1113">
            <v>5.15</v>
          </cell>
        </row>
        <row r="1114">
          <cell r="AC1114" t="str">
            <v>котельной №1, для участка: от границ участка №11 дож.д.пер.Ульяновский №104; Надземная; 2011год ввода; ГВС; обратный; 60/30°С</v>
          </cell>
          <cell r="BP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U1114">
            <v>0</v>
          </cell>
          <cell r="BV1114">
            <v>0</v>
          </cell>
          <cell r="BW1114">
            <v>0</v>
          </cell>
          <cell r="BX1114">
            <v>0</v>
          </cell>
          <cell r="BY1114">
            <v>0</v>
          </cell>
          <cell r="BZ1114">
            <v>0</v>
          </cell>
          <cell r="CA1114">
            <v>0</v>
          </cell>
          <cell r="CB1114">
            <v>0</v>
          </cell>
          <cell r="CD1114">
            <v>0</v>
          </cell>
          <cell r="CE1114">
            <v>0</v>
          </cell>
          <cell r="CF1114">
            <v>0</v>
          </cell>
          <cell r="EM1114">
            <v>0.33400000000000002</v>
          </cell>
          <cell r="EN1114">
            <v>0.29699999999999999</v>
          </cell>
          <cell r="EO1114">
            <v>0.29599999999999999</v>
          </cell>
          <cell r="EP1114">
            <v>0.23599999999999999</v>
          </cell>
          <cell r="EQ1114">
            <v>0.20599999999999999</v>
          </cell>
          <cell r="ER1114">
            <v>0.11600000000000001</v>
          </cell>
          <cell r="ES1114">
            <v>0.14299999999999999</v>
          </cell>
          <cell r="ET1114">
            <v>0.184</v>
          </cell>
          <cell r="EU1114">
            <v>0.20300000000000001</v>
          </cell>
          <cell r="EV1114">
            <v>0.245</v>
          </cell>
          <cell r="EW1114">
            <v>0.28100000000000003</v>
          </cell>
          <cell r="EX1114">
            <v>0.32300000000000001</v>
          </cell>
          <cell r="EY1114">
            <v>2.8640000000000003</v>
          </cell>
        </row>
        <row r="1115">
          <cell r="AC1115" t="str">
            <v>котельной №1, для участка: от ж.д.пер.Ульяновский №100 до границ участка №10; Надземная; 2011год ввода; ГВС; подающий; 60/30°С</v>
          </cell>
          <cell r="BP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U1115">
            <v>0</v>
          </cell>
          <cell r="BV1115">
            <v>0</v>
          </cell>
          <cell r="BW1115">
            <v>0</v>
          </cell>
          <cell r="BX1115">
            <v>0</v>
          </cell>
          <cell r="BY1115">
            <v>0</v>
          </cell>
          <cell r="BZ1115">
            <v>0</v>
          </cell>
          <cell r="CA1115">
            <v>0</v>
          </cell>
          <cell r="CB1115">
            <v>0</v>
          </cell>
          <cell r="CD1115">
            <v>0</v>
          </cell>
          <cell r="CE1115">
            <v>0</v>
          </cell>
          <cell r="CF1115">
            <v>0</v>
          </cell>
          <cell r="EM1115">
            <v>0.251</v>
          </cell>
          <cell r="EN1115">
            <v>0.223</v>
          </cell>
          <cell r="EO1115">
            <v>0.222</v>
          </cell>
          <cell r="EP1115">
            <v>0.17699999999999999</v>
          </cell>
          <cell r="EQ1115">
            <v>0.154</v>
          </cell>
          <cell r="ER1115">
            <v>8.6999999999999994E-2</v>
          </cell>
          <cell r="ES1115">
            <v>0.108</v>
          </cell>
          <cell r="ET1115">
            <v>0.13800000000000001</v>
          </cell>
          <cell r="EU1115">
            <v>0.152</v>
          </cell>
          <cell r="EV1115">
            <v>0.184</v>
          </cell>
          <cell r="EW1115">
            <v>0.21099999999999999</v>
          </cell>
          <cell r="EX1115">
            <v>0.24299999999999999</v>
          </cell>
          <cell r="EY1115">
            <v>2.15</v>
          </cell>
        </row>
        <row r="1116">
          <cell r="AC1116" t="str">
            <v>котельной №1, для участка: от ж.д.пер.Ульяновский №100 до границ участка №10; Надземная; 2011год ввода; ГВС; обратный; 60/30°С</v>
          </cell>
          <cell r="BP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U1116">
            <v>0</v>
          </cell>
          <cell r="BV1116">
            <v>0</v>
          </cell>
          <cell r="BW1116">
            <v>0</v>
          </cell>
          <cell r="BX1116">
            <v>0</v>
          </cell>
          <cell r="BY1116">
            <v>0</v>
          </cell>
          <cell r="BZ1116">
            <v>0</v>
          </cell>
          <cell r="CA1116">
            <v>0</v>
          </cell>
          <cell r="CB1116">
            <v>0</v>
          </cell>
          <cell r="CD1116">
            <v>0</v>
          </cell>
          <cell r="CE1116">
            <v>0</v>
          </cell>
          <cell r="CF1116">
            <v>0</v>
          </cell>
          <cell r="EM1116">
            <v>0.23300000000000001</v>
          </cell>
          <cell r="EN1116">
            <v>0.20699999999999999</v>
          </cell>
          <cell r="EO1116">
            <v>0.20599999999999999</v>
          </cell>
          <cell r="EP1116">
            <v>0.16500000000000001</v>
          </cell>
          <cell r="EQ1116">
            <v>0.14399999999999999</v>
          </cell>
          <cell r="ER1116">
            <v>8.1000000000000003E-2</v>
          </cell>
          <cell r="ES1116">
            <v>0.1</v>
          </cell>
          <cell r="ET1116">
            <v>0.129</v>
          </cell>
          <cell r="EU1116">
            <v>0.14199999999999999</v>
          </cell>
          <cell r="EV1116">
            <v>0.17100000000000001</v>
          </cell>
          <cell r="EW1116">
            <v>0.19600000000000001</v>
          </cell>
          <cell r="EX1116">
            <v>0.22600000000000001</v>
          </cell>
          <cell r="EY1116">
            <v>2</v>
          </cell>
        </row>
        <row r="1117">
          <cell r="AC1117" t="str">
            <v>котельной №1, для участка: от ж.д.по ул.Ширшова №4,6 до участка №4; Надземная; 2011год ввода; ГВС; подающий; 60/30°С</v>
          </cell>
          <cell r="BP1117">
            <v>0</v>
          </cell>
          <cell r="BQ1117">
            <v>0</v>
          </cell>
          <cell r="BR1117">
            <v>0</v>
          </cell>
          <cell r="BS1117">
            <v>0</v>
          </cell>
          <cell r="BT1117">
            <v>0</v>
          </cell>
          <cell r="BU1117">
            <v>0</v>
          </cell>
          <cell r="BV1117">
            <v>0</v>
          </cell>
          <cell r="BW1117">
            <v>0</v>
          </cell>
          <cell r="BX1117">
            <v>0</v>
          </cell>
          <cell r="BY1117">
            <v>0</v>
          </cell>
          <cell r="BZ1117">
            <v>0</v>
          </cell>
          <cell r="CA1117">
            <v>0</v>
          </cell>
          <cell r="CB1117">
            <v>0</v>
          </cell>
          <cell r="CD1117">
            <v>0</v>
          </cell>
          <cell r="CE1117">
            <v>0</v>
          </cell>
          <cell r="CF1117">
            <v>0</v>
          </cell>
          <cell r="EM1117">
            <v>0.747</v>
          </cell>
          <cell r="EN1117">
            <v>0.66300000000000003</v>
          </cell>
          <cell r="EO1117">
            <v>0.66100000000000003</v>
          </cell>
          <cell r="EP1117">
            <v>0.52800000000000002</v>
          </cell>
          <cell r="EQ1117">
            <v>0.46</v>
          </cell>
          <cell r="ER1117">
            <v>0.25800000000000001</v>
          </cell>
          <cell r="ES1117">
            <v>0.32</v>
          </cell>
          <cell r="ET1117">
            <v>0.41199999999999998</v>
          </cell>
          <cell r="EU1117">
            <v>0.45400000000000001</v>
          </cell>
          <cell r="EV1117">
            <v>0.54700000000000004</v>
          </cell>
          <cell r="EW1117">
            <v>0.629</v>
          </cell>
          <cell r="EX1117">
            <v>0.72299999999999998</v>
          </cell>
          <cell r="EY1117">
            <v>6.4020000000000001</v>
          </cell>
        </row>
        <row r="1118">
          <cell r="AC1118" t="str">
            <v>котельной №1, для участка: от ж.д.по ул.Ширшова №4,6 до участка №4; Надземная; 2011год ввода; ГВС; подающий; 60/30°С</v>
          </cell>
          <cell r="BP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U1118">
            <v>0</v>
          </cell>
          <cell r="BV1118">
            <v>0</v>
          </cell>
          <cell r="BW1118">
            <v>0</v>
          </cell>
          <cell r="BX1118">
            <v>0</v>
          </cell>
          <cell r="BY1118">
            <v>0</v>
          </cell>
          <cell r="BZ1118">
            <v>0</v>
          </cell>
          <cell r="CA1118">
            <v>0</v>
          </cell>
          <cell r="CB1118">
            <v>0</v>
          </cell>
          <cell r="CD1118">
            <v>0</v>
          </cell>
          <cell r="CE1118">
            <v>0</v>
          </cell>
          <cell r="CF1118">
            <v>0</v>
          </cell>
          <cell r="EM1118">
            <v>0.80300000000000005</v>
          </cell>
          <cell r="EN1118">
            <v>0.71299999999999997</v>
          </cell>
          <cell r="EO1118">
            <v>0.71099999999999997</v>
          </cell>
          <cell r="EP1118">
            <v>0.56799999999999995</v>
          </cell>
          <cell r="EQ1118">
            <v>0.49399999999999999</v>
          </cell>
          <cell r="ER1118">
            <v>0.27800000000000002</v>
          </cell>
          <cell r="ES1118">
            <v>0.34399999999999997</v>
          </cell>
          <cell r="ET1118">
            <v>0.443</v>
          </cell>
          <cell r="EU1118">
            <v>0.48699999999999999</v>
          </cell>
          <cell r="EV1118">
            <v>0.58699999999999997</v>
          </cell>
          <cell r="EW1118">
            <v>0.67600000000000005</v>
          </cell>
          <cell r="EX1118">
            <v>0.77700000000000002</v>
          </cell>
          <cell r="EY1118">
            <v>6.8809999999999993</v>
          </cell>
        </row>
        <row r="1119">
          <cell r="AC1119" t="str">
            <v>котельной №1, для участка: от ж.д.по ул.Ширшова №4,6 до участка №4; Надземная; 2011год ввода; ГВС; обратный; 60/30°С</v>
          </cell>
          <cell r="BP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U1119">
            <v>0</v>
          </cell>
          <cell r="BV1119">
            <v>0</v>
          </cell>
          <cell r="BW1119">
            <v>0</v>
          </cell>
          <cell r="BX1119">
            <v>0</v>
          </cell>
          <cell r="BY1119">
            <v>0</v>
          </cell>
          <cell r="BZ1119">
            <v>0</v>
          </cell>
          <cell r="CA1119">
            <v>0</v>
          </cell>
          <cell r="CB1119">
            <v>0</v>
          </cell>
          <cell r="CD1119">
            <v>0</v>
          </cell>
          <cell r="CE1119">
            <v>0</v>
          </cell>
          <cell r="CF1119">
            <v>0</v>
          </cell>
          <cell r="EM1119">
            <v>0.65100000000000002</v>
          </cell>
          <cell r="EN1119">
            <v>0.57799999999999996</v>
          </cell>
          <cell r="EO1119">
            <v>0.57599999999999996</v>
          </cell>
          <cell r="EP1119">
            <v>0.46</v>
          </cell>
          <cell r="EQ1119">
            <v>0.40100000000000002</v>
          </cell>
          <cell r="ER1119">
            <v>0.22500000000000001</v>
          </cell>
          <cell r="ES1119">
            <v>0.27900000000000003</v>
          </cell>
          <cell r="ET1119">
            <v>0.35899999999999999</v>
          </cell>
          <cell r="EU1119">
            <v>0.39500000000000002</v>
          </cell>
          <cell r="EV1119">
            <v>0.47599999999999998</v>
          </cell>
          <cell r="EW1119">
            <v>0.54800000000000004</v>
          </cell>
          <cell r="EX1119">
            <v>0.63</v>
          </cell>
          <cell r="EY1119">
            <v>5.5780000000000003</v>
          </cell>
        </row>
        <row r="1120">
          <cell r="AC1120" t="str">
            <v>котельной №1, для участка: от ж.д.по ул.Ширшова №4,6 до участка №4; Надземная; 2011год ввода; ГВС; обратный; 60/30°С</v>
          </cell>
          <cell r="BP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U1120">
            <v>0</v>
          </cell>
          <cell r="BV1120">
            <v>0</v>
          </cell>
          <cell r="BW1120">
            <v>0</v>
          </cell>
          <cell r="BX1120">
            <v>0</v>
          </cell>
          <cell r="BY1120">
            <v>0</v>
          </cell>
          <cell r="BZ1120">
            <v>0</v>
          </cell>
          <cell r="CA1120">
            <v>0</v>
          </cell>
          <cell r="CB1120">
            <v>0</v>
          </cell>
          <cell r="CD1120">
            <v>0</v>
          </cell>
          <cell r="CE1120">
            <v>0</v>
          </cell>
          <cell r="CF1120">
            <v>0</v>
          </cell>
          <cell r="EM1120">
            <v>0.745</v>
          </cell>
          <cell r="EN1120">
            <v>0.66100000000000003</v>
          </cell>
          <cell r="EO1120">
            <v>0.65900000000000003</v>
          </cell>
          <cell r="EP1120">
            <v>0.52700000000000002</v>
          </cell>
          <cell r="EQ1120">
            <v>0.45900000000000002</v>
          </cell>
          <cell r="ER1120">
            <v>0.25800000000000001</v>
          </cell>
          <cell r="ES1120">
            <v>0.32</v>
          </cell>
          <cell r="ET1120">
            <v>0.41099999999999998</v>
          </cell>
          <cell r="EU1120">
            <v>0.45200000000000001</v>
          </cell>
          <cell r="EV1120">
            <v>0.54500000000000004</v>
          </cell>
          <cell r="EW1120">
            <v>0.627</v>
          </cell>
          <cell r="EX1120">
            <v>0.72099999999999997</v>
          </cell>
          <cell r="EY1120">
            <v>6.3849999999999998</v>
          </cell>
        </row>
        <row r="1121">
          <cell r="AC1121" t="str">
            <v>котельной №1, для участка: от ж.д.перУльяновский №86,88 до магистральной сети; Надземная; 2011год ввода; ГВС; подающий; 60/30°С</v>
          </cell>
          <cell r="BP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U1121">
            <v>0</v>
          </cell>
          <cell r="BV1121">
            <v>0</v>
          </cell>
          <cell r="BW1121">
            <v>0</v>
          </cell>
          <cell r="BX1121">
            <v>0</v>
          </cell>
          <cell r="BY1121">
            <v>0</v>
          </cell>
          <cell r="BZ1121">
            <v>0</v>
          </cell>
          <cell r="CA1121">
            <v>0</v>
          </cell>
          <cell r="CB1121">
            <v>0</v>
          </cell>
          <cell r="CD1121">
            <v>0</v>
          </cell>
          <cell r="CE1121">
            <v>0</v>
          </cell>
          <cell r="CF1121">
            <v>0</v>
          </cell>
          <cell r="EM1121">
            <v>1.409</v>
          </cell>
          <cell r="EN1121">
            <v>1.2509999999999999</v>
          </cell>
          <cell r="EO1121">
            <v>1.248</v>
          </cell>
          <cell r="EP1121">
            <v>0.996</v>
          </cell>
          <cell r="EQ1121">
            <v>0.86799999999999999</v>
          </cell>
          <cell r="ER1121">
            <v>0.48699999999999999</v>
          </cell>
          <cell r="ES1121">
            <v>0.60499999999999998</v>
          </cell>
          <cell r="ET1121">
            <v>0.77700000000000002</v>
          </cell>
          <cell r="EU1121">
            <v>0.85599999999999998</v>
          </cell>
          <cell r="EV1121">
            <v>1.0309999999999999</v>
          </cell>
          <cell r="EW1121">
            <v>1.1859999999999999</v>
          </cell>
          <cell r="EX1121">
            <v>1.3640000000000001</v>
          </cell>
          <cell r="EY1121">
            <v>12.078000000000003</v>
          </cell>
        </row>
        <row r="1122">
          <cell r="AC1122" t="str">
            <v>котельной №1, для участка: от ж.д.перУльяновский №86,88 до магистральной сети; Надземная; 2011год ввода; ГВС; обратный; 60/30°С</v>
          </cell>
          <cell r="BP1122">
            <v>0</v>
          </cell>
          <cell r="BQ1122">
            <v>0</v>
          </cell>
          <cell r="BR1122">
            <v>0</v>
          </cell>
          <cell r="BS1122">
            <v>0</v>
          </cell>
          <cell r="BT1122">
            <v>0</v>
          </cell>
          <cell r="BU1122">
            <v>0</v>
          </cell>
          <cell r="BV1122">
            <v>0</v>
          </cell>
          <cell r="BW1122">
            <v>0</v>
          </cell>
          <cell r="BX1122">
            <v>0</v>
          </cell>
          <cell r="BY1122">
            <v>0</v>
          </cell>
          <cell r="BZ1122">
            <v>0</v>
          </cell>
          <cell r="CA1122">
            <v>0</v>
          </cell>
          <cell r="CB1122">
            <v>0</v>
          </cell>
          <cell r="CD1122">
            <v>0</v>
          </cell>
          <cell r="CE1122">
            <v>0</v>
          </cell>
          <cell r="CF1122">
            <v>0</v>
          </cell>
          <cell r="EM1122">
            <v>1.2290000000000001</v>
          </cell>
          <cell r="EN1122">
            <v>1.091</v>
          </cell>
          <cell r="EO1122">
            <v>1.0880000000000001</v>
          </cell>
          <cell r="EP1122">
            <v>0.86899999999999999</v>
          </cell>
          <cell r="EQ1122">
            <v>0.75700000000000001</v>
          </cell>
          <cell r="ER1122">
            <v>0.42499999999999999</v>
          </cell>
          <cell r="ES1122">
            <v>0.52700000000000002</v>
          </cell>
          <cell r="ET1122">
            <v>0.67800000000000005</v>
          </cell>
          <cell r="EU1122">
            <v>0.746</v>
          </cell>
          <cell r="EV1122">
            <v>0.9</v>
          </cell>
          <cell r="EW1122">
            <v>1.034</v>
          </cell>
          <cell r="EX1122">
            <v>1.1890000000000001</v>
          </cell>
          <cell r="EY1122">
            <v>10.533000000000001</v>
          </cell>
        </row>
        <row r="1123">
          <cell r="AC1123" t="str">
            <v>котельной №1, для участка: от участка №4 до участка №5; Надземная; 2011год ввода; ГВС; подающий; 60/30°С</v>
          </cell>
          <cell r="BP1123">
            <v>0</v>
          </cell>
          <cell r="BQ1123">
            <v>0</v>
          </cell>
          <cell r="BR1123">
            <v>0</v>
          </cell>
          <cell r="BS1123">
            <v>0</v>
          </cell>
          <cell r="BT1123">
            <v>0</v>
          </cell>
          <cell r="BU1123">
            <v>0</v>
          </cell>
          <cell r="BV1123">
            <v>0</v>
          </cell>
          <cell r="BW1123">
            <v>0</v>
          </cell>
          <cell r="BX1123">
            <v>0</v>
          </cell>
          <cell r="BY1123">
            <v>0</v>
          </cell>
          <cell r="BZ1123">
            <v>0</v>
          </cell>
          <cell r="CA1123">
            <v>0</v>
          </cell>
          <cell r="CB1123">
            <v>0</v>
          </cell>
          <cell r="CD1123">
            <v>0</v>
          </cell>
          <cell r="CE1123">
            <v>0</v>
          </cell>
          <cell r="CF1123">
            <v>0</v>
          </cell>
          <cell r="EM1123">
            <v>0.59699999999999998</v>
          </cell>
          <cell r="EN1123">
            <v>0.53</v>
          </cell>
          <cell r="EO1123">
            <v>0.52800000000000002</v>
          </cell>
          <cell r="EP1123">
            <v>0.42199999999999999</v>
          </cell>
          <cell r="EQ1123">
            <v>0.36799999999999999</v>
          </cell>
          <cell r="ER1123">
            <v>0.20599999999999999</v>
          </cell>
          <cell r="ES1123">
            <v>0.25600000000000001</v>
          </cell>
          <cell r="ET1123">
            <v>0.32900000000000001</v>
          </cell>
          <cell r="EU1123">
            <v>0.36199999999999999</v>
          </cell>
          <cell r="EV1123">
            <v>0.437</v>
          </cell>
          <cell r="EW1123">
            <v>0.502</v>
          </cell>
          <cell r="EX1123">
            <v>0.57799999999999996</v>
          </cell>
          <cell r="EY1123">
            <v>5.1150000000000002</v>
          </cell>
        </row>
        <row r="1124">
          <cell r="AC1124" t="str">
            <v>котельной №1, для участка: от участка №4 до участка №5; Надземная; 2011год ввода; ГВС; подающий; 60/30°С</v>
          </cell>
          <cell r="BP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U1124">
            <v>0</v>
          </cell>
          <cell r="BV1124">
            <v>0</v>
          </cell>
          <cell r="BW1124">
            <v>0</v>
          </cell>
          <cell r="BX1124">
            <v>0</v>
          </cell>
          <cell r="BY1124">
            <v>0</v>
          </cell>
          <cell r="BZ1124">
            <v>0</v>
          </cell>
          <cell r="CA1124">
            <v>0</v>
          </cell>
          <cell r="CB1124">
            <v>0</v>
          </cell>
          <cell r="CD1124">
            <v>0</v>
          </cell>
          <cell r="CE1124">
            <v>0</v>
          </cell>
          <cell r="CF1124">
            <v>0</v>
          </cell>
          <cell r="EM1124">
            <v>0.17100000000000001</v>
          </cell>
          <cell r="EN1124">
            <v>0.151</v>
          </cell>
          <cell r="EO1124">
            <v>0.151</v>
          </cell>
          <cell r="EP1124">
            <v>0.121</v>
          </cell>
          <cell r="EQ1124">
            <v>0.105</v>
          </cell>
          <cell r="ER1124">
            <v>5.8999999999999997E-2</v>
          </cell>
          <cell r="ES1124">
            <v>7.2999999999999995E-2</v>
          </cell>
          <cell r="ET1124">
            <v>9.4E-2</v>
          </cell>
          <cell r="EU1124">
            <v>0.104</v>
          </cell>
          <cell r="EV1124">
            <v>0.125</v>
          </cell>
          <cell r="EW1124">
            <v>0.14399999999999999</v>
          </cell>
          <cell r="EX1124">
            <v>0.16500000000000001</v>
          </cell>
          <cell r="EY1124">
            <v>1.4629999999999999</v>
          </cell>
        </row>
        <row r="1125">
          <cell r="AC1125" t="str">
            <v>котельной №1, для участка: от участка №4 до участка №5; Надземная; 2011год ввода; ГВС; обратный; 60/30°С</v>
          </cell>
          <cell r="BP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U1125">
            <v>0</v>
          </cell>
          <cell r="BV1125">
            <v>0</v>
          </cell>
          <cell r="BW1125">
            <v>0</v>
          </cell>
          <cell r="BX1125">
            <v>0</v>
          </cell>
          <cell r="BY1125">
            <v>0</v>
          </cell>
          <cell r="BZ1125">
            <v>0</v>
          </cell>
          <cell r="CA1125">
            <v>0</v>
          </cell>
          <cell r="CB1125">
            <v>0</v>
          </cell>
          <cell r="CD1125">
            <v>0</v>
          </cell>
          <cell r="CE1125">
            <v>0</v>
          </cell>
          <cell r="CF1125">
            <v>0</v>
          </cell>
          <cell r="EM1125">
            <v>0.51600000000000001</v>
          </cell>
          <cell r="EN1125">
            <v>0.45900000000000002</v>
          </cell>
          <cell r="EO1125">
            <v>0.45700000000000002</v>
          </cell>
          <cell r="EP1125">
            <v>0.36499999999999999</v>
          </cell>
          <cell r="EQ1125">
            <v>0.318</v>
          </cell>
          <cell r="ER1125">
            <v>0.17899999999999999</v>
          </cell>
          <cell r="ES1125">
            <v>0.222</v>
          </cell>
          <cell r="ET1125">
            <v>0.28499999999999998</v>
          </cell>
          <cell r="EU1125">
            <v>0.314</v>
          </cell>
          <cell r="EV1125">
            <v>0.378</v>
          </cell>
          <cell r="EW1125">
            <v>0.435</v>
          </cell>
          <cell r="EX1125">
            <v>0.5</v>
          </cell>
          <cell r="EY1125">
            <v>4.4280000000000008</v>
          </cell>
        </row>
        <row r="1126">
          <cell r="AC1126" t="str">
            <v>котельной №1, для участка: от участка №4 до участка №5; Надземная; 2011год ввода; ГВС; обратный; 60/30°С</v>
          </cell>
          <cell r="BP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U1126">
            <v>0</v>
          </cell>
          <cell r="BV1126">
            <v>0</v>
          </cell>
          <cell r="BW1126">
            <v>0</v>
          </cell>
          <cell r="BX1126">
            <v>0</v>
          </cell>
          <cell r="BY1126">
            <v>0</v>
          </cell>
          <cell r="BZ1126">
            <v>0</v>
          </cell>
          <cell r="CA1126">
            <v>0</v>
          </cell>
          <cell r="CB1126">
            <v>0</v>
          </cell>
          <cell r="CD1126">
            <v>0</v>
          </cell>
          <cell r="CE1126">
            <v>0</v>
          </cell>
          <cell r="CF1126">
            <v>0</v>
          </cell>
          <cell r="EM1126">
            <v>0.13600000000000001</v>
          </cell>
          <cell r="EN1126">
            <v>0.121</v>
          </cell>
          <cell r="EO1126">
            <v>0.121</v>
          </cell>
          <cell r="EP1126">
            <v>9.6000000000000002E-2</v>
          </cell>
          <cell r="EQ1126">
            <v>8.4000000000000005E-2</v>
          </cell>
          <cell r="ER1126">
            <v>4.7E-2</v>
          </cell>
          <cell r="ES1126">
            <v>5.8000000000000003E-2</v>
          </cell>
          <cell r="ET1126">
            <v>7.4999999999999997E-2</v>
          </cell>
          <cell r="EU1126">
            <v>8.3000000000000004E-2</v>
          </cell>
          <cell r="EV1126">
            <v>0.1</v>
          </cell>
          <cell r="EW1126">
            <v>0.115</v>
          </cell>
          <cell r="EX1126">
            <v>0.13200000000000001</v>
          </cell>
          <cell r="EY1126">
            <v>1.1680000000000001</v>
          </cell>
        </row>
        <row r="1127">
          <cell r="AC1127" t="str">
            <v>котельной №1, для участка: от участка №4 до участка №5; Надземная; 2011год ввода; ГВС; подающий; 60/30°С</v>
          </cell>
          <cell r="BP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U1127">
            <v>0</v>
          </cell>
          <cell r="BV1127">
            <v>0</v>
          </cell>
          <cell r="BW1127">
            <v>0</v>
          </cell>
          <cell r="BX1127">
            <v>0</v>
          </cell>
          <cell r="BY1127">
            <v>0</v>
          </cell>
          <cell r="BZ1127">
            <v>0</v>
          </cell>
          <cell r="CA1127">
            <v>0</v>
          </cell>
          <cell r="CB1127">
            <v>0</v>
          </cell>
          <cell r="CD1127">
            <v>0</v>
          </cell>
          <cell r="CE1127">
            <v>0</v>
          </cell>
          <cell r="CF1127">
            <v>0</v>
          </cell>
          <cell r="EM1127">
            <v>0.24</v>
          </cell>
          <cell r="EN1127">
            <v>0.21299999999999999</v>
          </cell>
          <cell r="EO1127">
            <v>0.21299999999999999</v>
          </cell>
          <cell r="EP1127">
            <v>0.17</v>
          </cell>
          <cell r="EQ1127">
            <v>0.14799999999999999</v>
          </cell>
          <cell r="ER1127">
            <v>8.3000000000000004E-2</v>
          </cell>
          <cell r="ES1127">
            <v>0.10299999999999999</v>
          </cell>
          <cell r="ET1127">
            <v>0.13200000000000001</v>
          </cell>
          <cell r="EU1127">
            <v>0.14599999999999999</v>
          </cell>
          <cell r="EV1127">
            <v>0.17599999999999999</v>
          </cell>
          <cell r="EW1127">
            <v>0.20200000000000001</v>
          </cell>
          <cell r="EX1127">
            <v>0.23200000000000001</v>
          </cell>
          <cell r="EY1127">
            <v>2.0579999999999998</v>
          </cell>
        </row>
        <row r="1128">
          <cell r="AC1128" t="str">
            <v>котельной №1, для участка: от участка №4 до участка №5; Надземная; 2011год ввода; ГВС; подающий; 60/30°С</v>
          </cell>
          <cell r="BP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U1128">
            <v>0</v>
          </cell>
          <cell r="BV1128">
            <v>0</v>
          </cell>
          <cell r="BW1128">
            <v>0</v>
          </cell>
          <cell r="BX1128">
            <v>0</v>
          </cell>
          <cell r="BY1128">
            <v>0</v>
          </cell>
          <cell r="BZ1128">
            <v>0</v>
          </cell>
          <cell r="CA1128">
            <v>0</v>
          </cell>
          <cell r="CB1128">
            <v>0</v>
          </cell>
          <cell r="CD1128">
            <v>0</v>
          </cell>
          <cell r="CE1128">
            <v>0</v>
          </cell>
          <cell r="CF1128">
            <v>0</v>
          </cell>
          <cell r="EM1128">
            <v>0.47699999999999998</v>
          </cell>
          <cell r="EN1128">
            <v>0.42399999999999999</v>
          </cell>
          <cell r="EO1128">
            <v>0.42299999999999999</v>
          </cell>
          <cell r="EP1128">
            <v>0.33700000000000002</v>
          </cell>
          <cell r="EQ1128">
            <v>0.29399999999999998</v>
          </cell>
          <cell r="ER1128">
            <v>0.16500000000000001</v>
          </cell>
          <cell r="ES1128">
            <v>0.20499999999999999</v>
          </cell>
          <cell r="ET1128">
            <v>0.26300000000000001</v>
          </cell>
          <cell r="EU1128">
            <v>0.28999999999999998</v>
          </cell>
          <cell r="EV1128">
            <v>0.34899999999999998</v>
          </cell>
          <cell r="EW1128">
            <v>0.40200000000000002</v>
          </cell>
          <cell r="EX1128">
            <v>0.46200000000000002</v>
          </cell>
          <cell r="EY1128">
            <v>4.0910000000000002</v>
          </cell>
        </row>
        <row r="1129">
          <cell r="AC1129" t="str">
            <v>котельной №1, для участка: от участка №4 до участка №5; Надземная; 2011год ввода; ГВС; обратный; 60/30°С</v>
          </cell>
          <cell r="BP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U1129">
            <v>0</v>
          </cell>
          <cell r="BV1129">
            <v>0</v>
          </cell>
          <cell r="BW1129">
            <v>0</v>
          </cell>
          <cell r="BX1129">
            <v>0</v>
          </cell>
          <cell r="BY1129">
            <v>0</v>
          </cell>
          <cell r="BZ1129">
            <v>0</v>
          </cell>
          <cell r="CA1129">
            <v>0</v>
          </cell>
          <cell r="CB1129">
            <v>0</v>
          </cell>
          <cell r="CD1129">
            <v>0</v>
          </cell>
          <cell r="CE1129">
            <v>0</v>
          </cell>
          <cell r="CF1129">
            <v>0</v>
          </cell>
          <cell r="EM1129">
            <v>0.19</v>
          </cell>
          <cell r="EN1129">
            <v>0.16900000000000001</v>
          </cell>
          <cell r="EO1129">
            <v>0.16800000000000001</v>
          </cell>
          <cell r="EP1129">
            <v>0.13400000000000001</v>
          </cell>
          <cell r="EQ1129">
            <v>0.11700000000000001</v>
          </cell>
          <cell r="ER1129">
            <v>6.6000000000000003E-2</v>
          </cell>
          <cell r="ES1129">
            <v>8.2000000000000003E-2</v>
          </cell>
          <cell r="ET1129">
            <v>0.105</v>
          </cell>
          <cell r="EU1129">
            <v>0.115</v>
          </cell>
          <cell r="EV1129">
            <v>0.13900000000000001</v>
          </cell>
          <cell r="EW1129">
            <v>0.16</v>
          </cell>
          <cell r="EX1129">
            <v>0.184</v>
          </cell>
          <cell r="EY1129">
            <v>1.629</v>
          </cell>
        </row>
        <row r="1130">
          <cell r="AC1130" t="str">
            <v>котельной №1, для участка: от участка №4 до участка №5; Надземная; 2011год ввода; ГВС; обратный; 60/30°С</v>
          </cell>
          <cell r="BP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U1130">
            <v>0</v>
          </cell>
          <cell r="BV1130">
            <v>0</v>
          </cell>
          <cell r="BW1130">
            <v>0</v>
          </cell>
          <cell r="BX1130">
            <v>0</v>
          </cell>
          <cell r="BY1130">
            <v>0</v>
          </cell>
          <cell r="BZ1130">
            <v>0</v>
          </cell>
          <cell r="CA1130">
            <v>0</v>
          </cell>
          <cell r="CB1130">
            <v>0</v>
          </cell>
          <cell r="CD1130">
            <v>0</v>
          </cell>
          <cell r="CE1130">
            <v>0</v>
          </cell>
          <cell r="CF1130">
            <v>0</v>
          </cell>
          <cell r="EM1130">
            <v>0.38500000000000001</v>
          </cell>
          <cell r="EN1130">
            <v>0.34200000000000003</v>
          </cell>
          <cell r="EO1130">
            <v>0.34100000000000003</v>
          </cell>
          <cell r="EP1130">
            <v>0.27200000000000002</v>
          </cell>
          <cell r="EQ1130">
            <v>0.23699999999999999</v>
          </cell>
          <cell r="ER1130">
            <v>0.13300000000000001</v>
          </cell>
          <cell r="ES1130">
            <v>0.16500000000000001</v>
          </cell>
          <cell r="ET1130">
            <v>0.21199999999999999</v>
          </cell>
          <cell r="EU1130">
            <v>0.23400000000000001</v>
          </cell>
          <cell r="EV1130">
            <v>0.28199999999999997</v>
          </cell>
          <cell r="EW1130">
            <v>0.32400000000000001</v>
          </cell>
          <cell r="EX1130">
            <v>0.373</v>
          </cell>
          <cell r="EY1130">
            <v>3.3</v>
          </cell>
        </row>
        <row r="1131">
          <cell r="AC1131" t="str">
            <v>котельной №1, для участка: от границ участка №5 до границ участка №3; Надземная; 2011год ввода; ГВС; подающий; 60/30°С</v>
          </cell>
          <cell r="BP1131">
            <v>0</v>
          </cell>
          <cell r="BQ1131">
            <v>0</v>
          </cell>
          <cell r="BR1131">
            <v>0</v>
          </cell>
          <cell r="BS1131">
            <v>0</v>
          </cell>
          <cell r="BT1131">
            <v>0</v>
          </cell>
          <cell r="BU1131">
            <v>0</v>
          </cell>
          <cell r="BV1131">
            <v>0</v>
          </cell>
          <cell r="BW1131">
            <v>0</v>
          </cell>
          <cell r="BX1131">
            <v>0</v>
          </cell>
          <cell r="BY1131">
            <v>0</v>
          </cell>
          <cell r="BZ1131">
            <v>0</v>
          </cell>
          <cell r="CA1131">
            <v>0</v>
          </cell>
          <cell r="CB1131">
            <v>0</v>
          </cell>
          <cell r="CD1131">
            <v>0</v>
          </cell>
          <cell r="CE1131">
            <v>0</v>
          </cell>
          <cell r="CF1131">
            <v>0</v>
          </cell>
          <cell r="EM1131">
            <v>0.185</v>
          </cell>
          <cell r="EN1131">
            <v>0.16500000000000001</v>
          </cell>
          <cell r="EO1131">
            <v>0.16400000000000001</v>
          </cell>
          <cell r="EP1131">
            <v>0.13100000000000001</v>
          </cell>
          <cell r="EQ1131">
            <v>0.114</v>
          </cell>
          <cell r="ER1131">
            <v>6.4000000000000001E-2</v>
          </cell>
          <cell r="ES1131">
            <v>7.9000000000000001E-2</v>
          </cell>
          <cell r="ET1131">
            <v>0.10199999999999999</v>
          </cell>
          <cell r="EU1131">
            <v>0.113</v>
          </cell>
          <cell r="EV1131">
            <v>0.13600000000000001</v>
          </cell>
          <cell r="EW1131">
            <v>0.156</v>
          </cell>
          <cell r="EX1131">
            <v>0.17899999999999999</v>
          </cell>
          <cell r="EY1131">
            <v>1.5880000000000001</v>
          </cell>
        </row>
        <row r="1132">
          <cell r="AC1132" t="str">
            <v>котельной №1, для участка: от границ участка №5 до границ участка №3; Надземная; 2011год ввода; ГВС; обратный; 60/30°С</v>
          </cell>
          <cell r="BP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U1132">
            <v>0</v>
          </cell>
          <cell r="BV1132">
            <v>0</v>
          </cell>
          <cell r="BW1132">
            <v>0</v>
          </cell>
          <cell r="BX1132">
            <v>0</v>
          </cell>
          <cell r="BY1132">
            <v>0</v>
          </cell>
          <cell r="BZ1132">
            <v>0</v>
          </cell>
          <cell r="CA1132">
            <v>0</v>
          </cell>
          <cell r="CB1132">
            <v>0</v>
          </cell>
          <cell r="CD1132">
            <v>0</v>
          </cell>
          <cell r="CE1132">
            <v>0</v>
          </cell>
          <cell r="CF1132">
            <v>0</v>
          </cell>
          <cell r="EM1132">
            <v>0.14899999999999999</v>
          </cell>
          <cell r="EN1132">
            <v>0.13200000000000001</v>
          </cell>
          <cell r="EO1132">
            <v>0.13200000000000001</v>
          </cell>
          <cell r="EP1132">
            <v>0.105</v>
          </cell>
          <cell r="EQ1132">
            <v>9.1999999999999998E-2</v>
          </cell>
          <cell r="ER1132">
            <v>5.1999999999999998E-2</v>
          </cell>
          <cell r="ES1132">
            <v>6.4000000000000001E-2</v>
          </cell>
          <cell r="ET1132">
            <v>8.2000000000000003E-2</v>
          </cell>
          <cell r="EU1132">
            <v>0.09</v>
          </cell>
          <cell r="EV1132">
            <v>0.109</v>
          </cell>
          <cell r="EW1132">
            <v>0.125</v>
          </cell>
          <cell r="EX1132">
            <v>0.14399999999999999</v>
          </cell>
          <cell r="EY1132">
            <v>1.2759999999999998</v>
          </cell>
        </row>
        <row r="1133">
          <cell r="AC1133" t="str">
            <v>котельной №1, для участка: от задвижки №43 до границ участка №12; Надземная; 2011год ввода; ГВС; подающий; 60/30°С</v>
          </cell>
          <cell r="BP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U1133">
            <v>0</v>
          </cell>
          <cell r="BV1133">
            <v>0</v>
          </cell>
          <cell r="BW1133">
            <v>0</v>
          </cell>
          <cell r="BX1133">
            <v>0</v>
          </cell>
          <cell r="BY1133">
            <v>0</v>
          </cell>
          <cell r="BZ1133">
            <v>0</v>
          </cell>
          <cell r="CA1133">
            <v>0</v>
          </cell>
          <cell r="CB1133">
            <v>0</v>
          </cell>
          <cell r="CD1133">
            <v>0</v>
          </cell>
          <cell r="CE1133">
            <v>0</v>
          </cell>
          <cell r="CF1133">
            <v>0</v>
          </cell>
          <cell r="EM1133">
            <v>0.40300000000000002</v>
          </cell>
          <cell r="EN1133">
            <v>0.35799999999999998</v>
          </cell>
          <cell r="EO1133">
            <v>0.35699999999999998</v>
          </cell>
          <cell r="EP1133">
            <v>0.28499999999999998</v>
          </cell>
          <cell r="EQ1133">
            <v>0.248</v>
          </cell>
          <cell r="ER1133">
            <v>0.13900000000000001</v>
          </cell>
          <cell r="ES1133">
            <v>0.17299999999999999</v>
          </cell>
          <cell r="ET1133">
            <v>0.222</v>
          </cell>
          <cell r="EU1133">
            <v>0.245</v>
          </cell>
          <cell r="EV1133">
            <v>0.29499999999999998</v>
          </cell>
          <cell r="EW1133">
            <v>0.33900000000000002</v>
          </cell>
          <cell r="EX1133">
            <v>0.39</v>
          </cell>
          <cell r="EY1133">
            <v>3.4540000000000002</v>
          </cell>
        </row>
        <row r="1134">
          <cell r="AC1134" t="str">
            <v>котельной №1, для участка: от задвижки №43 до границ участка №12; Надземная; 2011год ввода; ГВС; обратный; 60/30°С</v>
          </cell>
          <cell r="BP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U1134">
            <v>0</v>
          </cell>
          <cell r="BV1134">
            <v>0</v>
          </cell>
          <cell r="BW1134">
            <v>0</v>
          </cell>
          <cell r="BX1134">
            <v>0</v>
          </cell>
          <cell r="BY1134">
            <v>0</v>
          </cell>
          <cell r="BZ1134">
            <v>0</v>
          </cell>
          <cell r="CA1134">
            <v>0</v>
          </cell>
          <cell r="CB1134">
            <v>0</v>
          </cell>
          <cell r="CD1134">
            <v>0</v>
          </cell>
          <cell r="CE1134">
            <v>0</v>
          </cell>
          <cell r="CF1134">
            <v>0</v>
          </cell>
          <cell r="EM1134">
            <v>0.374</v>
          </cell>
          <cell r="EN1134">
            <v>0.33200000000000002</v>
          </cell>
          <cell r="EO1134">
            <v>0.33100000000000002</v>
          </cell>
          <cell r="EP1134">
            <v>0.26500000000000001</v>
          </cell>
          <cell r="EQ1134">
            <v>0.23100000000000001</v>
          </cell>
          <cell r="ER1134">
            <v>0.129</v>
          </cell>
          <cell r="ES1134">
            <v>0.161</v>
          </cell>
          <cell r="ET1134">
            <v>0.20599999999999999</v>
          </cell>
          <cell r="EU1134">
            <v>0.22700000000000001</v>
          </cell>
          <cell r="EV1134">
            <v>0.27400000000000002</v>
          </cell>
          <cell r="EW1134">
            <v>0.315</v>
          </cell>
          <cell r="EX1134">
            <v>0.36199999999999999</v>
          </cell>
          <cell r="EY1134">
            <v>3.2070000000000003</v>
          </cell>
        </row>
        <row r="1135">
          <cell r="AC1135" t="str">
            <v>котельной ЗАО "Алейскзернопродукт" им.С.Н.Старовойтова, для участка: от ж.д.по ул.Советская,122б до ж.д.ул.Первомайская,100; Надземная; 2011год ввода; отопление; подающий; 95/70°С</v>
          </cell>
          <cell r="BP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U1135">
            <v>0</v>
          </cell>
          <cell r="BV1135">
            <v>0</v>
          </cell>
          <cell r="BW1135">
            <v>0</v>
          </cell>
          <cell r="BX1135">
            <v>0</v>
          </cell>
          <cell r="BY1135">
            <v>0</v>
          </cell>
          <cell r="BZ1135">
            <v>0</v>
          </cell>
          <cell r="CA1135">
            <v>0</v>
          </cell>
          <cell r="CB1135">
            <v>0</v>
          </cell>
          <cell r="CD1135">
            <v>0</v>
          </cell>
          <cell r="CE1135">
            <v>0</v>
          </cell>
          <cell r="CF1135">
            <v>0</v>
          </cell>
          <cell r="EM1135">
            <v>0.70699999999999996</v>
          </cell>
          <cell r="EN1135">
            <v>0.61499999999999999</v>
          </cell>
          <cell r="EO1135">
            <v>0.55200000000000005</v>
          </cell>
          <cell r="EP1135">
            <v>0.32900000000000001</v>
          </cell>
          <cell r="EQ1135">
            <v>1.4E-2</v>
          </cell>
          <cell r="ER1135">
            <v>0</v>
          </cell>
          <cell r="ES1135">
            <v>0</v>
          </cell>
          <cell r="ET1135">
            <v>0</v>
          </cell>
          <cell r="EU1135">
            <v>1.4999999999999999E-2</v>
          </cell>
          <cell r="EV1135">
            <v>0.34200000000000003</v>
          </cell>
          <cell r="EW1135">
            <v>0.51600000000000001</v>
          </cell>
          <cell r="EX1135">
            <v>0.66</v>
          </cell>
          <cell r="EY1135">
            <v>3.7500000000000004</v>
          </cell>
        </row>
        <row r="1136">
          <cell r="AC1136" t="str">
            <v>котельной ЗАО "Алейскзернопродукт" им.С.Н.Старовойтова, для участка: от ж.д.по ул.Советская,122б до ж.д.ул.Первомайская,100; Надземная; 2011год ввода; отопление; обратный; 95/70°С</v>
          </cell>
          <cell r="BP1136">
            <v>0</v>
          </cell>
          <cell r="BQ1136">
            <v>0</v>
          </cell>
          <cell r="BR1136">
            <v>0</v>
          </cell>
          <cell r="BS1136">
            <v>0</v>
          </cell>
          <cell r="BT1136">
            <v>0</v>
          </cell>
          <cell r="BU1136">
            <v>0</v>
          </cell>
          <cell r="BV1136">
            <v>0</v>
          </cell>
          <cell r="BW1136">
            <v>0</v>
          </cell>
          <cell r="BX1136">
            <v>0</v>
          </cell>
          <cell r="BY1136">
            <v>0</v>
          </cell>
          <cell r="BZ1136">
            <v>0</v>
          </cell>
          <cell r="CA1136">
            <v>0</v>
          </cell>
          <cell r="CB1136">
            <v>0</v>
          </cell>
          <cell r="CD1136">
            <v>0</v>
          </cell>
          <cell r="CE1136">
            <v>0</v>
          </cell>
          <cell r="CF1136">
            <v>0</v>
          </cell>
          <cell r="EM1136">
            <v>0.60499999999999998</v>
          </cell>
          <cell r="EN1136">
            <v>0.52700000000000002</v>
          </cell>
          <cell r="EO1136">
            <v>0.47199999999999998</v>
          </cell>
          <cell r="EP1136">
            <v>0.28199999999999997</v>
          </cell>
          <cell r="EQ1136">
            <v>1.2E-2</v>
          </cell>
          <cell r="ER1136">
            <v>0</v>
          </cell>
          <cell r="ES1136">
            <v>0</v>
          </cell>
          <cell r="ET1136">
            <v>0</v>
          </cell>
          <cell r="EU1136">
            <v>1.2E-2</v>
          </cell>
          <cell r="EV1136">
            <v>0.29199999999999998</v>
          </cell>
          <cell r="EW1136">
            <v>0.441</v>
          </cell>
          <cell r="EX1136">
            <v>0.56499999999999995</v>
          </cell>
          <cell r="EY1136">
            <v>3.2079999999999997</v>
          </cell>
        </row>
        <row r="1137">
          <cell r="AC1137" t="str">
            <v>котельной ЗАО "Алейскзернопродукт" им.С.Н.Старовойтова, для участка: от ж.д.по ул.Советская,122б до ж.д.ул.Первомайская,100; Надземная; 2011год ввода; ГВС; подающий; 60/30°С</v>
          </cell>
          <cell r="BP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U1137">
            <v>0</v>
          </cell>
          <cell r="BV1137">
            <v>0</v>
          </cell>
          <cell r="BW1137">
            <v>0</v>
          </cell>
          <cell r="BX1137">
            <v>0</v>
          </cell>
          <cell r="BY1137">
            <v>0</v>
          </cell>
          <cell r="BZ1137">
            <v>0</v>
          </cell>
          <cell r="CA1137">
            <v>0</v>
          </cell>
          <cell r="CB1137">
            <v>0</v>
          </cell>
          <cell r="CD1137">
            <v>0</v>
          </cell>
          <cell r="CE1137">
            <v>0</v>
          </cell>
          <cell r="CF1137">
            <v>0</v>
          </cell>
          <cell r="EM1137">
            <v>0.47099999999999997</v>
          </cell>
          <cell r="EN1137">
            <v>0.41899999999999998</v>
          </cell>
          <cell r="EO1137">
            <v>0.41699999999999998</v>
          </cell>
          <cell r="EP1137">
            <v>0.33300000000000002</v>
          </cell>
          <cell r="EQ1137">
            <v>0.28999999999999998</v>
          </cell>
          <cell r="ER1137">
            <v>0.16300000000000001</v>
          </cell>
          <cell r="ES1137">
            <v>0.20200000000000001</v>
          </cell>
          <cell r="ET1137">
            <v>0.26</v>
          </cell>
          <cell r="EU1137">
            <v>0.28599999999999998</v>
          </cell>
          <cell r="EV1137">
            <v>0.34499999999999997</v>
          </cell>
          <cell r="EW1137">
            <v>0.39700000000000002</v>
          </cell>
          <cell r="EX1137">
            <v>0.45600000000000002</v>
          </cell>
          <cell r="EY1137">
            <v>4.0390000000000006</v>
          </cell>
        </row>
        <row r="1138">
          <cell r="AC1138" t="str">
            <v>котельной ЗАО "Алейскзернопродукт" им.С.Н.Старовойтова, для участка: от ж.д.по ул.Советская,122б до ж.д.ул.Первомайская,100; Надземная; 2011год ввода; ГВС; обратный; 60/30°С</v>
          </cell>
          <cell r="BP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U1138">
            <v>0</v>
          </cell>
          <cell r="BV1138">
            <v>0</v>
          </cell>
          <cell r="BW1138">
            <v>0</v>
          </cell>
          <cell r="BX1138">
            <v>0</v>
          </cell>
          <cell r="BY1138">
            <v>0</v>
          </cell>
          <cell r="BZ1138">
            <v>0</v>
          </cell>
          <cell r="CA1138">
            <v>0</v>
          </cell>
          <cell r="CB1138">
            <v>0</v>
          </cell>
          <cell r="CD1138">
            <v>0</v>
          </cell>
          <cell r="CE1138">
            <v>0</v>
          </cell>
          <cell r="CF1138">
            <v>0</v>
          </cell>
          <cell r="EM1138">
            <v>0.437</v>
          </cell>
          <cell r="EN1138">
            <v>0.38800000000000001</v>
          </cell>
          <cell r="EO1138">
            <v>0.38700000000000001</v>
          </cell>
          <cell r="EP1138">
            <v>0.309</v>
          </cell>
          <cell r="EQ1138">
            <v>0.26900000000000002</v>
          </cell>
          <cell r="ER1138">
            <v>0.151</v>
          </cell>
          <cell r="ES1138">
            <v>0.188</v>
          </cell>
          <cell r="ET1138">
            <v>0.24099999999999999</v>
          </cell>
          <cell r="EU1138">
            <v>0.26500000000000001</v>
          </cell>
          <cell r="EV1138">
            <v>0.32</v>
          </cell>
          <cell r="EW1138">
            <v>0.36799999999999999</v>
          </cell>
          <cell r="EX1138">
            <v>0.42299999999999999</v>
          </cell>
          <cell r="EY1138">
            <v>3.746</v>
          </cell>
        </row>
        <row r="1139">
          <cell r="AC1139" t="str">
            <v>котельной ЗАО "Алейскзернопродукт" им.С.Н.Старовойтова, для участка: от ж.д.ул.Советская,101 до до ж.д.ул.Советская,102а; Надземная; 2011год ввода; ГВС; подающий; 60/30°С</v>
          </cell>
          <cell r="BP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U1139">
            <v>0</v>
          </cell>
          <cell r="BV1139">
            <v>0</v>
          </cell>
          <cell r="BW1139">
            <v>0</v>
          </cell>
          <cell r="BX1139">
            <v>0</v>
          </cell>
          <cell r="BY1139">
            <v>0</v>
          </cell>
          <cell r="BZ1139">
            <v>0</v>
          </cell>
          <cell r="CA1139">
            <v>0</v>
          </cell>
          <cell r="CB1139">
            <v>0</v>
          </cell>
          <cell r="CD1139">
            <v>0</v>
          </cell>
          <cell r="CE1139">
            <v>0</v>
          </cell>
          <cell r="CF1139">
            <v>0</v>
          </cell>
          <cell r="EM1139">
            <v>0.3</v>
          </cell>
          <cell r="EN1139">
            <v>0.26600000000000001</v>
          </cell>
          <cell r="EO1139">
            <v>0.26500000000000001</v>
          </cell>
          <cell r="EP1139">
            <v>0.21199999999999999</v>
          </cell>
          <cell r="EQ1139">
            <v>0.185</v>
          </cell>
          <cell r="ER1139">
            <v>0.104</v>
          </cell>
          <cell r="ES1139">
            <v>0.129</v>
          </cell>
          <cell r="ET1139">
            <v>0.16500000000000001</v>
          </cell>
          <cell r="EU1139">
            <v>0.182</v>
          </cell>
          <cell r="EV1139">
            <v>0.219</v>
          </cell>
          <cell r="EW1139">
            <v>0.252</v>
          </cell>
          <cell r="EX1139">
            <v>0.28999999999999998</v>
          </cell>
          <cell r="EY1139">
            <v>2.569</v>
          </cell>
        </row>
        <row r="1140">
          <cell r="AC1140" t="str">
            <v>котельной ЗАО "Алейскзернопродукт" им.С.Н.Старовойтова, для участка: от ж.д.ул.Советская,101 до до ж.д.ул.Советская,102а; Надземная; 2011год ввода; ГВС; подающий; 60/30°С</v>
          </cell>
          <cell r="BP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U1140">
            <v>0</v>
          </cell>
          <cell r="BV1140">
            <v>0</v>
          </cell>
          <cell r="BW1140">
            <v>0</v>
          </cell>
          <cell r="BX1140">
            <v>0</v>
          </cell>
          <cell r="BY1140">
            <v>0</v>
          </cell>
          <cell r="BZ1140">
            <v>0</v>
          </cell>
          <cell r="CA1140">
            <v>0</v>
          </cell>
          <cell r="CB1140">
            <v>0</v>
          </cell>
          <cell r="CD1140">
            <v>0</v>
          </cell>
          <cell r="CE1140">
            <v>0</v>
          </cell>
          <cell r="CF1140">
            <v>0</v>
          </cell>
          <cell r="EM1140">
            <v>1.135</v>
          </cell>
          <cell r="EN1140">
            <v>1.008</v>
          </cell>
          <cell r="EO1140">
            <v>1.0049999999999999</v>
          </cell>
          <cell r="EP1140">
            <v>0.80200000000000005</v>
          </cell>
          <cell r="EQ1140">
            <v>0.69899999999999995</v>
          </cell>
          <cell r="ER1140">
            <v>0.39200000000000002</v>
          </cell>
          <cell r="ES1140">
            <v>0.48699999999999999</v>
          </cell>
          <cell r="ET1140">
            <v>0.626</v>
          </cell>
          <cell r="EU1140">
            <v>0.68899999999999995</v>
          </cell>
          <cell r="EV1140">
            <v>0.83099999999999996</v>
          </cell>
          <cell r="EW1140">
            <v>0.95499999999999996</v>
          </cell>
          <cell r="EX1140">
            <v>1.0980000000000001</v>
          </cell>
          <cell r="EY1140">
            <v>9.7270000000000021</v>
          </cell>
        </row>
        <row r="1141">
          <cell r="AC1141" t="str">
            <v>котельной ЗАО "Алейскзернопродукт" им.С.Н.Старовойтова, для участка: от ж.д.ул.Советская,101 до до ж.д.ул.Советская,102а; Надземная; 2011год ввода; ГВС; обратный; 60/30°С</v>
          </cell>
          <cell r="BP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U1141">
            <v>0</v>
          </cell>
          <cell r="BV1141">
            <v>0</v>
          </cell>
          <cell r="BW1141">
            <v>0</v>
          </cell>
          <cell r="BX1141">
            <v>0</v>
          </cell>
          <cell r="BY1141">
            <v>0</v>
          </cell>
          <cell r="BZ1141">
            <v>0</v>
          </cell>
          <cell r="CA1141">
            <v>0</v>
          </cell>
          <cell r="CB1141">
            <v>0</v>
          </cell>
          <cell r="CD1141">
            <v>0</v>
          </cell>
          <cell r="CE1141">
            <v>0</v>
          </cell>
          <cell r="CF1141">
            <v>0</v>
          </cell>
          <cell r="EM1141">
            <v>0.26100000000000001</v>
          </cell>
          <cell r="EN1141">
            <v>0.23100000000000001</v>
          </cell>
          <cell r="EO1141">
            <v>0.23100000000000001</v>
          </cell>
          <cell r="EP1141">
            <v>0.184</v>
          </cell>
          <cell r="EQ1141">
            <v>0.161</v>
          </cell>
          <cell r="ER1141">
            <v>0.09</v>
          </cell>
          <cell r="ES1141">
            <v>0.112</v>
          </cell>
          <cell r="ET1141">
            <v>0.14399999999999999</v>
          </cell>
          <cell r="EU1141">
            <v>0.158</v>
          </cell>
          <cell r="EV1141">
            <v>0.191</v>
          </cell>
          <cell r="EW1141">
            <v>0.219</v>
          </cell>
          <cell r="EX1141">
            <v>0.252</v>
          </cell>
          <cell r="EY1141">
            <v>2.234</v>
          </cell>
        </row>
        <row r="1142">
          <cell r="AC1142" t="str">
            <v>котельной ЗАО "Алейскзернопродукт" им.С.Н.Старовойтова, для участка: от ж.д.ул.Советская,101 до до ж.д.ул.Советская,102а; Надземная; 2011год ввода; ГВС; обратный; 60/30°С</v>
          </cell>
          <cell r="BP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U1142">
            <v>0</v>
          </cell>
          <cell r="BV1142">
            <v>0</v>
          </cell>
          <cell r="BW1142">
            <v>0</v>
          </cell>
          <cell r="BX1142">
            <v>0</v>
          </cell>
          <cell r="BY1142">
            <v>0</v>
          </cell>
          <cell r="BZ1142">
            <v>0</v>
          </cell>
          <cell r="CA1142">
            <v>0</v>
          </cell>
          <cell r="CB1142">
            <v>0</v>
          </cell>
          <cell r="CD1142">
            <v>0</v>
          </cell>
          <cell r="CE1142">
            <v>0</v>
          </cell>
          <cell r="CF1142">
            <v>0</v>
          </cell>
          <cell r="EM1142">
            <v>1.0529999999999999</v>
          </cell>
          <cell r="EN1142">
            <v>0.93600000000000005</v>
          </cell>
          <cell r="EO1142">
            <v>0.93300000000000005</v>
          </cell>
          <cell r="EP1142">
            <v>0.745</v>
          </cell>
          <cell r="EQ1142">
            <v>0.64900000000000002</v>
          </cell>
          <cell r="ER1142">
            <v>0.36399999999999999</v>
          </cell>
          <cell r="ES1142">
            <v>0.45200000000000001</v>
          </cell>
          <cell r="ET1142">
            <v>0.58099999999999996</v>
          </cell>
          <cell r="EU1142">
            <v>0.64</v>
          </cell>
          <cell r="EV1142">
            <v>0.77100000000000002</v>
          </cell>
          <cell r="EW1142">
            <v>0.88700000000000001</v>
          </cell>
          <cell r="EX1142">
            <v>1.02</v>
          </cell>
          <cell r="EY1142">
            <v>9.0309999999999988</v>
          </cell>
        </row>
        <row r="1143">
          <cell r="AC1143" t="str">
            <v>котельной ЗАО "Алейскзернопродукт" им.С.Н.Старовойтова, для участка: от ж.д.ул.Советская,101 до до ж.д.ул.Советская,102а; Надземная; 2011год ввода; ГВС; подающий; 60/30°С</v>
          </cell>
          <cell r="BP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U1143">
            <v>0</v>
          </cell>
          <cell r="BV1143">
            <v>0</v>
          </cell>
          <cell r="BW1143">
            <v>0</v>
          </cell>
          <cell r="BX1143">
            <v>0</v>
          </cell>
          <cell r="BY1143">
            <v>0</v>
          </cell>
          <cell r="BZ1143">
            <v>0</v>
          </cell>
          <cell r="CA1143">
            <v>0</v>
          </cell>
          <cell r="CB1143">
            <v>0</v>
          </cell>
          <cell r="CD1143">
            <v>0</v>
          </cell>
          <cell r="CE1143">
            <v>0</v>
          </cell>
          <cell r="CF1143">
            <v>0</v>
          </cell>
          <cell r="EM1143">
            <v>0.26700000000000002</v>
          </cell>
          <cell r="EN1143">
            <v>0.23699999999999999</v>
          </cell>
          <cell r="EO1143">
            <v>0.23599999999999999</v>
          </cell>
          <cell r="EP1143">
            <v>0.188</v>
          </cell>
          <cell r="EQ1143">
            <v>0.16400000000000001</v>
          </cell>
          <cell r="ER1143">
            <v>9.1999999999999998E-2</v>
          </cell>
          <cell r="ES1143">
            <v>0.114</v>
          </cell>
          <cell r="ET1143">
            <v>0.14699999999999999</v>
          </cell>
          <cell r="EU1143">
            <v>0.16200000000000001</v>
          </cell>
          <cell r="EV1143">
            <v>0.19500000000000001</v>
          </cell>
          <cell r="EW1143">
            <v>0.224</v>
          </cell>
          <cell r="EX1143">
            <v>0.25800000000000001</v>
          </cell>
          <cell r="EY1143">
            <v>2.2840000000000003</v>
          </cell>
        </row>
        <row r="1144">
          <cell r="AC1144" t="str">
            <v>котельной ЗАО "Алейскзернопродукт" им.С.Н.Старовойтова, для участка: от ж.д.ул.Советская,101 до до ж.д.ул.Советская,102а; Надземная; 2011год ввода; ГВС; обратный; 60/30°С</v>
          </cell>
          <cell r="BP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U1144">
            <v>0</v>
          </cell>
          <cell r="BV1144">
            <v>0</v>
          </cell>
          <cell r="BW1144">
            <v>0</v>
          </cell>
          <cell r="BX1144">
            <v>0</v>
          </cell>
          <cell r="BY1144">
            <v>0</v>
          </cell>
          <cell r="BZ1144">
            <v>0</v>
          </cell>
          <cell r="CA1144">
            <v>0</v>
          </cell>
          <cell r="CB1144">
            <v>0</v>
          </cell>
          <cell r="CD1144">
            <v>0</v>
          </cell>
          <cell r="CE1144">
            <v>0</v>
          </cell>
          <cell r="CF1144">
            <v>0</v>
          </cell>
          <cell r="EM1144">
            <v>0.248</v>
          </cell>
          <cell r="EN1144">
            <v>0.22</v>
          </cell>
          <cell r="EO1144">
            <v>0.219</v>
          </cell>
          <cell r="EP1144">
            <v>0.17499999999999999</v>
          </cell>
          <cell r="EQ1144">
            <v>0.153</v>
          </cell>
          <cell r="ER1144">
            <v>8.5999999999999993E-2</v>
          </cell>
          <cell r="ES1144">
            <v>0.106</v>
          </cell>
          <cell r="ET1144">
            <v>0.13700000000000001</v>
          </cell>
          <cell r="EU1144">
            <v>0.151</v>
          </cell>
          <cell r="EV1144">
            <v>0.18099999999999999</v>
          </cell>
          <cell r="EW1144">
            <v>0.20899999999999999</v>
          </cell>
          <cell r="EX1144">
            <v>0.24</v>
          </cell>
          <cell r="EY1144">
            <v>2.125</v>
          </cell>
        </row>
        <row r="1145">
          <cell r="AC1145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обратный; 60/30°С</v>
          </cell>
          <cell r="BP1145">
            <v>0</v>
          </cell>
          <cell r="BQ1145">
            <v>0</v>
          </cell>
          <cell r="BR1145">
            <v>0</v>
          </cell>
          <cell r="BS1145">
            <v>0</v>
          </cell>
          <cell r="BT1145">
            <v>0</v>
          </cell>
          <cell r="BU1145">
            <v>0</v>
          </cell>
          <cell r="BV1145">
            <v>0</v>
          </cell>
          <cell r="BW1145">
            <v>0</v>
          </cell>
          <cell r="BX1145">
            <v>0</v>
          </cell>
          <cell r="BY1145">
            <v>0</v>
          </cell>
          <cell r="BZ1145">
            <v>0</v>
          </cell>
          <cell r="CA1145">
            <v>0</v>
          </cell>
          <cell r="CB1145">
            <v>0</v>
          </cell>
          <cell r="CD1145">
            <v>0</v>
          </cell>
          <cell r="CE1145">
            <v>0</v>
          </cell>
          <cell r="CF1145">
            <v>0</v>
          </cell>
          <cell r="EM1145">
            <v>0.02</v>
          </cell>
          <cell r="EN1145">
            <v>1.7000000000000001E-2</v>
          </cell>
          <cell r="EO1145">
            <v>1.7000000000000001E-2</v>
          </cell>
          <cell r="EP1145">
            <v>1.4E-2</v>
          </cell>
          <cell r="EQ1145">
            <v>1.2E-2</v>
          </cell>
          <cell r="ER1145">
            <v>7.0000000000000001E-3</v>
          </cell>
          <cell r="ES1145">
            <v>8.0000000000000002E-3</v>
          </cell>
          <cell r="ET1145">
            <v>1.0999999999999999E-2</v>
          </cell>
          <cell r="EU1145">
            <v>1.2E-2</v>
          </cell>
          <cell r="EV1145">
            <v>1.4E-2</v>
          </cell>
          <cell r="EW1145">
            <v>1.6E-2</v>
          </cell>
          <cell r="EX1145">
            <v>1.9E-2</v>
          </cell>
          <cell r="EY1145">
            <v>0.16700000000000001</v>
          </cell>
        </row>
        <row r="1146">
          <cell r="AC1146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подающий; 60/30°С</v>
          </cell>
          <cell r="BP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U1146">
            <v>0</v>
          </cell>
          <cell r="BV1146">
            <v>0</v>
          </cell>
          <cell r="BW1146">
            <v>0</v>
          </cell>
          <cell r="BX1146">
            <v>0</v>
          </cell>
          <cell r="BY1146">
            <v>0</v>
          </cell>
          <cell r="BZ1146">
            <v>0</v>
          </cell>
          <cell r="CA1146">
            <v>0</v>
          </cell>
          <cell r="CB1146">
            <v>0</v>
          </cell>
          <cell r="CD1146">
            <v>0</v>
          </cell>
          <cell r="CE1146">
            <v>0</v>
          </cell>
          <cell r="CF1146">
            <v>0</v>
          </cell>
          <cell r="EM1146">
            <v>2.1000000000000001E-2</v>
          </cell>
          <cell r="EN1146">
            <v>1.7999999999999999E-2</v>
          </cell>
          <cell r="EO1146">
            <v>1.7999999999999999E-2</v>
          </cell>
          <cell r="EP1146">
            <v>1.4999999999999999E-2</v>
          </cell>
          <cell r="EQ1146">
            <v>1.2999999999999999E-2</v>
          </cell>
          <cell r="ER1146">
            <v>7.0000000000000001E-3</v>
          </cell>
          <cell r="ES1146">
            <v>8.9999999999999993E-3</v>
          </cell>
          <cell r="ET1146">
            <v>1.0999999999999999E-2</v>
          </cell>
          <cell r="EU1146">
            <v>1.2E-2</v>
          </cell>
          <cell r="EV1146">
            <v>1.4999999999999999E-2</v>
          </cell>
          <cell r="EW1146">
            <v>1.7000000000000001E-2</v>
          </cell>
          <cell r="EX1146">
            <v>0.02</v>
          </cell>
          <cell r="EY1146">
            <v>0.17599999999999996</v>
          </cell>
        </row>
        <row r="1147">
          <cell r="AC1147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подающий; 60/30°С</v>
          </cell>
          <cell r="BP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U1147">
            <v>0</v>
          </cell>
          <cell r="BV1147">
            <v>0</v>
          </cell>
          <cell r="BW1147">
            <v>0</v>
          </cell>
          <cell r="BX1147">
            <v>0</v>
          </cell>
          <cell r="BY1147">
            <v>0</v>
          </cell>
          <cell r="BZ1147">
            <v>0</v>
          </cell>
          <cell r="CA1147">
            <v>0</v>
          </cell>
          <cell r="CB1147">
            <v>0</v>
          </cell>
          <cell r="CD1147">
            <v>0</v>
          </cell>
          <cell r="CE1147">
            <v>0</v>
          </cell>
          <cell r="CF1147">
            <v>0</v>
          </cell>
          <cell r="EM1147">
            <v>0.56399999999999995</v>
          </cell>
          <cell r="EN1147">
            <v>0.501</v>
          </cell>
          <cell r="EO1147">
            <v>0.5</v>
          </cell>
          <cell r="EP1147">
            <v>0.39900000000000002</v>
          </cell>
          <cell r="EQ1147">
            <v>0.34799999999999998</v>
          </cell>
          <cell r="ER1147">
            <v>0.19500000000000001</v>
          </cell>
          <cell r="ES1147">
            <v>0.24199999999999999</v>
          </cell>
          <cell r="ET1147">
            <v>0.311</v>
          </cell>
          <cell r="EU1147">
            <v>0.34300000000000003</v>
          </cell>
          <cell r="EV1147">
            <v>0.41299999999999998</v>
          </cell>
          <cell r="EW1147">
            <v>0.47499999999999998</v>
          </cell>
          <cell r="EX1147">
            <v>0.54600000000000004</v>
          </cell>
          <cell r="EY1147">
            <v>4.8369999999999997</v>
          </cell>
        </row>
        <row r="1148">
          <cell r="AC1148" t="str">
            <v>котельной ЗАО "Алейскзернопродукт" им.С.Н.Старовойтова, для участка: от ж.д.ул.Советская,101 до д/сада ул.Советская,109; Надземная; 2011год ввода; ГВС; обратный; 60/30°С</v>
          </cell>
          <cell r="BP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U1148">
            <v>0</v>
          </cell>
          <cell r="BV1148">
            <v>0</v>
          </cell>
          <cell r="BW1148">
            <v>0</v>
          </cell>
          <cell r="BX1148">
            <v>0</v>
          </cell>
          <cell r="BY1148">
            <v>0</v>
          </cell>
          <cell r="BZ1148">
            <v>0</v>
          </cell>
          <cell r="CA1148">
            <v>0</v>
          </cell>
          <cell r="CB1148">
            <v>0</v>
          </cell>
          <cell r="CD1148">
            <v>0</v>
          </cell>
          <cell r="CE1148">
            <v>0</v>
          </cell>
          <cell r="CF1148">
            <v>0</v>
          </cell>
          <cell r="EM1148">
            <v>0.52300000000000002</v>
          </cell>
          <cell r="EN1148">
            <v>0.46500000000000002</v>
          </cell>
          <cell r="EO1148">
            <v>0.46300000000000002</v>
          </cell>
          <cell r="EP1148">
            <v>0.37</v>
          </cell>
          <cell r="EQ1148">
            <v>0.32200000000000001</v>
          </cell>
          <cell r="ER1148">
            <v>0.18099999999999999</v>
          </cell>
          <cell r="ES1148">
            <v>0.22500000000000001</v>
          </cell>
          <cell r="ET1148">
            <v>0.28899999999999998</v>
          </cell>
          <cell r="EU1148">
            <v>0.318</v>
          </cell>
          <cell r="EV1148">
            <v>0.38300000000000001</v>
          </cell>
          <cell r="EW1148">
            <v>0.441</v>
          </cell>
          <cell r="EX1148">
            <v>0.50600000000000001</v>
          </cell>
          <cell r="EY1148">
            <v>4.4860000000000007</v>
          </cell>
        </row>
        <row r="1149">
          <cell r="AC1149" t="str">
            <v>котельной №3, для участка: от врезки на ж.д.пер.Пляжный №3 до врезки на ж.д.пер.Пляжный №5; Надземная; 2011год ввода; ГВС; обратный; 60/30°С</v>
          </cell>
          <cell r="BP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U1149">
            <v>0</v>
          </cell>
          <cell r="BV1149">
            <v>0</v>
          </cell>
          <cell r="BW1149">
            <v>0</v>
          </cell>
          <cell r="BX1149">
            <v>0</v>
          </cell>
          <cell r="BY1149">
            <v>0</v>
          </cell>
          <cell r="BZ1149">
            <v>0</v>
          </cell>
          <cell r="CA1149">
            <v>0</v>
          </cell>
          <cell r="CB1149">
            <v>0</v>
          </cell>
          <cell r="CD1149">
            <v>0</v>
          </cell>
          <cell r="CE1149">
            <v>0</v>
          </cell>
          <cell r="CF1149">
            <v>0</v>
          </cell>
          <cell r="EM1149">
            <v>0.17899999999999999</v>
          </cell>
          <cell r="EN1149">
            <v>0.159</v>
          </cell>
          <cell r="EO1149">
            <v>0.159</v>
          </cell>
          <cell r="EP1149">
            <v>0.127</v>
          </cell>
          <cell r="EQ1149">
            <v>0.11</v>
          </cell>
          <cell r="ER1149">
            <v>6.2E-2</v>
          </cell>
          <cell r="ES1149">
            <v>7.6999999999999999E-2</v>
          </cell>
          <cell r="ET1149">
            <v>9.9000000000000005E-2</v>
          </cell>
          <cell r="EU1149">
            <v>0.109</v>
          </cell>
          <cell r="EV1149">
            <v>0.13100000000000001</v>
          </cell>
          <cell r="EW1149">
            <v>0.151</v>
          </cell>
          <cell r="EX1149">
            <v>0.17399999999999999</v>
          </cell>
          <cell r="EY1149">
            <v>1.5369999999999999</v>
          </cell>
        </row>
        <row r="1150">
          <cell r="AC1150" t="str">
            <v>котельной №3, для участка: от врезки на ж.д.пер.Пляжный №3 до врезки на ж.д.пер.Пляжный №5; Надземная; 2011год ввода; ГВС; подающий; 60/30°С</v>
          </cell>
          <cell r="BP1150">
            <v>0</v>
          </cell>
          <cell r="BQ1150">
            <v>0</v>
          </cell>
          <cell r="BR1150">
            <v>0</v>
          </cell>
          <cell r="BS1150">
            <v>0</v>
          </cell>
          <cell r="BT1150">
            <v>0</v>
          </cell>
          <cell r="BU1150">
            <v>0</v>
          </cell>
          <cell r="BV1150">
            <v>0</v>
          </cell>
          <cell r="BW1150">
            <v>0</v>
          </cell>
          <cell r="BX1150">
            <v>0</v>
          </cell>
          <cell r="BY1150">
            <v>0</v>
          </cell>
          <cell r="BZ1150">
            <v>0</v>
          </cell>
          <cell r="CA1150">
            <v>0</v>
          </cell>
          <cell r="CB1150">
            <v>0</v>
          </cell>
          <cell r="CD1150">
            <v>0</v>
          </cell>
          <cell r="CE1150">
            <v>0</v>
          </cell>
          <cell r="CF1150">
            <v>0</v>
          </cell>
          <cell r="EM1150">
            <v>0.20599999999999999</v>
          </cell>
          <cell r="EN1150">
            <v>0.183</v>
          </cell>
          <cell r="EO1150">
            <v>0.182</v>
          </cell>
          <cell r="EP1150">
            <v>0.14599999999999999</v>
          </cell>
          <cell r="EQ1150">
            <v>0.127</v>
          </cell>
          <cell r="ER1150">
            <v>7.0999999999999994E-2</v>
          </cell>
          <cell r="ES1150">
            <v>8.7999999999999995E-2</v>
          </cell>
          <cell r="ET1150">
            <v>0.114</v>
          </cell>
          <cell r="EU1150">
            <v>0.125</v>
          </cell>
          <cell r="EV1150">
            <v>0.151</v>
          </cell>
          <cell r="EW1150">
            <v>0.17299999999999999</v>
          </cell>
          <cell r="EX1150">
            <v>0.19900000000000001</v>
          </cell>
          <cell r="EY1150">
            <v>1.7650000000000001</v>
          </cell>
        </row>
        <row r="1151">
          <cell r="AC1151" t="str">
            <v>котельной №3, для участка: от врезки на ж.д.пер.Пляжный №3 до врезки на ж.д.пер.Пляжный №5; Надземная; 2011год ввода; ГВС; подающий; 60/30°С</v>
          </cell>
          <cell r="BP1151">
            <v>0</v>
          </cell>
          <cell r="BQ1151">
            <v>0</v>
          </cell>
          <cell r="BR1151">
            <v>0</v>
          </cell>
          <cell r="BS1151">
            <v>0</v>
          </cell>
          <cell r="BT1151">
            <v>0</v>
          </cell>
          <cell r="BU1151">
            <v>0</v>
          </cell>
          <cell r="BV1151">
            <v>0</v>
          </cell>
          <cell r="BW1151">
            <v>0</v>
          </cell>
          <cell r="BX1151">
            <v>0</v>
          </cell>
          <cell r="BY1151">
            <v>0</v>
          </cell>
          <cell r="BZ1151">
            <v>0</v>
          </cell>
          <cell r="CA1151">
            <v>0</v>
          </cell>
          <cell r="CB1151">
            <v>0</v>
          </cell>
          <cell r="CD1151">
            <v>0</v>
          </cell>
          <cell r="CE1151">
            <v>0</v>
          </cell>
          <cell r="CF1151">
            <v>0</v>
          </cell>
          <cell r="EM1151">
            <v>0.27600000000000002</v>
          </cell>
          <cell r="EN1151">
            <v>0.245</v>
          </cell>
          <cell r="EO1151">
            <v>0.245</v>
          </cell>
          <cell r="EP1151">
            <v>0.19500000000000001</v>
          </cell>
          <cell r="EQ1151">
            <v>0.17</v>
          </cell>
          <cell r="ER1151">
            <v>9.6000000000000002E-2</v>
          </cell>
          <cell r="ES1151">
            <v>0.11899999999999999</v>
          </cell>
          <cell r="ET1151">
            <v>0.152</v>
          </cell>
          <cell r="EU1151">
            <v>0.16800000000000001</v>
          </cell>
          <cell r="EV1151">
            <v>0.20200000000000001</v>
          </cell>
          <cell r="EW1151">
            <v>0.23300000000000001</v>
          </cell>
          <cell r="EX1151">
            <v>0.26700000000000002</v>
          </cell>
          <cell r="EY1151">
            <v>2.3679999999999999</v>
          </cell>
        </row>
        <row r="1152">
          <cell r="AC1152" t="str">
            <v>котельной №3, для участка: от врезки на ж.д.пер.Пляжный №3 до врезки на ж.д.пер.Пляжный №5; Надземная; 2011год ввода; ГВС; обратный; 60/30°С</v>
          </cell>
          <cell r="BP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U1152">
            <v>0</v>
          </cell>
          <cell r="BV1152">
            <v>0</v>
          </cell>
          <cell r="BW1152">
            <v>0</v>
          </cell>
          <cell r="BX1152">
            <v>0</v>
          </cell>
          <cell r="BY1152">
            <v>0</v>
          </cell>
          <cell r="BZ1152">
            <v>0</v>
          </cell>
          <cell r="CA1152">
            <v>0</v>
          </cell>
          <cell r="CB1152">
            <v>0</v>
          </cell>
          <cell r="CD1152">
            <v>0</v>
          </cell>
          <cell r="CE1152">
            <v>0</v>
          </cell>
          <cell r="CF1152">
            <v>0</v>
          </cell>
          <cell r="EM1152">
            <v>0.25700000000000001</v>
          </cell>
          <cell r="EN1152">
            <v>0.22800000000000001</v>
          </cell>
          <cell r="EO1152">
            <v>0.22700000000000001</v>
          </cell>
          <cell r="EP1152">
            <v>0.182</v>
          </cell>
          <cell r="EQ1152">
            <v>0.158</v>
          </cell>
          <cell r="ER1152">
            <v>8.8999999999999996E-2</v>
          </cell>
          <cell r="ES1152">
            <v>0.11</v>
          </cell>
          <cell r="ET1152">
            <v>0.14199999999999999</v>
          </cell>
          <cell r="EU1152">
            <v>0.156</v>
          </cell>
          <cell r="EV1152">
            <v>0.188</v>
          </cell>
          <cell r="EW1152">
            <v>0.216</v>
          </cell>
          <cell r="EX1152">
            <v>0.248</v>
          </cell>
          <cell r="EY1152">
            <v>2.2009999999999996</v>
          </cell>
        </row>
        <row r="1153">
          <cell r="AC1153" t="str">
            <v>котельной №3, для участка: от врезки на ж.д.пер.Пляжный №5  до врезки 2д76 L=31,9м; Надземная; 2011год ввода; ГВС; обратный; 60/30°С</v>
          </cell>
          <cell r="BP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U1153">
            <v>0</v>
          </cell>
          <cell r="BV1153">
            <v>0</v>
          </cell>
          <cell r="BW1153">
            <v>0</v>
          </cell>
          <cell r="BX1153">
            <v>0</v>
          </cell>
          <cell r="BY1153">
            <v>0</v>
          </cell>
          <cell r="BZ1153">
            <v>0</v>
          </cell>
          <cell r="CA1153">
            <v>0</v>
          </cell>
          <cell r="CB1153">
            <v>0</v>
          </cell>
          <cell r="CD1153">
            <v>0</v>
          </cell>
          <cell r="CE1153">
            <v>0</v>
          </cell>
          <cell r="CF1153">
            <v>0</v>
          </cell>
          <cell r="EM1153">
            <v>0.33400000000000002</v>
          </cell>
          <cell r="EN1153">
            <v>0.29699999999999999</v>
          </cell>
          <cell r="EO1153">
            <v>0.29599999999999999</v>
          </cell>
          <cell r="EP1153">
            <v>0.23599999999999999</v>
          </cell>
          <cell r="EQ1153">
            <v>0.20599999999999999</v>
          </cell>
          <cell r="ER1153">
            <v>0.11600000000000001</v>
          </cell>
          <cell r="ES1153">
            <v>0.14299999999999999</v>
          </cell>
          <cell r="ET1153">
            <v>0.184</v>
          </cell>
          <cell r="EU1153">
            <v>0.20300000000000001</v>
          </cell>
          <cell r="EV1153">
            <v>0.245</v>
          </cell>
          <cell r="EW1153">
            <v>0.28100000000000003</v>
          </cell>
          <cell r="EX1153">
            <v>0.32300000000000001</v>
          </cell>
          <cell r="EY1153">
            <v>2.8640000000000003</v>
          </cell>
        </row>
        <row r="1154">
          <cell r="AC1154" t="str">
            <v>котельной №3, для участка: от врезки на ж.д.пер.Пляжный №5  до врезки 2д76 L=31,9м; Надземная; 2011год ввода; ГВС; подающий; 60/30°С</v>
          </cell>
          <cell r="BP1154">
            <v>0</v>
          </cell>
          <cell r="BQ1154">
            <v>0</v>
          </cell>
          <cell r="BR1154">
            <v>0</v>
          </cell>
          <cell r="BS1154">
            <v>0</v>
          </cell>
          <cell r="BT1154">
            <v>0</v>
          </cell>
          <cell r="BU1154">
            <v>0</v>
          </cell>
          <cell r="BV1154">
            <v>0</v>
          </cell>
          <cell r="BW1154">
            <v>0</v>
          </cell>
          <cell r="BX1154">
            <v>0</v>
          </cell>
          <cell r="BY1154">
            <v>0</v>
          </cell>
          <cell r="BZ1154">
            <v>0</v>
          </cell>
          <cell r="CA1154">
            <v>0</v>
          </cell>
          <cell r="CB1154">
            <v>0</v>
          </cell>
          <cell r="CD1154">
            <v>0</v>
          </cell>
          <cell r="CE1154">
            <v>0</v>
          </cell>
          <cell r="CF1154">
            <v>0</v>
          </cell>
          <cell r="EM1154">
            <v>0.36</v>
          </cell>
          <cell r="EN1154">
            <v>0.31900000000000001</v>
          </cell>
          <cell r="EO1154">
            <v>0.318</v>
          </cell>
          <cell r="EP1154">
            <v>0.254</v>
          </cell>
          <cell r="EQ1154">
            <v>0.222</v>
          </cell>
          <cell r="ER1154">
            <v>0.124</v>
          </cell>
          <cell r="ES1154">
            <v>0.154</v>
          </cell>
          <cell r="ET1154">
            <v>0.19800000000000001</v>
          </cell>
          <cell r="EU1154">
            <v>0.218</v>
          </cell>
          <cell r="EV1154">
            <v>0.26300000000000001</v>
          </cell>
          <cell r="EW1154">
            <v>0.30299999999999999</v>
          </cell>
          <cell r="EX1154">
            <v>0.34799999999999998</v>
          </cell>
          <cell r="EY1154">
            <v>3.0809999999999995</v>
          </cell>
        </row>
        <row r="1155">
          <cell r="AC1155" t="str">
            <v>котельной №3, для участка: от ж.д.пер.Пляжный№15до ж.д.пер.Пляжный №9; Надземная; 2011год ввода; ГВС; подающий; 60/30°С</v>
          </cell>
          <cell r="BP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U1155">
            <v>0</v>
          </cell>
          <cell r="BV1155">
            <v>0</v>
          </cell>
          <cell r="BW1155">
            <v>0</v>
          </cell>
          <cell r="BX1155">
            <v>0</v>
          </cell>
          <cell r="BY1155">
            <v>0</v>
          </cell>
          <cell r="BZ1155">
            <v>0</v>
          </cell>
          <cell r="CA1155">
            <v>0</v>
          </cell>
          <cell r="CB1155">
            <v>0</v>
          </cell>
          <cell r="CD1155">
            <v>0</v>
          </cell>
          <cell r="CE1155">
            <v>0</v>
          </cell>
          <cell r="CF1155">
            <v>0</v>
          </cell>
          <cell r="EM1155">
            <v>0.192</v>
          </cell>
          <cell r="EN1155">
            <v>0.17100000000000001</v>
          </cell>
          <cell r="EO1155">
            <v>0.17</v>
          </cell>
          <cell r="EP1155">
            <v>0.13600000000000001</v>
          </cell>
          <cell r="EQ1155">
            <v>0.11799999999999999</v>
          </cell>
          <cell r="ER1155">
            <v>6.6000000000000003E-2</v>
          </cell>
          <cell r="ES1155">
            <v>8.2000000000000003E-2</v>
          </cell>
          <cell r="ET1155">
            <v>0.106</v>
          </cell>
          <cell r="EU1155">
            <v>0.11700000000000001</v>
          </cell>
          <cell r="EV1155">
            <v>0.14099999999999999</v>
          </cell>
          <cell r="EW1155">
            <v>0.16200000000000001</v>
          </cell>
          <cell r="EX1155">
            <v>0.186</v>
          </cell>
          <cell r="EY1155">
            <v>1.6469999999999998</v>
          </cell>
        </row>
        <row r="1156">
          <cell r="AC1156" t="str">
            <v>котельной №3, для участка: от ж.д.пер.Пляжный№15до ж.д.пер.Пляжный №9; Надземная; 2011год ввода; ГВС; подающий; 60/30°С</v>
          </cell>
          <cell r="BP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U1156">
            <v>0</v>
          </cell>
          <cell r="BV1156">
            <v>0</v>
          </cell>
          <cell r="BW1156">
            <v>0</v>
          </cell>
          <cell r="BX1156">
            <v>0</v>
          </cell>
          <cell r="BY1156">
            <v>0</v>
          </cell>
          <cell r="BZ1156">
            <v>0</v>
          </cell>
          <cell r="CA1156">
            <v>0</v>
          </cell>
          <cell r="CB1156">
            <v>0</v>
          </cell>
          <cell r="CD1156">
            <v>0</v>
          </cell>
          <cell r="CE1156">
            <v>0</v>
          </cell>
          <cell r="CF1156">
            <v>0</v>
          </cell>
          <cell r="EM1156">
            <v>3.2000000000000001E-2</v>
          </cell>
          <cell r="EN1156">
            <v>2.9000000000000001E-2</v>
          </cell>
          <cell r="EO1156">
            <v>2.9000000000000001E-2</v>
          </cell>
          <cell r="EP1156">
            <v>2.3E-2</v>
          </cell>
          <cell r="EQ1156">
            <v>0.02</v>
          </cell>
          <cell r="ER1156">
            <v>1.0999999999999999E-2</v>
          </cell>
          <cell r="ES1156">
            <v>1.4E-2</v>
          </cell>
          <cell r="ET1156">
            <v>1.7999999999999999E-2</v>
          </cell>
          <cell r="EU1156">
            <v>0.02</v>
          </cell>
          <cell r="EV1156">
            <v>2.4E-2</v>
          </cell>
          <cell r="EW1156">
            <v>2.7E-2</v>
          </cell>
          <cell r="EX1156">
            <v>3.1E-2</v>
          </cell>
          <cell r="EY1156">
            <v>0.27799999999999997</v>
          </cell>
        </row>
        <row r="1157">
          <cell r="AC1157" t="str">
            <v>котельной №3, для участка: от ж.д.пер.Пляжный№15до ж.д.пер.Пляжный №9; Надземная; 2011год ввода; ГВС; обратный; 60/30°С</v>
          </cell>
          <cell r="BP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U1157">
            <v>0</v>
          </cell>
          <cell r="BV1157">
            <v>0</v>
          </cell>
          <cell r="BW1157">
            <v>0</v>
          </cell>
          <cell r="BX1157">
            <v>0</v>
          </cell>
          <cell r="BY1157">
            <v>0</v>
          </cell>
          <cell r="BZ1157">
            <v>0</v>
          </cell>
          <cell r="CA1157">
            <v>0</v>
          </cell>
          <cell r="CB1157">
            <v>0</v>
          </cell>
          <cell r="CD1157">
            <v>0</v>
          </cell>
          <cell r="CE1157">
            <v>0</v>
          </cell>
          <cell r="CF1157">
            <v>0</v>
          </cell>
          <cell r="EM1157">
            <v>0.20799999999999999</v>
          </cell>
          <cell r="EN1157">
            <v>0.185</v>
          </cell>
          <cell r="EO1157">
            <v>0.184</v>
          </cell>
          <cell r="EP1157">
            <v>0.14699999999999999</v>
          </cell>
          <cell r="EQ1157">
            <v>0.128</v>
          </cell>
          <cell r="ER1157">
            <v>7.1999999999999995E-2</v>
          </cell>
          <cell r="ES1157">
            <v>8.8999999999999996E-2</v>
          </cell>
          <cell r="ET1157">
            <v>0.115</v>
          </cell>
          <cell r="EU1157">
            <v>0.126</v>
          </cell>
          <cell r="EV1157">
            <v>0.152</v>
          </cell>
          <cell r="EW1157">
            <v>0.17499999999999999</v>
          </cell>
          <cell r="EX1157">
            <v>0.20100000000000001</v>
          </cell>
          <cell r="EY1157">
            <v>1.782</v>
          </cell>
        </row>
        <row r="1158">
          <cell r="AC1158" t="str">
            <v>котельной №3, для участка: от котельной №3 до здания гаража; Надземная; 2011год ввода; отопление; подающий; 95/70°С</v>
          </cell>
          <cell r="BP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U1158">
            <v>0</v>
          </cell>
          <cell r="BV1158">
            <v>0</v>
          </cell>
          <cell r="BW1158">
            <v>0</v>
          </cell>
          <cell r="BX1158">
            <v>0</v>
          </cell>
          <cell r="BY1158">
            <v>0</v>
          </cell>
          <cell r="BZ1158">
            <v>0</v>
          </cell>
          <cell r="CA1158">
            <v>0</v>
          </cell>
          <cell r="CB1158">
            <v>0</v>
          </cell>
          <cell r="CD1158">
            <v>0</v>
          </cell>
          <cell r="CE1158">
            <v>0</v>
          </cell>
          <cell r="CF1158">
            <v>0</v>
          </cell>
          <cell r="EM1158">
            <v>0.97499999999999998</v>
          </cell>
          <cell r="EN1158">
            <v>0.84799999999999998</v>
          </cell>
          <cell r="EO1158">
            <v>0.76100000000000001</v>
          </cell>
          <cell r="EP1158">
            <v>0.45400000000000001</v>
          </cell>
          <cell r="EQ1158">
            <v>1.9E-2</v>
          </cell>
          <cell r="ER1158">
            <v>0</v>
          </cell>
          <cell r="ES1158">
            <v>0</v>
          </cell>
          <cell r="ET1158">
            <v>0</v>
          </cell>
          <cell r="EU1158">
            <v>0.02</v>
          </cell>
          <cell r="EV1158">
            <v>0.47099999999999997</v>
          </cell>
          <cell r="EW1158">
            <v>0.71099999999999997</v>
          </cell>
          <cell r="EX1158">
            <v>0.91</v>
          </cell>
          <cell r="EY1158">
            <v>5.1690000000000005</v>
          </cell>
        </row>
        <row r="1159">
          <cell r="AC1159" t="str">
            <v>котельной №3, для участка: от котельной №3 до здания гаража; Надземная; 2011год ввода; отопление; обратный; 95/70°С</v>
          </cell>
          <cell r="BP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U1159">
            <v>0</v>
          </cell>
          <cell r="BV1159">
            <v>0</v>
          </cell>
          <cell r="BW1159">
            <v>0</v>
          </cell>
          <cell r="BX1159">
            <v>0</v>
          </cell>
          <cell r="BY1159">
            <v>0</v>
          </cell>
          <cell r="BZ1159">
            <v>0</v>
          </cell>
          <cell r="CA1159">
            <v>0</v>
          </cell>
          <cell r="CB1159">
            <v>0</v>
          </cell>
          <cell r="CD1159">
            <v>0</v>
          </cell>
          <cell r="CE1159">
            <v>0</v>
          </cell>
          <cell r="CF1159">
            <v>0</v>
          </cell>
          <cell r="EM1159">
            <v>0.83799999999999997</v>
          </cell>
          <cell r="EN1159">
            <v>0.72899999999999998</v>
          </cell>
          <cell r="EO1159">
            <v>0.65400000000000003</v>
          </cell>
          <cell r="EP1159">
            <v>0.39</v>
          </cell>
          <cell r="EQ1159">
            <v>1.7000000000000001E-2</v>
          </cell>
          <cell r="ER1159">
            <v>0</v>
          </cell>
          <cell r="ES1159">
            <v>0</v>
          </cell>
          <cell r="ET1159">
            <v>0</v>
          </cell>
          <cell r="EU1159">
            <v>1.7000000000000001E-2</v>
          </cell>
          <cell r="EV1159">
            <v>0.40500000000000003</v>
          </cell>
          <cell r="EW1159">
            <v>0.61099999999999999</v>
          </cell>
          <cell r="EX1159">
            <v>0.78200000000000003</v>
          </cell>
          <cell r="EY1159">
            <v>4.4429999999999996</v>
          </cell>
        </row>
        <row r="1160">
          <cell r="AC1160" t="str">
            <v>котельной №3, для участка: от врезки на ж.д.пер.Пляжный №3 до врезки на ж.д.пер.Пляжный №5; Надземная; 2011год ввода; отопление; подающий; 95/70°С</v>
          </cell>
          <cell r="BP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U1160">
            <v>0</v>
          </cell>
          <cell r="BV1160">
            <v>0</v>
          </cell>
          <cell r="BW1160">
            <v>0</v>
          </cell>
          <cell r="BX1160">
            <v>0</v>
          </cell>
          <cell r="BY1160">
            <v>0</v>
          </cell>
          <cell r="BZ1160">
            <v>0</v>
          </cell>
          <cell r="CA1160">
            <v>0</v>
          </cell>
          <cell r="CB1160">
            <v>0</v>
          </cell>
          <cell r="CD1160">
            <v>0</v>
          </cell>
          <cell r="CE1160">
            <v>0</v>
          </cell>
          <cell r="CF1160">
            <v>0</v>
          </cell>
          <cell r="EM1160">
            <v>0.377</v>
          </cell>
          <cell r="EN1160">
            <v>0.32800000000000001</v>
          </cell>
          <cell r="EO1160">
            <v>0.29399999999999998</v>
          </cell>
          <cell r="EP1160">
            <v>0.17599999999999999</v>
          </cell>
          <cell r="EQ1160">
            <v>8.0000000000000002E-3</v>
          </cell>
          <cell r="ER1160">
            <v>0</v>
          </cell>
          <cell r="ES1160">
            <v>0</v>
          </cell>
          <cell r="ET1160">
            <v>0</v>
          </cell>
          <cell r="EU1160">
            <v>8.0000000000000002E-3</v>
          </cell>
          <cell r="EV1160">
            <v>0.182</v>
          </cell>
          <cell r="EW1160">
            <v>0.27500000000000002</v>
          </cell>
          <cell r="EX1160">
            <v>0.35199999999999998</v>
          </cell>
          <cell r="EY1160">
            <v>2</v>
          </cell>
        </row>
        <row r="1161">
          <cell r="AC1161" t="str">
            <v>котельной №3, для участка: от врезки на ж.д.пер.Пляжный №3 до врезки на ж.д.пер.Пляжный №5; Надземная; 2011год ввода; отопление; обратный; 95/70°С</v>
          </cell>
          <cell r="BP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U1161">
            <v>0</v>
          </cell>
          <cell r="BV1161">
            <v>0</v>
          </cell>
          <cell r="BW1161">
            <v>0</v>
          </cell>
          <cell r="BX1161">
            <v>0</v>
          </cell>
          <cell r="BY1161">
            <v>0</v>
          </cell>
          <cell r="BZ1161">
            <v>0</v>
          </cell>
          <cell r="CA1161">
            <v>0</v>
          </cell>
          <cell r="CB1161">
            <v>0</v>
          </cell>
          <cell r="CD1161">
            <v>0</v>
          </cell>
          <cell r="CE1161">
            <v>0</v>
          </cell>
          <cell r="CF1161">
            <v>0</v>
          </cell>
          <cell r="EM1161">
            <v>0.32500000000000001</v>
          </cell>
          <cell r="EN1161">
            <v>0.28199999999999997</v>
          </cell>
          <cell r="EO1161">
            <v>0.253</v>
          </cell>
          <cell r="EP1161">
            <v>0.151</v>
          </cell>
          <cell r="EQ1161">
            <v>6.0000000000000001E-3</v>
          </cell>
          <cell r="ER1161">
            <v>0</v>
          </cell>
          <cell r="ES1161">
            <v>0</v>
          </cell>
          <cell r="ET1161">
            <v>0</v>
          </cell>
          <cell r="EU1161">
            <v>7.0000000000000001E-3</v>
          </cell>
          <cell r="EV1161">
            <v>0.157</v>
          </cell>
          <cell r="EW1161">
            <v>0.23699999999999999</v>
          </cell>
          <cell r="EX1161">
            <v>0.30299999999999999</v>
          </cell>
          <cell r="EY1161">
            <v>1.7209999999999996</v>
          </cell>
        </row>
        <row r="1162">
          <cell r="AC1162" t="str">
            <v>котельной №3, для участка: от врезки на ж.д.пер.Пляжный №3 до врезки на ж.д.пер.Пляжный №5; Надземная; 2011год ввода; отопление; подающий; 95/70°С</v>
          </cell>
          <cell r="BP1162">
            <v>0</v>
          </cell>
          <cell r="BQ1162">
            <v>0</v>
          </cell>
          <cell r="BR1162">
            <v>0</v>
          </cell>
          <cell r="BS1162">
            <v>0</v>
          </cell>
          <cell r="BT1162">
            <v>0</v>
          </cell>
          <cell r="BU1162">
            <v>0</v>
          </cell>
          <cell r="BV1162">
            <v>0</v>
          </cell>
          <cell r="BW1162">
            <v>0</v>
          </cell>
          <cell r="BX1162">
            <v>0</v>
          </cell>
          <cell r="BY1162">
            <v>0</v>
          </cell>
          <cell r="BZ1162">
            <v>0</v>
          </cell>
          <cell r="CA1162">
            <v>0</v>
          </cell>
          <cell r="CB1162">
            <v>0</v>
          </cell>
          <cell r="CD1162">
            <v>0</v>
          </cell>
          <cell r="CE1162">
            <v>0</v>
          </cell>
          <cell r="CF1162">
            <v>0</v>
          </cell>
          <cell r="EM1162">
            <v>0.68899999999999995</v>
          </cell>
          <cell r="EN1162">
            <v>0.6</v>
          </cell>
          <cell r="EO1162">
            <v>0.53800000000000003</v>
          </cell>
          <cell r="EP1162">
            <v>0.32100000000000001</v>
          </cell>
          <cell r="EQ1162">
            <v>1.4E-2</v>
          </cell>
          <cell r="ER1162">
            <v>0</v>
          </cell>
          <cell r="ES1162">
            <v>0</v>
          </cell>
          <cell r="ET1162">
            <v>0</v>
          </cell>
          <cell r="EU1162">
            <v>1.4E-2</v>
          </cell>
          <cell r="EV1162">
            <v>0.33300000000000002</v>
          </cell>
          <cell r="EW1162">
            <v>0.503</v>
          </cell>
          <cell r="EX1162">
            <v>0.64300000000000002</v>
          </cell>
          <cell r="EY1162">
            <v>3.6550000000000002</v>
          </cell>
        </row>
        <row r="1163">
          <cell r="AC1163" t="str">
            <v>котельной №3, для участка: от врезки на ж.д.пер.Пляжный №3 до врезки на ж.д.пер.Пляжный №5; Надземная; 2011год ввода; отопление; обратный; 95/70°С</v>
          </cell>
          <cell r="BP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U1163">
            <v>0</v>
          </cell>
          <cell r="BV1163">
            <v>0</v>
          </cell>
          <cell r="BW1163">
            <v>0</v>
          </cell>
          <cell r="BX1163">
            <v>0</v>
          </cell>
          <cell r="BY1163">
            <v>0</v>
          </cell>
          <cell r="BZ1163">
            <v>0</v>
          </cell>
          <cell r="CA1163">
            <v>0</v>
          </cell>
          <cell r="CB1163">
            <v>0</v>
          </cell>
          <cell r="CD1163">
            <v>0</v>
          </cell>
          <cell r="CE1163">
            <v>0</v>
          </cell>
          <cell r="CF1163">
            <v>0</v>
          </cell>
          <cell r="EM1163">
            <v>0.59399999999999997</v>
          </cell>
          <cell r="EN1163">
            <v>0.51700000000000002</v>
          </cell>
          <cell r="EO1163">
            <v>0.46400000000000002</v>
          </cell>
          <cell r="EP1163">
            <v>0.27700000000000002</v>
          </cell>
          <cell r="EQ1163">
            <v>1.2E-2</v>
          </cell>
          <cell r="ER1163">
            <v>0</v>
          </cell>
          <cell r="ES1163">
            <v>0</v>
          </cell>
          <cell r="ET1163">
            <v>0</v>
          </cell>
          <cell r="EU1163">
            <v>1.2E-2</v>
          </cell>
          <cell r="EV1163">
            <v>0.28699999999999998</v>
          </cell>
          <cell r="EW1163">
            <v>0.434</v>
          </cell>
          <cell r="EX1163">
            <v>0.55500000000000005</v>
          </cell>
          <cell r="EY1163">
            <v>3.1520000000000001</v>
          </cell>
        </row>
        <row r="1164">
          <cell r="AC1164" t="str">
            <v>котельной №3, для участка: от врезки на ж.д.пер.Пляжный №5  до врезки 2д76 L=31,9м; Надземная; 2011год ввода; отопление; подающий; 95/70°С</v>
          </cell>
          <cell r="BP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U1164">
            <v>0</v>
          </cell>
          <cell r="BV1164">
            <v>0</v>
          </cell>
          <cell r="BW1164">
            <v>0</v>
          </cell>
          <cell r="BX1164">
            <v>0</v>
          </cell>
          <cell r="BY1164">
            <v>0</v>
          </cell>
          <cell r="BZ1164">
            <v>0</v>
          </cell>
          <cell r="CA1164">
            <v>0</v>
          </cell>
          <cell r="CB1164">
            <v>0</v>
          </cell>
          <cell r="CD1164">
            <v>0</v>
          </cell>
          <cell r="CE1164">
            <v>0</v>
          </cell>
          <cell r="CF1164">
            <v>0</v>
          </cell>
          <cell r="EM1164">
            <v>0.64100000000000001</v>
          </cell>
          <cell r="EN1164">
            <v>0.55800000000000005</v>
          </cell>
          <cell r="EO1164">
            <v>0.501</v>
          </cell>
          <cell r="EP1164">
            <v>0.29899999999999999</v>
          </cell>
          <cell r="EQ1164">
            <v>1.2999999999999999E-2</v>
          </cell>
          <cell r="ER1164">
            <v>0</v>
          </cell>
          <cell r="ES1164">
            <v>0</v>
          </cell>
          <cell r="ET1164">
            <v>0</v>
          </cell>
          <cell r="EU1164">
            <v>1.2999999999999999E-2</v>
          </cell>
          <cell r="EV1164">
            <v>0.31</v>
          </cell>
          <cell r="EW1164">
            <v>0.46800000000000003</v>
          </cell>
          <cell r="EX1164">
            <v>0.59899999999999998</v>
          </cell>
          <cell r="EY1164">
            <v>3.4020000000000001</v>
          </cell>
        </row>
        <row r="1165">
          <cell r="AC1165" t="str">
            <v>котельной №3, для участка: от врезки на ж.д.пер.Пляжный №5  до врезки 2д76 L=31,9м; Надземная; 2011год ввода; отопление; обратный; 95/70°С</v>
          </cell>
          <cell r="BP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U1165">
            <v>0</v>
          </cell>
          <cell r="BV1165">
            <v>0</v>
          </cell>
          <cell r="BW1165">
            <v>0</v>
          </cell>
          <cell r="BX1165">
            <v>0</v>
          </cell>
          <cell r="BY1165">
            <v>0</v>
          </cell>
          <cell r="BZ1165">
            <v>0</v>
          </cell>
          <cell r="CA1165">
            <v>0</v>
          </cell>
          <cell r="CB1165">
            <v>0</v>
          </cell>
          <cell r="CD1165">
            <v>0</v>
          </cell>
          <cell r="CE1165">
            <v>0</v>
          </cell>
          <cell r="CF1165">
            <v>0</v>
          </cell>
          <cell r="EM1165">
            <v>0.55000000000000004</v>
          </cell>
          <cell r="EN1165">
            <v>0.47899999999999998</v>
          </cell>
          <cell r="EO1165">
            <v>0.43</v>
          </cell>
          <cell r="EP1165">
            <v>0.25600000000000001</v>
          </cell>
          <cell r="EQ1165">
            <v>1.0999999999999999E-2</v>
          </cell>
          <cell r="ER1165">
            <v>0</v>
          </cell>
          <cell r="ES1165">
            <v>0</v>
          </cell>
          <cell r="ET1165">
            <v>0</v>
          </cell>
          <cell r="EU1165">
            <v>1.0999999999999999E-2</v>
          </cell>
          <cell r="EV1165">
            <v>0.26600000000000001</v>
          </cell>
          <cell r="EW1165">
            <v>0.40200000000000002</v>
          </cell>
          <cell r="EX1165">
            <v>0.51400000000000001</v>
          </cell>
          <cell r="EY1165">
            <v>2.9189999999999996</v>
          </cell>
        </row>
        <row r="1166">
          <cell r="AC1166" t="str">
            <v>котельной №3, для участка: подводки к ж.д пер.Пляжный№5,7; Надземная; 2011год ввода; отопление; подающий; 95/70°С</v>
          </cell>
          <cell r="BP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U1166">
            <v>0</v>
          </cell>
          <cell r="BV1166">
            <v>0</v>
          </cell>
          <cell r="BW1166">
            <v>0</v>
          </cell>
          <cell r="BX1166">
            <v>0</v>
          </cell>
          <cell r="BY1166">
            <v>0</v>
          </cell>
          <cell r="BZ1166">
            <v>0</v>
          </cell>
          <cell r="CA1166">
            <v>0</v>
          </cell>
          <cell r="CB1166">
            <v>0</v>
          </cell>
          <cell r="CD1166">
            <v>0</v>
          </cell>
          <cell r="CE1166">
            <v>0</v>
          </cell>
          <cell r="CF1166">
            <v>0</v>
          </cell>
          <cell r="EM1166">
            <v>1.038</v>
          </cell>
          <cell r="EN1166">
            <v>0.90300000000000002</v>
          </cell>
          <cell r="EO1166">
            <v>0.81</v>
          </cell>
          <cell r="EP1166">
            <v>0.48299999999999998</v>
          </cell>
          <cell r="EQ1166">
            <v>2.1000000000000001E-2</v>
          </cell>
          <cell r="ER1166">
            <v>0</v>
          </cell>
          <cell r="ES1166">
            <v>0</v>
          </cell>
          <cell r="ET1166">
            <v>0</v>
          </cell>
          <cell r="EU1166">
            <v>2.1000000000000001E-2</v>
          </cell>
          <cell r="EV1166">
            <v>0.502</v>
          </cell>
          <cell r="EW1166">
            <v>0.75700000000000001</v>
          </cell>
          <cell r="EX1166">
            <v>0.96899999999999997</v>
          </cell>
          <cell r="EY1166">
            <v>5.5040000000000004</v>
          </cell>
        </row>
        <row r="1167">
          <cell r="AC1167" t="str">
            <v>котельной №3, для участка: подводки к ж.д пер.Пляжный№5,7; Надземная; 2011год ввода; отопление; обратный; 95/70°С</v>
          </cell>
          <cell r="BP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U1167">
            <v>0</v>
          </cell>
          <cell r="BV1167">
            <v>0</v>
          </cell>
          <cell r="BW1167">
            <v>0</v>
          </cell>
          <cell r="BX1167">
            <v>0</v>
          </cell>
          <cell r="BY1167">
            <v>0</v>
          </cell>
          <cell r="BZ1167">
            <v>0</v>
          </cell>
          <cell r="CA1167">
            <v>0</v>
          </cell>
          <cell r="CB1167">
            <v>0</v>
          </cell>
          <cell r="CD1167">
            <v>0</v>
          </cell>
          <cell r="CE1167">
            <v>0</v>
          </cell>
          <cell r="CF1167">
            <v>0</v>
          </cell>
          <cell r="EM1167">
            <v>0.88900000000000001</v>
          </cell>
          <cell r="EN1167">
            <v>0.77400000000000002</v>
          </cell>
          <cell r="EO1167">
            <v>0.69399999999999995</v>
          </cell>
          <cell r="EP1167">
            <v>0.41399999999999998</v>
          </cell>
          <cell r="EQ1167">
            <v>1.7999999999999999E-2</v>
          </cell>
          <cell r="ER1167">
            <v>0</v>
          </cell>
          <cell r="ES1167">
            <v>0</v>
          </cell>
          <cell r="ET1167">
            <v>0</v>
          </cell>
          <cell r="EU1167">
            <v>1.7999999999999999E-2</v>
          </cell>
          <cell r="EV1167">
            <v>0.43</v>
          </cell>
          <cell r="EW1167">
            <v>0.64900000000000002</v>
          </cell>
          <cell r="EX1167">
            <v>0.83</v>
          </cell>
          <cell r="EY1167">
            <v>4.7160000000000002</v>
          </cell>
        </row>
        <row r="1168">
          <cell r="AC1168" t="str">
            <v>котельной №3, для участка: от котельной №3 доввода в здание пищеблока; Надземная; 2011год ввода; ГВС; подающий; 60/30°С</v>
          </cell>
          <cell r="BP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U1168">
            <v>0</v>
          </cell>
          <cell r="BV1168">
            <v>0</v>
          </cell>
          <cell r="BW1168">
            <v>0</v>
          </cell>
          <cell r="BX1168">
            <v>0</v>
          </cell>
          <cell r="BY1168">
            <v>0</v>
          </cell>
          <cell r="BZ1168">
            <v>0</v>
          </cell>
          <cell r="CA1168">
            <v>0</v>
          </cell>
          <cell r="CB1168">
            <v>0</v>
          </cell>
          <cell r="CD1168">
            <v>0</v>
          </cell>
          <cell r="CE1168">
            <v>0</v>
          </cell>
          <cell r="CF1168">
            <v>0</v>
          </cell>
          <cell r="EM1168">
            <v>0.13700000000000001</v>
          </cell>
          <cell r="EN1168">
            <v>0.122</v>
          </cell>
          <cell r="EO1168">
            <v>0.121</v>
          </cell>
          <cell r="EP1168">
            <v>9.7000000000000003E-2</v>
          </cell>
          <cell r="EQ1168">
            <v>8.5000000000000006E-2</v>
          </cell>
          <cell r="ER1168">
            <v>4.7E-2</v>
          </cell>
          <cell r="ES1168">
            <v>5.8999999999999997E-2</v>
          </cell>
          <cell r="ET1168">
            <v>7.5999999999999998E-2</v>
          </cell>
          <cell r="EU1168">
            <v>8.3000000000000004E-2</v>
          </cell>
          <cell r="EV1168">
            <v>0.1</v>
          </cell>
          <cell r="EW1168">
            <v>0.115</v>
          </cell>
          <cell r="EX1168">
            <v>0.13300000000000001</v>
          </cell>
          <cell r="EY1168">
            <v>1.1749999999999998</v>
          </cell>
        </row>
        <row r="1169">
          <cell r="AC1169" t="str">
            <v>котельной №3, для участка: от котельной №3 доввода в здание пищеблока; Надземная; 2011год ввода; ГВС; обратный; 60/30°С</v>
          </cell>
          <cell r="BP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U1169">
            <v>0</v>
          </cell>
          <cell r="BV1169">
            <v>0</v>
          </cell>
          <cell r="BW1169">
            <v>0</v>
          </cell>
          <cell r="BX1169">
            <v>0</v>
          </cell>
          <cell r="BY1169">
            <v>0</v>
          </cell>
          <cell r="BZ1169">
            <v>0</v>
          </cell>
          <cell r="CA1169">
            <v>0</v>
          </cell>
          <cell r="CB1169">
            <v>0</v>
          </cell>
          <cell r="CD1169">
            <v>0</v>
          </cell>
          <cell r="CE1169">
            <v>0</v>
          </cell>
          <cell r="CF1169">
            <v>0</v>
          </cell>
          <cell r="EM1169">
            <v>0.127</v>
          </cell>
          <cell r="EN1169">
            <v>0.113</v>
          </cell>
          <cell r="EO1169">
            <v>0.113</v>
          </cell>
          <cell r="EP1169">
            <v>0.09</v>
          </cell>
          <cell r="EQ1169">
            <v>7.8E-2</v>
          </cell>
          <cell r="ER1169">
            <v>4.3999999999999997E-2</v>
          </cell>
          <cell r="ES1169">
            <v>5.5E-2</v>
          </cell>
          <cell r="ET1169">
            <v>7.0000000000000007E-2</v>
          </cell>
          <cell r="EU1169">
            <v>7.6999999999999999E-2</v>
          </cell>
          <cell r="EV1169">
            <v>9.2999999999999999E-2</v>
          </cell>
          <cell r="EW1169">
            <v>0.107</v>
          </cell>
          <cell r="EX1169">
            <v>0.123</v>
          </cell>
          <cell r="EY1169">
            <v>1.0899999999999999</v>
          </cell>
        </row>
        <row r="1170">
          <cell r="AC1170" t="str">
            <v>котельной №3, для участка: до инфекционного корпуса; Надземная; 2011год ввода; ГВС; подающий; 60/30°С</v>
          </cell>
          <cell r="BP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U1170">
            <v>0</v>
          </cell>
          <cell r="BV1170">
            <v>0</v>
          </cell>
          <cell r="BW1170">
            <v>0</v>
          </cell>
          <cell r="BX1170">
            <v>0</v>
          </cell>
          <cell r="BY1170">
            <v>0</v>
          </cell>
          <cell r="BZ1170">
            <v>0</v>
          </cell>
          <cell r="CA1170">
            <v>0</v>
          </cell>
          <cell r="CB1170">
            <v>0</v>
          </cell>
          <cell r="CD1170">
            <v>0</v>
          </cell>
          <cell r="CE1170">
            <v>0</v>
          </cell>
          <cell r="CF1170">
            <v>0</v>
          </cell>
          <cell r="EM1170">
            <v>0.185</v>
          </cell>
          <cell r="EN1170">
            <v>0.16500000000000001</v>
          </cell>
          <cell r="EO1170">
            <v>0.16400000000000001</v>
          </cell>
          <cell r="EP1170">
            <v>0.13100000000000001</v>
          </cell>
          <cell r="EQ1170">
            <v>0.114</v>
          </cell>
          <cell r="ER1170">
            <v>6.4000000000000001E-2</v>
          </cell>
          <cell r="ES1170">
            <v>7.9000000000000001E-2</v>
          </cell>
          <cell r="ET1170">
            <v>0.10199999999999999</v>
          </cell>
          <cell r="EU1170">
            <v>0.113</v>
          </cell>
          <cell r="EV1170">
            <v>0.13600000000000001</v>
          </cell>
          <cell r="EW1170">
            <v>0.156</v>
          </cell>
          <cell r="EX1170">
            <v>0.17899999999999999</v>
          </cell>
          <cell r="EY1170">
            <v>1.5880000000000001</v>
          </cell>
        </row>
        <row r="1171">
          <cell r="AC1171" t="str">
            <v>котельной №3, для участка: до инфекционного корпуса; Надземная; 2011год ввода; ГВС; обратный; 60/30°С</v>
          </cell>
          <cell r="BP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U1171">
            <v>0</v>
          </cell>
          <cell r="BV1171">
            <v>0</v>
          </cell>
          <cell r="BW1171">
            <v>0</v>
          </cell>
          <cell r="BX1171">
            <v>0</v>
          </cell>
          <cell r="BY1171">
            <v>0</v>
          </cell>
          <cell r="BZ1171">
            <v>0</v>
          </cell>
          <cell r="CA1171">
            <v>0</v>
          </cell>
          <cell r="CB1171">
            <v>0</v>
          </cell>
          <cell r="CD1171">
            <v>0</v>
          </cell>
          <cell r="CE1171">
            <v>0</v>
          </cell>
          <cell r="CF1171">
            <v>0</v>
          </cell>
          <cell r="EM1171">
            <v>0.161</v>
          </cell>
          <cell r="EN1171">
            <v>0.14299999999999999</v>
          </cell>
          <cell r="EO1171">
            <v>0.14199999999999999</v>
          </cell>
          <cell r="EP1171">
            <v>0.114</v>
          </cell>
          <cell r="EQ1171">
            <v>9.9000000000000005E-2</v>
          </cell>
          <cell r="ER1171">
            <v>5.6000000000000001E-2</v>
          </cell>
          <cell r="ES1171">
            <v>6.9000000000000006E-2</v>
          </cell>
          <cell r="ET1171">
            <v>8.8999999999999996E-2</v>
          </cell>
          <cell r="EU1171">
            <v>9.8000000000000004E-2</v>
          </cell>
          <cell r="EV1171">
            <v>0.11799999999999999</v>
          </cell>
          <cell r="EW1171">
            <v>0.13500000000000001</v>
          </cell>
          <cell r="EX1171">
            <v>0.156</v>
          </cell>
          <cell r="EY1171">
            <v>1.38</v>
          </cell>
        </row>
        <row r="1172">
          <cell r="AC1172" t="str">
            <v>котельной №1, для участка: от границ участка №8 до ж.д. пер.Ульяновский№100; Надземная; 2011год ввода; ГВС; обратный; 60/30°С</v>
          </cell>
          <cell r="BP1172">
            <v>0</v>
          </cell>
          <cell r="BQ1172">
            <v>0</v>
          </cell>
          <cell r="BR1172">
            <v>0</v>
          </cell>
          <cell r="BS1172">
            <v>0</v>
          </cell>
          <cell r="BT1172">
            <v>0</v>
          </cell>
          <cell r="BU1172">
            <v>0</v>
          </cell>
          <cell r="BV1172">
            <v>0</v>
          </cell>
          <cell r="BW1172">
            <v>0</v>
          </cell>
          <cell r="BX1172">
            <v>0</v>
          </cell>
          <cell r="BY1172">
            <v>0</v>
          </cell>
          <cell r="BZ1172">
            <v>0</v>
          </cell>
          <cell r="CA1172">
            <v>0</v>
          </cell>
          <cell r="CB1172">
            <v>0</v>
          </cell>
          <cell r="CD1172">
            <v>0</v>
          </cell>
          <cell r="CE1172">
            <v>0</v>
          </cell>
          <cell r="CF1172">
            <v>0</v>
          </cell>
          <cell r="EM1172">
            <v>0.21</v>
          </cell>
          <cell r="EN1172">
            <v>0.186</v>
          </cell>
          <cell r="EO1172">
            <v>0.186</v>
          </cell>
          <cell r="EP1172">
            <v>0.14799999999999999</v>
          </cell>
          <cell r="EQ1172">
            <v>0.129</v>
          </cell>
          <cell r="ER1172">
            <v>7.2999999999999995E-2</v>
          </cell>
          <cell r="ES1172">
            <v>0.09</v>
          </cell>
          <cell r="ET1172">
            <v>0.11600000000000001</v>
          </cell>
          <cell r="EU1172">
            <v>0.127</v>
          </cell>
          <cell r="EV1172">
            <v>0.154</v>
          </cell>
          <cell r="EW1172">
            <v>0.17699999999999999</v>
          </cell>
          <cell r="EX1172">
            <v>0.20300000000000001</v>
          </cell>
          <cell r="EY1172">
            <v>1.7990000000000002</v>
          </cell>
        </row>
        <row r="1173">
          <cell r="AC1173" t="str">
            <v>котельной №10, для участка: от котельной №10 до ж.д.пр.Олимпийский №1,5; Бесканальная; 1990год ввода; отопление; подающий; 95/70°С</v>
          </cell>
          <cell r="BP1173">
            <v>0</v>
          </cell>
          <cell r="BQ1173">
            <v>0</v>
          </cell>
          <cell r="BR1173">
            <v>0</v>
          </cell>
          <cell r="BS1173">
            <v>0</v>
          </cell>
          <cell r="BT1173">
            <v>0</v>
          </cell>
          <cell r="BU1173">
            <v>0</v>
          </cell>
          <cell r="BV1173">
            <v>0</v>
          </cell>
          <cell r="BW1173">
            <v>0</v>
          </cell>
          <cell r="BX1173">
            <v>0</v>
          </cell>
          <cell r="BY1173">
            <v>0</v>
          </cell>
          <cell r="BZ1173">
            <v>0</v>
          </cell>
          <cell r="CA1173">
            <v>0</v>
          </cell>
          <cell r="CB1173">
            <v>0</v>
          </cell>
          <cell r="CD1173">
            <v>0</v>
          </cell>
          <cell r="CE1173">
            <v>0</v>
          </cell>
          <cell r="CF1173">
            <v>0</v>
          </cell>
          <cell r="EM1173">
            <v>0.42099999999999999</v>
          </cell>
          <cell r="EN1173">
            <v>0.378</v>
          </cell>
          <cell r="EO1173">
            <v>0.371</v>
          </cell>
          <cell r="EP1173">
            <v>0.27700000000000002</v>
          </cell>
          <cell r="EQ1173">
            <v>1.4999999999999999E-2</v>
          </cell>
          <cell r="ER1173">
            <v>0</v>
          </cell>
          <cell r="ES1173">
            <v>0</v>
          </cell>
          <cell r="ET1173">
            <v>0</v>
          </cell>
          <cell r="EU1173">
            <v>1.0999999999999999E-2</v>
          </cell>
          <cell r="EV1173">
            <v>0.23100000000000001</v>
          </cell>
          <cell r="EW1173">
            <v>0.318</v>
          </cell>
          <cell r="EX1173">
            <v>0.39400000000000002</v>
          </cell>
          <cell r="EY1173">
            <v>2.4159999999999999</v>
          </cell>
        </row>
        <row r="1174">
          <cell r="AC1174" t="str">
            <v>котельной №10, для участка: от котельной №10 до ж.д.пр.Олимпийский №1,5; Бесканальная; 1990год ввода; отопление; обратный; 95/70°С</v>
          </cell>
          <cell r="BP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U1174">
            <v>0</v>
          </cell>
          <cell r="BV1174">
            <v>0</v>
          </cell>
          <cell r="BW1174">
            <v>0</v>
          </cell>
          <cell r="BX1174">
            <v>0</v>
          </cell>
          <cell r="BY1174">
            <v>0</v>
          </cell>
          <cell r="BZ1174">
            <v>0</v>
          </cell>
          <cell r="CA1174">
            <v>0</v>
          </cell>
          <cell r="CB1174">
            <v>0</v>
          </cell>
          <cell r="CD1174">
            <v>0</v>
          </cell>
          <cell r="CE1174">
            <v>0</v>
          </cell>
          <cell r="CF1174">
            <v>0</v>
          </cell>
          <cell r="EM1174">
            <v>0.23499999999999999</v>
          </cell>
          <cell r="EN1174">
            <v>0.21099999999999999</v>
          </cell>
          <cell r="EO1174">
            <v>0.20699999999999999</v>
          </cell>
          <cell r="EP1174">
            <v>0.155</v>
          </cell>
          <cell r="EQ1174">
            <v>8.0000000000000002E-3</v>
          </cell>
          <cell r="ER1174">
            <v>0</v>
          </cell>
          <cell r="ES1174">
            <v>0</v>
          </cell>
          <cell r="ET1174">
            <v>0</v>
          </cell>
          <cell r="EU1174">
            <v>6.0000000000000001E-3</v>
          </cell>
          <cell r="EV1174">
            <v>0.129</v>
          </cell>
          <cell r="EW1174">
            <v>0.17699999999999999</v>
          </cell>
          <cell r="EX1174">
            <v>0.22</v>
          </cell>
          <cell r="EY1174">
            <v>1.3479999999999999</v>
          </cell>
        </row>
        <row r="1175">
          <cell r="AC1175" t="str">
            <v>котельной №10, для участка: от котельной №10 до ж.д.пр.Олимпийский №1,5; Бесканальная; 1990год ввода; ГВС; подающий; 60/30°С</v>
          </cell>
          <cell r="BP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U1175">
            <v>0</v>
          </cell>
          <cell r="BV1175">
            <v>0</v>
          </cell>
          <cell r="BW1175">
            <v>0</v>
          </cell>
          <cell r="BX1175">
            <v>0</v>
          </cell>
          <cell r="BY1175">
            <v>0</v>
          </cell>
          <cell r="BZ1175">
            <v>0</v>
          </cell>
          <cell r="CA1175">
            <v>0</v>
          </cell>
          <cell r="CB1175">
            <v>0</v>
          </cell>
          <cell r="CD1175">
            <v>0</v>
          </cell>
          <cell r="CE1175">
            <v>0</v>
          </cell>
          <cell r="CF1175">
            <v>0</v>
          </cell>
          <cell r="EM1175">
            <v>0.24099999999999999</v>
          </cell>
          <cell r="EN1175">
            <v>0.221</v>
          </cell>
          <cell r="EO1175">
            <v>0.247</v>
          </cell>
          <cell r="EP1175">
            <v>0.24</v>
          </cell>
          <cell r="EQ1175">
            <v>0.23899999999999999</v>
          </cell>
          <cell r="ER1175">
            <v>0.14299999999999999</v>
          </cell>
          <cell r="ES1175">
            <v>0.17299999999999999</v>
          </cell>
          <cell r="ET1175">
            <v>0.19800000000000001</v>
          </cell>
          <cell r="EU1175">
            <v>0.19400000000000001</v>
          </cell>
          <cell r="EV1175">
            <v>0.21199999999999999</v>
          </cell>
          <cell r="EW1175">
            <v>0.218</v>
          </cell>
          <cell r="EX1175">
            <v>0.23599999999999999</v>
          </cell>
          <cell r="EY1175">
            <v>2.5620000000000003</v>
          </cell>
        </row>
        <row r="1176">
          <cell r="AC1176" t="str">
            <v>котельной №10, для участка: от котельной №10 до ж.д.пр.Олимпийский №1,5; Бесканальная; 1990год ввода; ГВС; обратный; 60/30°С</v>
          </cell>
          <cell r="BP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U1176">
            <v>0</v>
          </cell>
          <cell r="BV1176">
            <v>0</v>
          </cell>
          <cell r="BW1176">
            <v>0</v>
          </cell>
          <cell r="BX1176">
            <v>0</v>
          </cell>
          <cell r="BY1176">
            <v>0</v>
          </cell>
          <cell r="BZ1176">
            <v>0</v>
          </cell>
          <cell r="CA1176">
            <v>0</v>
          </cell>
          <cell r="CB1176">
            <v>0</v>
          </cell>
          <cell r="CD1176">
            <v>0</v>
          </cell>
          <cell r="CE1176">
            <v>0</v>
          </cell>
          <cell r="CF1176">
            <v>0</v>
          </cell>
          <cell r="EM1176">
            <v>0.191</v>
          </cell>
          <cell r="EN1176">
            <v>0.17599999999999999</v>
          </cell>
          <cell r="EO1176">
            <v>0.19600000000000001</v>
          </cell>
          <cell r="EP1176">
            <v>0.191</v>
          </cell>
          <cell r="EQ1176">
            <v>0.19</v>
          </cell>
          <cell r="ER1176">
            <v>0.114</v>
          </cell>
          <cell r="ES1176">
            <v>0.13700000000000001</v>
          </cell>
          <cell r="ET1176">
            <v>0.157</v>
          </cell>
          <cell r="EU1176">
            <v>0.154</v>
          </cell>
          <cell r="EV1176">
            <v>0.16800000000000001</v>
          </cell>
          <cell r="EW1176">
            <v>0.17299999999999999</v>
          </cell>
          <cell r="EX1176">
            <v>0.187</v>
          </cell>
          <cell r="EY1176">
            <v>2.0339999999999998</v>
          </cell>
        </row>
        <row r="1177">
          <cell r="AC1177" t="str">
            <v/>
          </cell>
          <cell r="BP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U1177">
            <v>0</v>
          </cell>
          <cell r="BV1177">
            <v>0</v>
          </cell>
          <cell r="BW1177">
            <v>0</v>
          </cell>
          <cell r="BX1177">
            <v>0</v>
          </cell>
          <cell r="BY1177">
            <v>0</v>
          </cell>
          <cell r="BZ1177">
            <v>0</v>
          </cell>
          <cell r="CA1177">
            <v>0</v>
          </cell>
          <cell r="CB1177">
            <v>0</v>
          </cell>
          <cell r="CD1177">
            <v>0</v>
          </cell>
          <cell r="CE1177">
            <v>0</v>
          </cell>
          <cell r="CF1177">
            <v>0</v>
          </cell>
          <cell r="EM1177" t="e">
            <v>#N/A</v>
          </cell>
          <cell r="EN1177" t="e">
            <v>#N/A</v>
          </cell>
          <cell r="EO1177" t="e">
            <v>#N/A</v>
          </cell>
          <cell r="EP1177" t="e">
            <v>#N/A</v>
          </cell>
          <cell r="EQ1177" t="e">
            <v>#N/A</v>
          </cell>
          <cell r="ER1177" t="e">
            <v>#N/A</v>
          </cell>
          <cell r="ES1177" t="e">
            <v>#N/A</v>
          </cell>
          <cell r="ET1177" t="e">
            <v>#N/A</v>
          </cell>
          <cell r="EU1177" t="e">
            <v>#N/A</v>
          </cell>
          <cell r="EV1177" t="e">
            <v>#N/A</v>
          </cell>
          <cell r="EW1177" t="e">
            <v>#N/A</v>
          </cell>
          <cell r="EX1177" t="e">
            <v>#N/A</v>
          </cell>
          <cell r="EY1177">
            <v>0</v>
          </cell>
        </row>
        <row r="1178">
          <cell r="AC1178" t="str">
            <v/>
          </cell>
          <cell r="BP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U1178">
            <v>0</v>
          </cell>
          <cell r="BV1178">
            <v>0</v>
          </cell>
          <cell r="BW1178">
            <v>0</v>
          </cell>
          <cell r="BX1178">
            <v>0</v>
          </cell>
          <cell r="BY1178">
            <v>0</v>
          </cell>
          <cell r="BZ1178">
            <v>0</v>
          </cell>
          <cell r="CA1178">
            <v>0</v>
          </cell>
          <cell r="CB1178">
            <v>0</v>
          </cell>
          <cell r="CD1178">
            <v>0</v>
          </cell>
          <cell r="CE1178">
            <v>0</v>
          </cell>
          <cell r="CF1178">
            <v>0</v>
          </cell>
          <cell r="EM1178" t="e">
            <v>#N/A</v>
          </cell>
          <cell r="EN1178" t="e">
            <v>#N/A</v>
          </cell>
          <cell r="EO1178" t="e">
            <v>#N/A</v>
          </cell>
          <cell r="EP1178" t="e">
            <v>#N/A</v>
          </cell>
          <cell r="EQ1178" t="e">
            <v>#N/A</v>
          </cell>
          <cell r="ER1178" t="e">
            <v>#N/A</v>
          </cell>
          <cell r="ES1178" t="e">
            <v>#N/A</v>
          </cell>
          <cell r="ET1178" t="e">
            <v>#N/A</v>
          </cell>
          <cell r="EU1178" t="e">
            <v>#N/A</v>
          </cell>
          <cell r="EV1178" t="e">
            <v>#N/A</v>
          </cell>
          <cell r="EW1178" t="e">
            <v>#N/A</v>
          </cell>
          <cell r="EX1178" t="e">
            <v>#N/A</v>
          </cell>
          <cell r="EY1178">
            <v>0</v>
          </cell>
        </row>
        <row r="1179">
          <cell r="AC1179" t="str">
            <v/>
          </cell>
          <cell r="BP1179">
            <v>0</v>
          </cell>
          <cell r="BQ1179">
            <v>0</v>
          </cell>
          <cell r="BR1179">
            <v>0</v>
          </cell>
          <cell r="BS1179">
            <v>0</v>
          </cell>
          <cell r="BT1179">
            <v>0</v>
          </cell>
          <cell r="BU1179">
            <v>0</v>
          </cell>
          <cell r="BV1179">
            <v>0</v>
          </cell>
          <cell r="BW1179">
            <v>0</v>
          </cell>
          <cell r="BX1179">
            <v>0</v>
          </cell>
          <cell r="BY1179">
            <v>0</v>
          </cell>
          <cell r="BZ1179">
            <v>0</v>
          </cell>
          <cell r="CA1179">
            <v>0</v>
          </cell>
          <cell r="CB1179">
            <v>0</v>
          </cell>
          <cell r="CD1179">
            <v>0</v>
          </cell>
          <cell r="CE1179">
            <v>0</v>
          </cell>
          <cell r="CF1179">
            <v>0</v>
          </cell>
          <cell r="EM1179" t="e">
            <v>#N/A</v>
          </cell>
          <cell r="EN1179" t="e">
            <v>#N/A</v>
          </cell>
          <cell r="EO1179" t="e">
            <v>#N/A</v>
          </cell>
          <cell r="EP1179" t="e">
            <v>#N/A</v>
          </cell>
          <cell r="EQ1179" t="e">
            <v>#N/A</v>
          </cell>
          <cell r="ER1179" t="e">
            <v>#N/A</v>
          </cell>
          <cell r="ES1179" t="e">
            <v>#N/A</v>
          </cell>
          <cell r="ET1179" t="e">
            <v>#N/A</v>
          </cell>
          <cell r="EU1179" t="e">
            <v>#N/A</v>
          </cell>
          <cell r="EV1179" t="e">
            <v>#N/A</v>
          </cell>
          <cell r="EW1179" t="e">
            <v>#N/A</v>
          </cell>
          <cell r="EX1179" t="e">
            <v>#N/A</v>
          </cell>
          <cell r="EY1179">
            <v>0</v>
          </cell>
        </row>
        <row r="1180">
          <cell r="AC1180" t="str">
            <v/>
          </cell>
          <cell r="BP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U1180">
            <v>0</v>
          </cell>
          <cell r="BV1180">
            <v>0</v>
          </cell>
          <cell r="BW1180">
            <v>0</v>
          </cell>
          <cell r="BX1180">
            <v>0</v>
          </cell>
          <cell r="BY1180">
            <v>0</v>
          </cell>
          <cell r="BZ1180">
            <v>0</v>
          </cell>
          <cell r="CA1180">
            <v>0</v>
          </cell>
          <cell r="CB1180">
            <v>0</v>
          </cell>
          <cell r="CD1180">
            <v>0</v>
          </cell>
          <cell r="CE1180">
            <v>0</v>
          </cell>
          <cell r="CF1180">
            <v>0</v>
          </cell>
          <cell r="EM1180" t="e">
            <v>#N/A</v>
          </cell>
          <cell r="EN1180" t="e">
            <v>#N/A</v>
          </cell>
          <cell r="EO1180" t="e">
            <v>#N/A</v>
          </cell>
          <cell r="EP1180" t="e">
            <v>#N/A</v>
          </cell>
          <cell r="EQ1180" t="e">
            <v>#N/A</v>
          </cell>
          <cell r="ER1180" t="e">
            <v>#N/A</v>
          </cell>
          <cell r="ES1180" t="e">
            <v>#N/A</v>
          </cell>
          <cell r="ET1180" t="e">
            <v>#N/A</v>
          </cell>
          <cell r="EU1180" t="e">
            <v>#N/A</v>
          </cell>
          <cell r="EV1180" t="e">
            <v>#N/A</v>
          </cell>
          <cell r="EW1180" t="e">
            <v>#N/A</v>
          </cell>
          <cell r="EX1180" t="e">
            <v>#N/A</v>
          </cell>
          <cell r="EY1180">
            <v>0</v>
          </cell>
        </row>
        <row r="1181">
          <cell r="AC1181" t="str">
            <v/>
          </cell>
          <cell r="BP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U1181">
            <v>0</v>
          </cell>
          <cell r="BV1181">
            <v>0</v>
          </cell>
          <cell r="BW1181">
            <v>0</v>
          </cell>
          <cell r="BX1181">
            <v>0</v>
          </cell>
          <cell r="BY1181">
            <v>0</v>
          </cell>
          <cell r="BZ1181">
            <v>0</v>
          </cell>
          <cell r="CA1181">
            <v>0</v>
          </cell>
          <cell r="CB1181">
            <v>0</v>
          </cell>
          <cell r="CD1181">
            <v>0</v>
          </cell>
          <cell r="CE1181">
            <v>0</v>
          </cell>
          <cell r="CF1181">
            <v>0</v>
          </cell>
          <cell r="EM1181" t="e">
            <v>#N/A</v>
          </cell>
          <cell r="EN1181" t="e">
            <v>#N/A</v>
          </cell>
          <cell r="EO1181" t="e">
            <v>#N/A</v>
          </cell>
          <cell r="EP1181" t="e">
            <v>#N/A</v>
          </cell>
          <cell r="EQ1181" t="e">
            <v>#N/A</v>
          </cell>
          <cell r="ER1181" t="e">
            <v>#N/A</v>
          </cell>
          <cell r="ES1181" t="e">
            <v>#N/A</v>
          </cell>
          <cell r="ET1181" t="e">
            <v>#N/A</v>
          </cell>
          <cell r="EU1181" t="e">
            <v>#N/A</v>
          </cell>
          <cell r="EV1181" t="e">
            <v>#N/A</v>
          </cell>
          <cell r="EW1181" t="e">
            <v>#N/A</v>
          </cell>
          <cell r="EX1181" t="e">
            <v>#N/A</v>
          </cell>
          <cell r="EY1181">
            <v>0</v>
          </cell>
        </row>
        <row r="1182">
          <cell r="AC1182" t="str">
            <v/>
          </cell>
          <cell r="BP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U1182">
            <v>0</v>
          </cell>
          <cell r="BV1182">
            <v>0</v>
          </cell>
          <cell r="BW1182">
            <v>0</v>
          </cell>
          <cell r="BX1182">
            <v>0</v>
          </cell>
          <cell r="BY1182">
            <v>0</v>
          </cell>
          <cell r="BZ1182">
            <v>0</v>
          </cell>
          <cell r="CA1182">
            <v>0</v>
          </cell>
          <cell r="CB1182">
            <v>0</v>
          </cell>
          <cell r="CD1182">
            <v>0</v>
          </cell>
          <cell r="CE1182">
            <v>0</v>
          </cell>
          <cell r="CF1182">
            <v>0</v>
          </cell>
          <cell r="EM1182" t="e">
            <v>#N/A</v>
          </cell>
          <cell r="EN1182" t="e">
            <v>#N/A</v>
          </cell>
          <cell r="EO1182" t="e">
            <v>#N/A</v>
          </cell>
          <cell r="EP1182" t="e">
            <v>#N/A</v>
          </cell>
          <cell r="EQ1182" t="e">
            <v>#N/A</v>
          </cell>
          <cell r="ER1182" t="e">
            <v>#N/A</v>
          </cell>
          <cell r="ES1182" t="e">
            <v>#N/A</v>
          </cell>
          <cell r="ET1182" t="e">
            <v>#N/A</v>
          </cell>
          <cell r="EU1182" t="e">
            <v>#N/A</v>
          </cell>
          <cell r="EV1182" t="e">
            <v>#N/A</v>
          </cell>
          <cell r="EW1182" t="e">
            <v>#N/A</v>
          </cell>
          <cell r="EX1182" t="e">
            <v>#N/A</v>
          </cell>
          <cell r="EY1182">
            <v>0</v>
          </cell>
        </row>
        <row r="1183">
          <cell r="AC1183" t="str">
            <v/>
          </cell>
          <cell r="BP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U1183">
            <v>0</v>
          </cell>
          <cell r="BV1183">
            <v>0</v>
          </cell>
          <cell r="BW1183">
            <v>0</v>
          </cell>
          <cell r="BX1183">
            <v>0</v>
          </cell>
          <cell r="BY1183">
            <v>0</v>
          </cell>
          <cell r="BZ1183">
            <v>0</v>
          </cell>
          <cell r="CA1183">
            <v>0</v>
          </cell>
          <cell r="CB1183">
            <v>0</v>
          </cell>
          <cell r="CD1183">
            <v>0</v>
          </cell>
          <cell r="CE1183">
            <v>0</v>
          </cell>
          <cell r="CF1183">
            <v>0</v>
          </cell>
          <cell r="EM1183" t="e">
            <v>#N/A</v>
          </cell>
          <cell r="EN1183" t="e">
            <v>#N/A</v>
          </cell>
          <cell r="EO1183" t="e">
            <v>#N/A</v>
          </cell>
          <cell r="EP1183" t="e">
            <v>#N/A</v>
          </cell>
          <cell r="EQ1183" t="e">
            <v>#N/A</v>
          </cell>
          <cell r="ER1183" t="e">
            <v>#N/A</v>
          </cell>
          <cell r="ES1183" t="e">
            <v>#N/A</v>
          </cell>
          <cell r="ET1183" t="e">
            <v>#N/A</v>
          </cell>
          <cell r="EU1183" t="e">
            <v>#N/A</v>
          </cell>
          <cell r="EV1183" t="e">
            <v>#N/A</v>
          </cell>
          <cell r="EW1183" t="e">
            <v>#N/A</v>
          </cell>
          <cell r="EX1183" t="e">
            <v>#N/A</v>
          </cell>
          <cell r="EY1183">
            <v>0</v>
          </cell>
        </row>
        <row r="1184">
          <cell r="AC1184" t="str">
            <v/>
          </cell>
          <cell r="BP1184">
            <v>0</v>
          </cell>
          <cell r="BQ1184">
            <v>0</v>
          </cell>
          <cell r="BR1184">
            <v>0</v>
          </cell>
          <cell r="BS1184">
            <v>0</v>
          </cell>
          <cell r="BT1184">
            <v>0</v>
          </cell>
          <cell r="BU1184">
            <v>0</v>
          </cell>
          <cell r="BV1184">
            <v>0</v>
          </cell>
          <cell r="BW1184">
            <v>0</v>
          </cell>
          <cell r="BX1184">
            <v>0</v>
          </cell>
          <cell r="BY1184">
            <v>0</v>
          </cell>
          <cell r="BZ1184">
            <v>0</v>
          </cell>
          <cell r="CA1184">
            <v>0</v>
          </cell>
          <cell r="CB1184">
            <v>0</v>
          </cell>
          <cell r="CD1184">
            <v>0</v>
          </cell>
          <cell r="CE1184">
            <v>0</v>
          </cell>
          <cell r="CF1184">
            <v>0</v>
          </cell>
          <cell r="EM1184" t="e">
            <v>#N/A</v>
          </cell>
          <cell r="EN1184" t="e">
            <v>#N/A</v>
          </cell>
          <cell r="EO1184" t="e">
            <v>#N/A</v>
          </cell>
          <cell r="EP1184" t="e">
            <v>#N/A</v>
          </cell>
          <cell r="EQ1184" t="e">
            <v>#N/A</v>
          </cell>
          <cell r="ER1184" t="e">
            <v>#N/A</v>
          </cell>
          <cell r="ES1184" t="e">
            <v>#N/A</v>
          </cell>
          <cell r="ET1184" t="e">
            <v>#N/A</v>
          </cell>
          <cell r="EU1184" t="e">
            <v>#N/A</v>
          </cell>
          <cell r="EV1184" t="e">
            <v>#N/A</v>
          </cell>
          <cell r="EW1184" t="e">
            <v>#N/A</v>
          </cell>
          <cell r="EX1184" t="e">
            <v>#N/A</v>
          </cell>
          <cell r="EY1184">
            <v>0</v>
          </cell>
        </row>
        <row r="1185">
          <cell r="AC1185" t="str">
            <v/>
          </cell>
          <cell r="BP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U1185">
            <v>0</v>
          </cell>
          <cell r="BV1185">
            <v>0</v>
          </cell>
          <cell r="BW1185">
            <v>0</v>
          </cell>
          <cell r="BX1185">
            <v>0</v>
          </cell>
          <cell r="BY1185">
            <v>0</v>
          </cell>
          <cell r="BZ1185">
            <v>0</v>
          </cell>
          <cell r="CA1185">
            <v>0</v>
          </cell>
          <cell r="CB1185">
            <v>0</v>
          </cell>
          <cell r="CD1185">
            <v>0</v>
          </cell>
          <cell r="CE1185">
            <v>0</v>
          </cell>
          <cell r="CF1185">
            <v>0</v>
          </cell>
          <cell r="EM1185" t="e">
            <v>#N/A</v>
          </cell>
          <cell r="EN1185" t="e">
            <v>#N/A</v>
          </cell>
          <cell r="EO1185" t="e">
            <v>#N/A</v>
          </cell>
          <cell r="EP1185" t="e">
            <v>#N/A</v>
          </cell>
          <cell r="EQ1185" t="e">
            <v>#N/A</v>
          </cell>
          <cell r="ER1185" t="e">
            <v>#N/A</v>
          </cell>
          <cell r="ES1185" t="e">
            <v>#N/A</v>
          </cell>
          <cell r="ET1185" t="e">
            <v>#N/A</v>
          </cell>
          <cell r="EU1185" t="e">
            <v>#N/A</v>
          </cell>
          <cell r="EV1185" t="e">
            <v>#N/A</v>
          </cell>
          <cell r="EW1185" t="e">
            <v>#N/A</v>
          </cell>
          <cell r="EX1185" t="e">
            <v>#N/A</v>
          </cell>
          <cell r="EY1185">
            <v>0</v>
          </cell>
        </row>
        <row r="1186">
          <cell r="AC1186" t="str">
            <v/>
          </cell>
          <cell r="BP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U1186">
            <v>0</v>
          </cell>
          <cell r="BV1186">
            <v>0</v>
          </cell>
          <cell r="BW1186">
            <v>0</v>
          </cell>
          <cell r="BX1186">
            <v>0</v>
          </cell>
          <cell r="BY1186">
            <v>0</v>
          </cell>
          <cell r="BZ1186">
            <v>0</v>
          </cell>
          <cell r="CA1186">
            <v>0</v>
          </cell>
          <cell r="CB1186">
            <v>0</v>
          </cell>
          <cell r="CD1186">
            <v>0</v>
          </cell>
          <cell r="CE1186">
            <v>0</v>
          </cell>
          <cell r="CF1186">
            <v>0</v>
          </cell>
          <cell r="EM1186" t="e">
            <v>#N/A</v>
          </cell>
          <cell r="EN1186" t="e">
            <v>#N/A</v>
          </cell>
          <cell r="EO1186" t="e">
            <v>#N/A</v>
          </cell>
          <cell r="EP1186" t="e">
            <v>#N/A</v>
          </cell>
          <cell r="EQ1186" t="e">
            <v>#N/A</v>
          </cell>
          <cell r="ER1186" t="e">
            <v>#N/A</v>
          </cell>
          <cell r="ES1186" t="e">
            <v>#N/A</v>
          </cell>
          <cell r="ET1186" t="e">
            <v>#N/A</v>
          </cell>
          <cell r="EU1186" t="e">
            <v>#N/A</v>
          </cell>
          <cell r="EV1186" t="e">
            <v>#N/A</v>
          </cell>
          <cell r="EW1186" t="e">
            <v>#N/A</v>
          </cell>
          <cell r="EX1186" t="e">
            <v>#N/A</v>
          </cell>
          <cell r="EY1186">
            <v>0</v>
          </cell>
        </row>
        <row r="1187">
          <cell r="AC1187" t="str">
            <v/>
          </cell>
          <cell r="BP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U1187">
            <v>0</v>
          </cell>
          <cell r="BV1187">
            <v>0</v>
          </cell>
          <cell r="BW1187">
            <v>0</v>
          </cell>
          <cell r="BX1187">
            <v>0</v>
          </cell>
          <cell r="BY1187">
            <v>0</v>
          </cell>
          <cell r="BZ1187">
            <v>0</v>
          </cell>
          <cell r="CA1187">
            <v>0</v>
          </cell>
          <cell r="CB1187">
            <v>0</v>
          </cell>
          <cell r="CD1187">
            <v>0</v>
          </cell>
          <cell r="CE1187">
            <v>0</v>
          </cell>
          <cell r="CF1187">
            <v>0</v>
          </cell>
          <cell r="EM1187" t="e">
            <v>#N/A</v>
          </cell>
          <cell r="EN1187" t="e">
            <v>#N/A</v>
          </cell>
          <cell r="EO1187" t="e">
            <v>#N/A</v>
          </cell>
          <cell r="EP1187" t="e">
            <v>#N/A</v>
          </cell>
          <cell r="EQ1187" t="e">
            <v>#N/A</v>
          </cell>
          <cell r="ER1187" t="e">
            <v>#N/A</v>
          </cell>
          <cell r="ES1187" t="e">
            <v>#N/A</v>
          </cell>
          <cell r="ET1187" t="e">
            <v>#N/A</v>
          </cell>
          <cell r="EU1187" t="e">
            <v>#N/A</v>
          </cell>
          <cell r="EV1187" t="e">
            <v>#N/A</v>
          </cell>
          <cell r="EW1187" t="e">
            <v>#N/A</v>
          </cell>
          <cell r="EX1187" t="e">
            <v>#N/A</v>
          </cell>
          <cell r="EY1187">
            <v>0</v>
          </cell>
        </row>
        <row r="1188">
          <cell r="AC1188" t="str">
            <v/>
          </cell>
          <cell r="BP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U1188">
            <v>0</v>
          </cell>
          <cell r="BV1188">
            <v>0</v>
          </cell>
          <cell r="BW1188">
            <v>0</v>
          </cell>
          <cell r="BX1188">
            <v>0</v>
          </cell>
          <cell r="BY1188">
            <v>0</v>
          </cell>
          <cell r="BZ1188">
            <v>0</v>
          </cell>
          <cell r="CA1188">
            <v>0</v>
          </cell>
          <cell r="CB1188">
            <v>0</v>
          </cell>
          <cell r="CD1188">
            <v>0</v>
          </cell>
          <cell r="CE1188">
            <v>0</v>
          </cell>
          <cell r="CF1188">
            <v>0</v>
          </cell>
          <cell r="EM1188" t="e">
            <v>#N/A</v>
          </cell>
          <cell r="EN1188" t="e">
            <v>#N/A</v>
          </cell>
          <cell r="EO1188" t="e">
            <v>#N/A</v>
          </cell>
          <cell r="EP1188" t="e">
            <v>#N/A</v>
          </cell>
          <cell r="EQ1188" t="e">
            <v>#N/A</v>
          </cell>
          <cell r="ER1188" t="e">
            <v>#N/A</v>
          </cell>
          <cell r="ES1188" t="e">
            <v>#N/A</v>
          </cell>
          <cell r="ET1188" t="e">
            <v>#N/A</v>
          </cell>
          <cell r="EU1188" t="e">
            <v>#N/A</v>
          </cell>
          <cell r="EV1188" t="e">
            <v>#N/A</v>
          </cell>
          <cell r="EW1188" t="e">
            <v>#N/A</v>
          </cell>
          <cell r="EX1188" t="e">
            <v>#N/A</v>
          </cell>
          <cell r="EY1188">
            <v>0</v>
          </cell>
        </row>
        <row r="1189">
          <cell r="AC1189" t="str">
            <v/>
          </cell>
          <cell r="BP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U1189">
            <v>0</v>
          </cell>
          <cell r="BV1189">
            <v>0</v>
          </cell>
          <cell r="BW1189">
            <v>0</v>
          </cell>
          <cell r="BX1189">
            <v>0</v>
          </cell>
          <cell r="BY1189">
            <v>0</v>
          </cell>
          <cell r="BZ1189">
            <v>0</v>
          </cell>
          <cell r="CA1189">
            <v>0</v>
          </cell>
          <cell r="CB1189">
            <v>0</v>
          </cell>
          <cell r="CD1189">
            <v>0</v>
          </cell>
          <cell r="CE1189">
            <v>0</v>
          </cell>
          <cell r="CF1189">
            <v>0</v>
          </cell>
          <cell r="EM1189" t="e">
            <v>#N/A</v>
          </cell>
          <cell r="EN1189" t="e">
            <v>#N/A</v>
          </cell>
          <cell r="EO1189" t="e">
            <v>#N/A</v>
          </cell>
          <cell r="EP1189" t="e">
            <v>#N/A</v>
          </cell>
          <cell r="EQ1189" t="e">
            <v>#N/A</v>
          </cell>
          <cell r="ER1189" t="e">
            <v>#N/A</v>
          </cell>
          <cell r="ES1189" t="e">
            <v>#N/A</v>
          </cell>
          <cell r="ET1189" t="e">
            <v>#N/A</v>
          </cell>
          <cell r="EU1189" t="e">
            <v>#N/A</v>
          </cell>
          <cell r="EV1189" t="e">
            <v>#N/A</v>
          </cell>
          <cell r="EW1189" t="e">
            <v>#N/A</v>
          </cell>
          <cell r="EX1189" t="e">
            <v>#N/A</v>
          </cell>
          <cell r="EY1189">
            <v>0</v>
          </cell>
        </row>
        <row r="1190">
          <cell r="AC1190" t="str">
            <v/>
          </cell>
          <cell r="BP1190">
            <v>0</v>
          </cell>
          <cell r="BQ1190">
            <v>0</v>
          </cell>
          <cell r="BR1190">
            <v>0</v>
          </cell>
          <cell r="BS1190">
            <v>0</v>
          </cell>
          <cell r="BT1190">
            <v>0</v>
          </cell>
          <cell r="BU1190">
            <v>0</v>
          </cell>
          <cell r="BV1190">
            <v>0</v>
          </cell>
          <cell r="BW1190">
            <v>0</v>
          </cell>
          <cell r="BX1190">
            <v>0</v>
          </cell>
          <cell r="BY1190">
            <v>0</v>
          </cell>
          <cell r="BZ1190">
            <v>0</v>
          </cell>
          <cell r="CA1190">
            <v>0</v>
          </cell>
          <cell r="CB1190">
            <v>0</v>
          </cell>
          <cell r="CD1190">
            <v>0</v>
          </cell>
          <cell r="CE1190">
            <v>0</v>
          </cell>
          <cell r="CF1190">
            <v>0</v>
          </cell>
          <cell r="EM1190" t="e">
            <v>#N/A</v>
          </cell>
          <cell r="EN1190" t="e">
            <v>#N/A</v>
          </cell>
          <cell r="EO1190" t="e">
            <v>#N/A</v>
          </cell>
          <cell r="EP1190" t="e">
            <v>#N/A</v>
          </cell>
          <cell r="EQ1190" t="e">
            <v>#N/A</v>
          </cell>
          <cell r="ER1190" t="e">
            <v>#N/A</v>
          </cell>
          <cell r="ES1190" t="e">
            <v>#N/A</v>
          </cell>
          <cell r="ET1190" t="e">
            <v>#N/A</v>
          </cell>
          <cell r="EU1190" t="e">
            <v>#N/A</v>
          </cell>
          <cell r="EV1190" t="e">
            <v>#N/A</v>
          </cell>
          <cell r="EW1190" t="e">
            <v>#N/A</v>
          </cell>
          <cell r="EX1190" t="e">
            <v>#N/A</v>
          </cell>
          <cell r="EY1190">
            <v>0</v>
          </cell>
        </row>
        <row r="1191">
          <cell r="AC1191" t="str">
            <v/>
          </cell>
          <cell r="BP1191">
            <v>0</v>
          </cell>
          <cell r="BQ1191">
            <v>0</v>
          </cell>
          <cell r="BR1191">
            <v>0</v>
          </cell>
          <cell r="BS1191">
            <v>0</v>
          </cell>
          <cell r="BT1191">
            <v>0</v>
          </cell>
          <cell r="BU1191">
            <v>0</v>
          </cell>
          <cell r="BV1191">
            <v>0</v>
          </cell>
          <cell r="BW1191">
            <v>0</v>
          </cell>
          <cell r="BX1191">
            <v>0</v>
          </cell>
          <cell r="BY1191">
            <v>0</v>
          </cell>
          <cell r="BZ1191">
            <v>0</v>
          </cell>
          <cell r="CA1191">
            <v>0</v>
          </cell>
          <cell r="CB1191">
            <v>0</v>
          </cell>
          <cell r="CD1191">
            <v>0</v>
          </cell>
          <cell r="CE1191">
            <v>0</v>
          </cell>
          <cell r="CF1191">
            <v>0</v>
          </cell>
          <cell r="EM1191" t="e">
            <v>#N/A</v>
          </cell>
          <cell r="EN1191" t="e">
            <v>#N/A</v>
          </cell>
          <cell r="EO1191" t="e">
            <v>#N/A</v>
          </cell>
          <cell r="EP1191" t="e">
            <v>#N/A</v>
          </cell>
          <cell r="EQ1191" t="e">
            <v>#N/A</v>
          </cell>
          <cell r="ER1191" t="e">
            <v>#N/A</v>
          </cell>
          <cell r="ES1191" t="e">
            <v>#N/A</v>
          </cell>
          <cell r="ET1191" t="e">
            <v>#N/A</v>
          </cell>
          <cell r="EU1191" t="e">
            <v>#N/A</v>
          </cell>
          <cell r="EV1191" t="e">
            <v>#N/A</v>
          </cell>
          <cell r="EW1191" t="e">
            <v>#N/A</v>
          </cell>
          <cell r="EX1191" t="e">
            <v>#N/A</v>
          </cell>
          <cell r="EY1191">
            <v>0</v>
          </cell>
        </row>
        <row r="1192">
          <cell r="AC1192" t="str">
            <v/>
          </cell>
          <cell r="BP1192">
            <v>0</v>
          </cell>
          <cell r="BQ1192">
            <v>0</v>
          </cell>
          <cell r="BR1192">
            <v>0</v>
          </cell>
          <cell r="BS1192">
            <v>0</v>
          </cell>
          <cell r="BT1192">
            <v>0</v>
          </cell>
          <cell r="BU1192">
            <v>0</v>
          </cell>
          <cell r="BV1192">
            <v>0</v>
          </cell>
          <cell r="BW1192">
            <v>0</v>
          </cell>
          <cell r="BX1192">
            <v>0</v>
          </cell>
          <cell r="BY1192">
            <v>0</v>
          </cell>
          <cell r="BZ1192">
            <v>0</v>
          </cell>
          <cell r="CA1192">
            <v>0</v>
          </cell>
          <cell r="CB1192">
            <v>0</v>
          </cell>
          <cell r="CD1192">
            <v>0</v>
          </cell>
          <cell r="CE1192">
            <v>0</v>
          </cell>
          <cell r="CF1192">
            <v>0</v>
          </cell>
          <cell r="EM1192" t="e">
            <v>#N/A</v>
          </cell>
          <cell r="EN1192" t="e">
            <v>#N/A</v>
          </cell>
          <cell r="EO1192" t="e">
            <v>#N/A</v>
          </cell>
          <cell r="EP1192" t="e">
            <v>#N/A</v>
          </cell>
          <cell r="EQ1192" t="e">
            <v>#N/A</v>
          </cell>
          <cell r="ER1192" t="e">
            <v>#N/A</v>
          </cell>
          <cell r="ES1192" t="e">
            <v>#N/A</v>
          </cell>
          <cell r="ET1192" t="e">
            <v>#N/A</v>
          </cell>
          <cell r="EU1192" t="e">
            <v>#N/A</v>
          </cell>
          <cell r="EV1192" t="e">
            <v>#N/A</v>
          </cell>
          <cell r="EW1192" t="e">
            <v>#N/A</v>
          </cell>
          <cell r="EX1192" t="e">
            <v>#N/A</v>
          </cell>
          <cell r="EY1192">
            <v>0</v>
          </cell>
        </row>
        <row r="1193">
          <cell r="AC1193" t="str">
            <v/>
          </cell>
          <cell r="BP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U1193">
            <v>0</v>
          </cell>
          <cell r="BV1193">
            <v>0</v>
          </cell>
          <cell r="BW1193">
            <v>0</v>
          </cell>
          <cell r="BX1193">
            <v>0</v>
          </cell>
          <cell r="BY1193">
            <v>0</v>
          </cell>
          <cell r="BZ1193">
            <v>0</v>
          </cell>
          <cell r="CA1193">
            <v>0</v>
          </cell>
          <cell r="CB1193">
            <v>0</v>
          </cell>
          <cell r="CD1193">
            <v>0</v>
          </cell>
          <cell r="CE1193">
            <v>0</v>
          </cell>
          <cell r="CF1193">
            <v>0</v>
          </cell>
          <cell r="EM1193" t="e">
            <v>#N/A</v>
          </cell>
          <cell r="EN1193" t="e">
            <v>#N/A</v>
          </cell>
          <cell r="EO1193" t="e">
            <v>#N/A</v>
          </cell>
          <cell r="EP1193" t="e">
            <v>#N/A</v>
          </cell>
          <cell r="EQ1193" t="e">
            <v>#N/A</v>
          </cell>
          <cell r="ER1193" t="e">
            <v>#N/A</v>
          </cell>
          <cell r="ES1193" t="e">
            <v>#N/A</v>
          </cell>
          <cell r="ET1193" t="e">
            <v>#N/A</v>
          </cell>
          <cell r="EU1193" t="e">
            <v>#N/A</v>
          </cell>
          <cell r="EV1193" t="e">
            <v>#N/A</v>
          </cell>
          <cell r="EW1193" t="e">
            <v>#N/A</v>
          </cell>
          <cell r="EX1193" t="e">
            <v>#N/A</v>
          </cell>
          <cell r="EY1193">
            <v>0</v>
          </cell>
        </row>
        <row r="1194">
          <cell r="AC1194" t="str">
            <v/>
          </cell>
          <cell r="BP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U1194">
            <v>0</v>
          </cell>
          <cell r="BV1194">
            <v>0</v>
          </cell>
          <cell r="BW1194">
            <v>0</v>
          </cell>
          <cell r="BX1194">
            <v>0</v>
          </cell>
          <cell r="BY1194">
            <v>0</v>
          </cell>
          <cell r="BZ1194">
            <v>0</v>
          </cell>
          <cell r="CA1194">
            <v>0</v>
          </cell>
          <cell r="CB1194">
            <v>0</v>
          </cell>
          <cell r="CD1194">
            <v>0</v>
          </cell>
          <cell r="CE1194">
            <v>0</v>
          </cell>
          <cell r="CF1194">
            <v>0</v>
          </cell>
          <cell r="EM1194" t="e">
            <v>#N/A</v>
          </cell>
          <cell r="EN1194" t="e">
            <v>#N/A</v>
          </cell>
          <cell r="EO1194" t="e">
            <v>#N/A</v>
          </cell>
          <cell r="EP1194" t="e">
            <v>#N/A</v>
          </cell>
          <cell r="EQ1194" t="e">
            <v>#N/A</v>
          </cell>
          <cell r="ER1194" t="e">
            <v>#N/A</v>
          </cell>
          <cell r="ES1194" t="e">
            <v>#N/A</v>
          </cell>
          <cell r="ET1194" t="e">
            <v>#N/A</v>
          </cell>
          <cell r="EU1194" t="e">
            <v>#N/A</v>
          </cell>
          <cell r="EV1194" t="e">
            <v>#N/A</v>
          </cell>
          <cell r="EW1194" t="e">
            <v>#N/A</v>
          </cell>
          <cell r="EX1194" t="e">
            <v>#N/A</v>
          </cell>
          <cell r="EY1194">
            <v>0</v>
          </cell>
        </row>
        <row r="1195">
          <cell r="AC1195" t="str">
            <v/>
          </cell>
          <cell r="BP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U1195">
            <v>0</v>
          </cell>
          <cell r="BV1195">
            <v>0</v>
          </cell>
          <cell r="BW1195">
            <v>0</v>
          </cell>
          <cell r="BX1195">
            <v>0</v>
          </cell>
          <cell r="BY1195">
            <v>0</v>
          </cell>
          <cell r="BZ1195">
            <v>0</v>
          </cell>
          <cell r="CA1195">
            <v>0</v>
          </cell>
          <cell r="CB1195">
            <v>0</v>
          </cell>
          <cell r="CD1195">
            <v>0</v>
          </cell>
          <cell r="CE1195">
            <v>0</v>
          </cell>
          <cell r="CF1195">
            <v>0</v>
          </cell>
          <cell r="EM1195" t="e">
            <v>#N/A</v>
          </cell>
          <cell r="EN1195" t="e">
            <v>#N/A</v>
          </cell>
          <cell r="EO1195" t="e">
            <v>#N/A</v>
          </cell>
          <cell r="EP1195" t="e">
            <v>#N/A</v>
          </cell>
          <cell r="EQ1195" t="e">
            <v>#N/A</v>
          </cell>
          <cell r="ER1195" t="e">
            <v>#N/A</v>
          </cell>
          <cell r="ES1195" t="e">
            <v>#N/A</v>
          </cell>
          <cell r="ET1195" t="e">
            <v>#N/A</v>
          </cell>
          <cell r="EU1195" t="e">
            <v>#N/A</v>
          </cell>
          <cell r="EV1195" t="e">
            <v>#N/A</v>
          </cell>
          <cell r="EW1195" t="e">
            <v>#N/A</v>
          </cell>
          <cell r="EX1195" t="e">
            <v>#N/A</v>
          </cell>
          <cell r="EY1195">
            <v>0</v>
          </cell>
        </row>
        <row r="1196">
          <cell r="AC1196" t="str">
            <v/>
          </cell>
          <cell r="BP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U1196">
            <v>0</v>
          </cell>
          <cell r="BV1196">
            <v>0</v>
          </cell>
          <cell r="BW1196">
            <v>0</v>
          </cell>
          <cell r="BX1196">
            <v>0</v>
          </cell>
          <cell r="BY1196">
            <v>0</v>
          </cell>
          <cell r="BZ1196">
            <v>0</v>
          </cell>
          <cell r="CA1196">
            <v>0</v>
          </cell>
          <cell r="CB1196">
            <v>0</v>
          </cell>
          <cell r="CD1196">
            <v>0</v>
          </cell>
          <cell r="CE1196">
            <v>0</v>
          </cell>
          <cell r="CF1196">
            <v>0</v>
          </cell>
          <cell r="EM1196" t="e">
            <v>#N/A</v>
          </cell>
          <cell r="EN1196" t="e">
            <v>#N/A</v>
          </cell>
          <cell r="EO1196" t="e">
            <v>#N/A</v>
          </cell>
          <cell r="EP1196" t="e">
            <v>#N/A</v>
          </cell>
          <cell r="EQ1196" t="e">
            <v>#N/A</v>
          </cell>
          <cell r="ER1196" t="e">
            <v>#N/A</v>
          </cell>
          <cell r="ES1196" t="e">
            <v>#N/A</v>
          </cell>
          <cell r="ET1196" t="e">
            <v>#N/A</v>
          </cell>
          <cell r="EU1196" t="e">
            <v>#N/A</v>
          </cell>
          <cell r="EV1196" t="e">
            <v>#N/A</v>
          </cell>
          <cell r="EW1196" t="e">
            <v>#N/A</v>
          </cell>
          <cell r="EX1196" t="e">
            <v>#N/A</v>
          </cell>
          <cell r="EY1196">
            <v>0</v>
          </cell>
        </row>
        <row r="1197">
          <cell r="AC1197" t="str">
            <v/>
          </cell>
          <cell r="BP1197">
            <v>0</v>
          </cell>
          <cell r="BQ1197">
            <v>0</v>
          </cell>
          <cell r="BR1197">
            <v>0</v>
          </cell>
          <cell r="BS1197">
            <v>0</v>
          </cell>
          <cell r="BT1197">
            <v>0</v>
          </cell>
          <cell r="BU1197">
            <v>0</v>
          </cell>
          <cell r="BV1197">
            <v>0</v>
          </cell>
          <cell r="BW1197">
            <v>0</v>
          </cell>
          <cell r="BX1197">
            <v>0</v>
          </cell>
          <cell r="BY1197">
            <v>0</v>
          </cell>
          <cell r="BZ1197">
            <v>0</v>
          </cell>
          <cell r="CA1197">
            <v>0</v>
          </cell>
          <cell r="CB1197">
            <v>0</v>
          </cell>
          <cell r="CD1197">
            <v>0</v>
          </cell>
          <cell r="CE1197">
            <v>0</v>
          </cell>
          <cell r="CF1197">
            <v>0</v>
          </cell>
          <cell r="EM1197" t="e">
            <v>#N/A</v>
          </cell>
          <cell r="EN1197" t="e">
            <v>#N/A</v>
          </cell>
          <cell r="EO1197" t="e">
            <v>#N/A</v>
          </cell>
          <cell r="EP1197" t="e">
            <v>#N/A</v>
          </cell>
          <cell r="EQ1197" t="e">
            <v>#N/A</v>
          </cell>
          <cell r="ER1197" t="e">
            <v>#N/A</v>
          </cell>
          <cell r="ES1197" t="e">
            <v>#N/A</v>
          </cell>
          <cell r="ET1197" t="e">
            <v>#N/A</v>
          </cell>
          <cell r="EU1197" t="e">
            <v>#N/A</v>
          </cell>
          <cell r="EV1197" t="e">
            <v>#N/A</v>
          </cell>
          <cell r="EW1197" t="e">
            <v>#N/A</v>
          </cell>
          <cell r="EX1197" t="e">
            <v>#N/A</v>
          </cell>
          <cell r="EY1197">
            <v>0</v>
          </cell>
        </row>
        <row r="1198">
          <cell r="AC1198" t="str">
            <v/>
          </cell>
          <cell r="BP1198">
            <v>0</v>
          </cell>
          <cell r="BQ1198">
            <v>0</v>
          </cell>
          <cell r="BR1198">
            <v>0</v>
          </cell>
          <cell r="BS1198">
            <v>0</v>
          </cell>
          <cell r="BT1198">
            <v>0</v>
          </cell>
          <cell r="BU1198">
            <v>0</v>
          </cell>
          <cell r="BV1198">
            <v>0</v>
          </cell>
          <cell r="BW1198">
            <v>0</v>
          </cell>
          <cell r="BX1198">
            <v>0</v>
          </cell>
          <cell r="BY1198">
            <v>0</v>
          </cell>
          <cell r="BZ1198">
            <v>0</v>
          </cell>
          <cell r="CA1198">
            <v>0</v>
          </cell>
          <cell r="CB1198">
            <v>0</v>
          </cell>
          <cell r="CD1198">
            <v>0</v>
          </cell>
          <cell r="CE1198">
            <v>0</v>
          </cell>
          <cell r="CF1198">
            <v>0</v>
          </cell>
          <cell r="EM1198" t="e">
            <v>#N/A</v>
          </cell>
          <cell r="EN1198" t="e">
            <v>#N/A</v>
          </cell>
          <cell r="EO1198" t="e">
            <v>#N/A</v>
          </cell>
          <cell r="EP1198" t="e">
            <v>#N/A</v>
          </cell>
          <cell r="EQ1198" t="e">
            <v>#N/A</v>
          </cell>
          <cell r="ER1198" t="e">
            <v>#N/A</v>
          </cell>
          <cell r="ES1198" t="e">
            <v>#N/A</v>
          </cell>
          <cell r="ET1198" t="e">
            <v>#N/A</v>
          </cell>
          <cell r="EU1198" t="e">
            <v>#N/A</v>
          </cell>
          <cell r="EV1198" t="e">
            <v>#N/A</v>
          </cell>
          <cell r="EW1198" t="e">
            <v>#N/A</v>
          </cell>
          <cell r="EX1198" t="e">
            <v>#N/A</v>
          </cell>
          <cell r="EY1198">
            <v>0</v>
          </cell>
        </row>
        <row r="1199">
          <cell r="AC1199" t="str">
            <v/>
          </cell>
          <cell r="BP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U1199">
            <v>0</v>
          </cell>
          <cell r="BV1199">
            <v>0</v>
          </cell>
          <cell r="BW1199">
            <v>0</v>
          </cell>
          <cell r="BX1199">
            <v>0</v>
          </cell>
          <cell r="BY1199">
            <v>0</v>
          </cell>
          <cell r="BZ1199">
            <v>0</v>
          </cell>
          <cell r="CA1199">
            <v>0</v>
          </cell>
          <cell r="CB1199">
            <v>0</v>
          </cell>
          <cell r="CD1199">
            <v>0</v>
          </cell>
          <cell r="CE1199">
            <v>0</v>
          </cell>
          <cell r="CF1199">
            <v>0</v>
          </cell>
          <cell r="EM1199" t="e">
            <v>#N/A</v>
          </cell>
          <cell r="EN1199" t="e">
            <v>#N/A</v>
          </cell>
          <cell r="EO1199" t="e">
            <v>#N/A</v>
          </cell>
          <cell r="EP1199" t="e">
            <v>#N/A</v>
          </cell>
          <cell r="EQ1199" t="e">
            <v>#N/A</v>
          </cell>
          <cell r="ER1199" t="e">
            <v>#N/A</v>
          </cell>
          <cell r="ES1199" t="e">
            <v>#N/A</v>
          </cell>
          <cell r="ET1199" t="e">
            <v>#N/A</v>
          </cell>
          <cell r="EU1199" t="e">
            <v>#N/A</v>
          </cell>
          <cell r="EV1199" t="e">
            <v>#N/A</v>
          </cell>
          <cell r="EW1199" t="e">
            <v>#N/A</v>
          </cell>
          <cell r="EX1199" t="e">
            <v>#N/A</v>
          </cell>
          <cell r="EY1199">
            <v>0</v>
          </cell>
        </row>
        <row r="1200">
          <cell r="AC1200" t="str">
            <v/>
          </cell>
          <cell r="BP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U1200">
            <v>0</v>
          </cell>
          <cell r="BV1200">
            <v>0</v>
          </cell>
          <cell r="BW1200">
            <v>0</v>
          </cell>
          <cell r="BX1200">
            <v>0</v>
          </cell>
          <cell r="BY1200">
            <v>0</v>
          </cell>
          <cell r="BZ1200">
            <v>0</v>
          </cell>
          <cell r="CA1200">
            <v>0</v>
          </cell>
          <cell r="CB1200">
            <v>0</v>
          </cell>
          <cell r="CD1200">
            <v>0</v>
          </cell>
          <cell r="CE1200">
            <v>0</v>
          </cell>
          <cell r="CF1200">
            <v>0</v>
          </cell>
          <cell r="EM1200" t="e">
            <v>#N/A</v>
          </cell>
          <cell r="EN1200" t="e">
            <v>#N/A</v>
          </cell>
          <cell r="EO1200" t="e">
            <v>#N/A</v>
          </cell>
          <cell r="EP1200" t="e">
            <v>#N/A</v>
          </cell>
          <cell r="EQ1200" t="e">
            <v>#N/A</v>
          </cell>
          <cell r="ER1200" t="e">
            <v>#N/A</v>
          </cell>
          <cell r="ES1200" t="e">
            <v>#N/A</v>
          </cell>
          <cell r="ET1200" t="e">
            <v>#N/A</v>
          </cell>
          <cell r="EU1200" t="e">
            <v>#N/A</v>
          </cell>
          <cell r="EV1200" t="e">
            <v>#N/A</v>
          </cell>
          <cell r="EW1200" t="e">
            <v>#N/A</v>
          </cell>
          <cell r="EX1200" t="e">
            <v>#N/A</v>
          </cell>
          <cell r="EY1200">
            <v>0</v>
          </cell>
        </row>
        <row r="1201">
          <cell r="AC1201" t="str">
            <v/>
          </cell>
          <cell r="BP1201">
            <v>0</v>
          </cell>
          <cell r="BQ1201">
            <v>0</v>
          </cell>
          <cell r="BR1201">
            <v>0</v>
          </cell>
          <cell r="BS1201">
            <v>0</v>
          </cell>
          <cell r="BT1201">
            <v>0</v>
          </cell>
          <cell r="BU1201">
            <v>0</v>
          </cell>
          <cell r="BV1201">
            <v>0</v>
          </cell>
          <cell r="BW1201">
            <v>0</v>
          </cell>
          <cell r="BX1201">
            <v>0</v>
          </cell>
          <cell r="BY1201">
            <v>0</v>
          </cell>
          <cell r="BZ1201">
            <v>0</v>
          </cell>
          <cell r="CA1201">
            <v>0</v>
          </cell>
          <cell r="CB1201">
            <v>0</v>
          </cell>
          <cell r="CD1201">
            <v>0</v>
          </cell>
          <cell r="CE1201">
            <v>0</v>
          </cell>
          <cell r="CF1201">
            <v>0</v>
          </cell>
          <cell r="EM1201" t="e">
            <v>#N/A</v>
          </cell>
          <cell r="EN1201" t="e">
            <v>#N/A</v>
          </cell>
          <cell r="EO1201" t="e">
            <v>#N/A</v>
          </cell>
          <cell r="EP1201" t="e">
            <v>#N/A</v>
          </cell>
          <cell r="EQ1201" t="e">
            <v>#N/A</v>
          </cell>
          <cell r="ER1201" t="e">
            <v>#N/A</v>
          </cell>
          <cell r="ES1201" t="e">
            <v>#N/A</v>
          </cell>
          <cell r="ET1201" t="e">
            <v>#N/A</v>
          </cell>
          <cell r="EU1201" t="e">
            <v>#N/A</v>
          </cell>
          <cell r="EV1201" t="e">
            <v>#N/A</v>
          </cell>
          <cell r="EW1201" t="e">
            <v>#N/A</v>
          </cell>
          <cell r="EX1201" t="e">
            <v>#N/A</v>
          </cell>
          <cell r="EY1201">
            <v>0</v>
          </cell>
        </row>
        <row r="1202">
          <cell r="AC1202" t="str">
            <v/>
          </cell>
          <cell r="BP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U1202">
            <v>0</v>
          </cell>
          <cell r="BV1202">
            <v>0</v>
          </cell>
          <cell r="BW1202">
            <v>0</v>
          </cell>
          <cell r="BX1202">
            <v>0</v>
          </cell>
          <cell r="BY1202">
            <v>0</v>
          </cell>
          <cell r="BZ1202">
            <v>0</v>
          </cell>
          <cell r="CA1202">
            <v>0</v>
          </cell>
          <cell r="CB1202">
            <v>0</v>
          </cell>
          <cell r="CD1202">
            <v>0</v>
          </cell>
          <cell r="CE1202">
            <v>0</v>
          </cell>
          <cell r="CF1202">
            <v>0</v>
          </cell>
          <cell r="EM1202" t="e">
            <v>#N/A</v>
          </cell>
          <cell r="EN1202" t="e">
            <v>#N/A</v>
          </cell>
          <cell r="EO1202" t="e">
            <v>#N/A</v>
          </cell>
          <cell r="EP1202" t="e">
            <v>#N/A</v>
          </cell>
          <cell r="EQ1202" t="e">
            <v>#N/A</v>
          </cell>
          <cell r="ER1202" t="e">
            <v>#N/A</v>
          </cell>
          <cell r="ES1202" t="e">
            <v>#N/A</v>
          </cell>
          <cell r="ET1202" t="e">
            <v>#N/A</v>
          </cell>
          <cell r="EU1202" t="e">
            <v>#N/A</v>
          </cell>
          <cell r="EV1202" t="e">
            <v>#N/A</v>
          </cell>
          <cell r="EW1202" t="e">
            <v>#N/A</v>
          </cell>
          <cell r="EX1202" t="e">
            <v>#N/A</v>
          </cell>
          <cell r="EY1202">
            <v>0</v>
          </cell>
        </row>
        <row r="1203">
          <cell r="AC1203" t="str">
            <v/>
          </cell>
          <cell r="BP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U1203">
            <v>0</v>
          </cell>
          <cell r="BV1203">
            <v>0</v>
          </cell>
          <cell r="BW1203">
            <v>0</v>
          </cell>
          <cell r="BX1203">
            <v>0</v>
          </cell>
          <cell r="BY1203">
            <v>0</v>
          </cell>
          <cell r="BZ1203">
            <v>0</v>
          </cell>
          <cell r="CA1203">
            <v>0</v>
          </cell>
          <cell r="CB1203">
            <v>0</v>
          </cell>
          <cell r="CD1203">
            <v>0</v>
          </cell>
          <cell r="CE1203">
            <v>0</v>
          </cell>
          <cell r="CF1203">
            <v>0</v>
          </cell>
          <cell r="EM1203" t="e">
            <v>#N/A</v>
          </cell>
          <cell r="EN1203" t="e">
            <v>#N/A</v>
          </cell>
          <cell r="EO1203" t="e">
            <v>#N/A</v>
          </cell>
          <cell r="EP1203" t="e">
            <v>#N/A</v>
          </cell>
          <cell r="EQ1203" t="e">
            <v>#N/A</v>
          </cell>
          <cell r="ER1203" t="e">
            <v>#N/A</v>
          </cell>
          <cell r="ES1203" t="e">
            <v>#N/A</v>
          </cell>
          <cell r="ET1203" t="e">
            <v>#N/A</v>
          </cell>
          <cell r="EU1203" t="e">
            <v>#N/A</v>
          </cell>
          <cell r="EV1203" t="e">
            <v>#N/A</v>
          </cell>
          <cell r="EW1203" t="e">
            <v>#N/A</v>
          </cell>
          <cell r="EX1203" t="e">
            <v>#N/A</v>
          </cell>
          <cell r="EY1203">
            <v>0</v>
          </cell>
        </row>
        <row r="1204">
          <cell r="AC1204" t="str">
            <v/>
          </cell>
          <cell r="BP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U1204">
            <v>0</v>
          </cell>
          <cell r="BV1204">
            <v>0</v>
          </cell>
          <cell r="BW1204">
            <v>0</v>
          </cell>
          <cell r="BX1204">
            <v>0</v>
          </cell>
          <cell r="BY1204">
            <v>0</v>
          </cell>
          <cell r="BZ1204">
            <v>0</v>
          </cell>
          <cell r="CA1204">
            <v>0</v>
          </cell>
          <cell r="CB1204">
            <v>0</v>
          </cell>
          <cell r="CD1204">
            <v>0</v>
          </cell>
          <cell r="CE1204">
            <v>0</v>
          </cell>
          <cell r="CF1204">
            <v>0</v>
          </cell>
          <cell r="EM1204" t="e">
            <v>#N/A</v>
          </cell>
          <cell r="EN1204" t="e">
            <v>#N/A</v>
          </cell>
          <cell r="EO1204" t="e">
            <v>#N/A</v>
          </cell>
          <cell r="EP1204" t="e">
            <v>#N/A</v>
          </cell>
          <cell r="EQ1204" t="e">
            <v>#N/A</v>
          </cell>
          <cell r="ER1204" t="e">
            <v>#N/A</v>
          </cell>
          <cell r="ES1204" t="e">
            <v>#N/A</v>
          </cell>
          <cell r="ET1204" t="e">
            <v>#N/A</v>
          </cell>
          <cell r="EU1204" t="e">
            <v>#N/A</v>
          </cell>
          <cell r="EV1204" t="e">
            <v>#N/A</v>
          </cell>
          <cell r="EW1204" t="e">
            <v>#N/A</v>
          </cell>
          <cell r="EX1204" t="e">
            <v>#N/A</v>
          </cell>
          <cell r="EY1204">
            <v>0</v>
          </cell>
        </row>
        <row r="1205">
          <cell r="AC1205" t="str">
            <v/>
          </cell>
          <cell r="BP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U1205">
            <v>0</v>
          </cell>
          <cell r="BV1205">
            <v>0</v>
          </cell>
          <cell r="BW1205">
            <v>0</v>
          </cell>
          <cell r="BX1205">
            <v>0</v>
          </cell>
          <cell r="BY1205">
            <v>0</v>
          </cell>
          <cell r="BZ1205">
            <v>0</v>
          </cell>
          <cell r="CA1205">
            <v>0</v>
          </cell>
          <cell r="CB1205">
            <v>0</v>
          </cell>
          <cell r="CD1205">
            <v>0</v>
          </cell>
          <cell r="CE1205">
            <v>0</v>
          </cell>
          <cell r="CF1205">
            <v>0</v>
          </cell>
          <cell r="EM1205" t="e">
            <v>#N/A</v>
          </cell>
          <cell r="EN1205" t="e">
            <v>#N/A</v>
          </cell>
          <cell r="EO1205" t="e">
            <v>#N/A</v>
          </cell>
          <cell r="EP1205" t="e">
            <v>#N/A</v>
          </cell>
          <cell r="EQ1205" t="e">
            <v>#N/A</v>
          </cell>
          <cell r="ER1205" t="e">
            <v>#N/A</v>
          </cell>
          <cell r="ES1205" t="e">
            <v>#N/A</v>
          </cell>
          <cell r="ET1205" t="e">
            <v>#N/A</v>
          </cell>
          <cell r="EU1205" t="e">
            <v>#N/A</v>
          </cell>
          <cell r="EV1205" t="e">
            <v>#N/A</v>
          </cell>
          <cell r="EW1205" t="e">
            <v>#N/A</v>
          </cell>
          <cell r="EX1205" t="e">
            <v>#N/A</v>
          </cell>
          <cell r="EY1205">
            <v>0</v>
          </cell>
        </row>
        <row r="1206">
          <cell r="AC1206" t="str">
            <v/>
          </cell>
          <cell r="BP1206">
            <v>0</v>
          </cell>
          <cell r="BQ1206">
            <v>0</v>
          </cell>
          <cell r="BR1206">
            <v>0</v>
          </cell>
          <cell r="BS1206">
            <v>0</v>
          </cell>
          <cell r="BT1206">
            <v>0</v>
          </cell>
          <cell r="BU1206">
            <v>0</v>
          </cell>
          <cell r="BV1206">
            <v>0</v>
          </cell>
          <cell r="BW1206">
            <v>0</v>
          </cell>
          <cell r="BX1206">
            <v>0</v>
          </cell>
          <cell r="BY1206">
            <v>0</v>
          </cell>
          <cell r="BZ1206">
            <v>0</v>
          </cell>
          <cell r="CA1206">
            <v>0</v>
          </cell>
          <cell r="CB1206">
            <v>0</v>
          </cell>
          <cell r="CD1206">
            <v>0</v>
          </cell>
          <cell r="CE1206">
            <v>0</v>
          </cell>
          <cell r="CF1206">
            <v>0</v>
          </cell>
          <cell r="EM1206" t="e">
            <v>#N/A</v>
          </cell>
          <cell r="EN1206" t="e">
            <v>#N/A</v>
          </cell>
          <cell r="EO1206" t="e">
            <v>#N/A</v>
          </cell>
          <cell r="EP1206" t="e">
            <v>#N/A</v>
          </cell>
          <cell r="EQ1206" t="e">
            <v>#N/A</v>
          </cell>
          <cell r="ER1206" t="e">
            <v>#N/A</v>
          </cell>
          <cell r="ES1206" t="e">
            <v>#N/A</v>
          </cell>
          <cell r="ET1206" t="e">
            <v>#N/A</v>
          </cell>
          <cell r="EU1206" t="e">
            <v>#N/A</v>
          </cell>
          <cell r="EV1206" t="e">
            <v>#N/A</v>
          </cell>
          <cell r="EW1206" t="e">
            <v>#N/A</v>
          </cell>
          <cell r="EX1206" t="e">
            <v>#N/A</v>
          </cell>
          <cell r="EY1206">
            <v>0</v>
          </cell>
        </row>
        <row r="1207">
          <cell r="AC1207" t="str">
            <v/>
          </cell>
          <cell r="BP1207">
            <v>0</v>
          </cell>
          <cell r="BQ1207">
            <v>0</v>
          </cell>
          <cell r="BR1207">
            <v>0</v>
          </cell>
          <cell r="BS1207">
            <v>0</v>
          </cell>
          <cell r="BT1207">
            <v>0</v>
          </cell>
          <cell r="BU1207">
            <v>0</v>
          </cell>
          <cell r="BV1207">
            <v>0</v>
          </cell>
          <cell r="BW1207">
            <v>0</v>
          </cell>
          <cell r="BX1207">
            <v>0</v>
          </cell>
          <cell r="BY1207">
            <v>0</v>
          </cell>
          <cell r="BZ1207">
            <v>0</v>
          </cell>
          <cell r="CA1207">
            <v>0</v>
          </cell>
          <cell r="CB1207">
            <v>0</v>
          </cell>
          <cell r="CD1207">
            <v>0</v>
          </cell>
          <cell r="CE1207">
            <v>0</v>
          </cell>
          <cell r="CF1207">
            <v>0</v>
          </cell>
          <cell r="EM1207" t="e">
            <v>#N/A</v>
          </cell>
          <cell r="EN1207" t="e">
            <v>#N/A</v>
          </cell>
          <cell r="EO1207" t="e">
            <v>#N/A</v>
          </cell>
          <cell r="EP1207" t="e">
            <v>#N/A</v>
          </cell>
          <cell r="EQ1207" t="e">
            <v>#N/A</v>
          </cell>
          <cell r="ER1207" t="e">
            <v>#N/A</v>
          </cell>
          <cell r="ES1207" t="e">
            <v>#N/A</v>
          </cell>
          <cell r="ET1207" t="e">
            <v>#N/A</v>
          </cell>
          <cell r="EU1207" t="e">
            <v>#N/A</v>
          </cell>
          <cell r="EV1207" t="e">
            <v>#N/A</v>
          </cell>
          <cell r="EW1207" t="e">
            <v>#N/A</v>
          </cell>
          <cell r="EX1207" t="e">
            <v>#N/A</v>
          </cell>
          <cell r="EY1207">
            <v>0</v>
          </cell>
        </row>
        <row r="1208">
          <cell r="AC1208" t="str">
            <v/>
          </cell>
          <cell r="BP1208">
            <v>0</v>
          </cell>
          <cell r="BQ1208">
            <v>0</v>
          </cell>
          <cell r="BR1208">
            <v>0</v>
          </cell>
          <cell r="BS1208">
            <v>0</v>
          </cell>
          <cell r="BT1208">
            <v>0</v>
          </cell>
          <cell r="BU1208">
            <v>0</v>
          </cell>
          <cell r="BV1208">
            <v>0</v>
          </cell>
          <cell r="BW1208">
            <v>0</v>
          </cell>
          <cell r="BX1208">
            <v>0</v>
          </cell>
          <cell r="BY1208">
            <v>0</v>
          </cell>
          <cell r="BZ1208">
            <v>0</v>
          </cell>
          <cell r="CA1208">
            <v>0</v>
          </cell>
          <cell r="CB1208">
            <v>0</v>
          </cell>
          <cell r="CD1208">
            <v>0</v>
          </cell>
          <cell r="CE1208">
            <v>0</v>
          </cell>
          <cell r="CF1208">
            <v>0</v>
          </cell>
          <cell r="EM1208" t="e">
            <v>#N/A</v>
          </cell>
          <cell r="EN1208" t="e">
            <v>#N/A</v>
          </cell>
          <cell r="EO1208" t="e">
            <v>#N/A</v>
          </cell>
          <cell r="EP1208" t="e">
            <v>#N/A</v>
          </cell>
          <cell r="EQ1208" t="e">
            <v>#N/A</v>
          </cell>
          <cell r="ER1208" t="e">
            <v>#N/A</v>
          </cell>
          <cell r="ES1208" t="e">
            <v>#N/A</v>
          </cell>
          <cell r="ET1208" t="e">
            <v>#N/A</v>
          </cell>
          <cell r="EU1208" t="e">
            <v>#N/A</v>
          </cell>
          <cell r="EV1208" t="e">
            <v>#N/A</v>
          </cell>
          <cell r="EW1208" t="e">
            <v>#N/A</v>
          </cell>
          <cell r="EX1208" t="e">
            <v>#N/A</v>
          </cell>
          <cell r="EY1208">
            <v>0</v>
          </cell>
        </row>
        <row r="1209">
          <cell r="AC1209" t="str">
            <v/>
          </cell>
          <cell r="BP1209">
            <v>0</v>
          </cell>
          <cell r="BQ1209">
            <v>0</v>
          </cell>
          <cell r="BR1209">
            <v>0</v>
          </cell>
          <cell r="BS1209">
            <v>0</v>
          </cell>
          <cell r="BT1209">
            <v>0</v>
          </cell>
          <cell r="BU1209">
            <v>0</v>
          </cell>
          <cell r="BV1209">
            <v>0</v>
          </cell>
          <cell r="BW1209">
            <v>0</v>
          </cell>
          <cell r="BX1209">
            <v>0</v>
          </cell>
          <cell r="BY1209">
            <v>0</v>
          </cell>
          <cell r="BZ1209">
            <v>0</v>
          </cell>
          <cell r="CA1209">
            <v>0</v>
          </cell>
          <cell r="CB1209">
            <v>0</v>
          </cell>
          <cell r="CD1209">
            <v>0</v>
          </cell>
          <cell r="CE1209">
            <v>0</v>
          </cell>
          <cell r="CF1209">
            <v>0</v>
          </cell>
          <cell r="EM1209" t="e">
            <v>#N/A</v>
          </cell>
          <cell r="EN1209" t="e">
            <v>#N/A</v>
          </cell>
          <cell r="EO1209" t="e">
            <v>#N/A</v>
          </cell>
          <cell r="EP1209" t="e">
            <v>#N/A</v>
          </cell>
          <cell r="EQ1209" t="e">
            <v>#N/A</v>
          </cell>
          <cell r="ER1209" t="e">
            <v>#N/A</v>
          </cell>
          <cell r="ES1209" t="e">
            <v>#N/A</v>
          </cell>
          <cell r="ET1209" t="e">
            <v>#N/A</v>
          </cell>
          <cell r="EU1209" t="e">
            <v>#N/A</v>
          </cell>
          <cell r="EV1209" t="e">
            <v>#N/A</v>
          </cell>
          <cell r="EW1209" t="e">
            <v>#N/A</v>
          </cell>
          <cell r="EX1209" t="e">
            <v>#N/A</v>
          </cell>
          <cell r="EY1209">
            <v>0</v>
          </cell>
        </row>
        <row r="1210">
          <cell r="AC1210" t="str">
            <v/>
          </cell>
          <cell r="BP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U1210">
            <v>0</v>
          </cell>
          <cell r="BV1210">
            <v>0</v>
          </cell>
          <cell r="BW1210">
            <v>0</v>
          </cell>
          <cell r="BX1210">
            <v>0</v>
          </cell>
          <cell r="BY1210">
            <v>0</v>
          </cell>
          <cell r="BZ1210">
            <v>0</v>
          </cell>
          <cell r="CA1210">
            <v>0</v>
          </cell>
          <cell r="CB1210">
            <v>0</v>
          </cell>
          <cell r="CD1210">
            <v>0</v>
          </cell>
          <cell r="CE1210">
            <v>0</v>
          </cell>
          <cell r="CF1210">
            <v>0</v>
          </cell>
          <cell r="EM1210" t="e">
            <v>#N/A</v>
          </cell>
          <cell r="EN1210" t="e">
            <v>#N/A</v>
          </cell>
          <cell r="EO1210" t="e">
            <v>#N/A</v>
          </cell>
          <cell r="EP1210" t="e">
            <v>#N/A</v>
          </cell>
          <cell r="EQ1210" t="e">
            <v>#N/A</v>
          </cell>
          <cell r="ER1210" t="e">
            <v>#N/A</v>
          </cell>
          <cell r="ES1210" t="e">
            <v>#N/A</v>
          </cell>
          <cell r="ET1210" t="e">
            <v>#N/A</v>
          </cell>
          <cell r="EU1210" t="e">
            <v>#N/A</v>
          </cell>
          <cell r="EV1210" t="e">
            <v>#N/A</v>
          </cell>
          <cell r="EW1210" t="e">
            <v>#N/A</v>
          </cell>
          <cell r="EX1210" t="e">
            <v>#N/A</v>
          </cell>
          <cell r="EY1210">
            <v>0</v>
          </cell>
        </row>
        <row r="1211">
          <cell r="AC1211" t="str">
            <v/>
          </cell>
          <cell r="BP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U1211">
            <v>0</v>
          </cell>
          <cell r="BV1211">
            <v>0</v>
          </cell>
          <cell r="BW1211">
            <v>0</v>
          </cell>
          <cell r="BX1211">
            <v>0</v>
          </cell>
          <cell r="BY1211">
            <v>0</v>
          </cell>
          <cell r="BZ1211">
            <v>0</v>
          </cell>
          <cell r="CA1211">
            <v>0</v>
          </cell>
          <cell r="CB1211">
            <v>0</v>
          </cell>
          <cell r="CD1211">
            <v>0</v>
          </cell>
          <cell r="CE1211">
            <v>0</v>
          </cell>
          <cell r="CF1211">
            <v>0</v>
          </cell>
          <cell r="EM1211" t="e">
            <v>#N/A</v>
          </cell>
          <cell r="EN1211" t="e">
            <v>#N/A</v>
          </cell>
          <cell r="EO1211" t="e">
            <v>#N/A</v>
          </cell>
          <cell r="EP1211" t="e">
            <v>#N/A</v>
          </cell>
          <cell r="EQ1211" t="e">
            <v>#N/A</v>
          </cell>
          <cell r="ER1211" t="e">
            <v>#N/A</v>
          </cell>
          <cell r="ES1211" t="e">
            <v>#N/A</v>
          </cell>
          <cell r="ET1211" t="e">
            <v>#N/A</v>
          </cell>
          <cell r="EU1211" t="e">
            <v>#N/A</v>
          </cell>
          <cell r="EV1211" t="e">
            <v>#N/A</v>
          </cell>
          <cell r="EW1211" t="e">
            <v>#N/A</v>
          </cell>
          <cell r="EX1211" t="e">
            <v>#N/A</v>
          </cell>
          <cell r="EY1211">
            <v>0</v>
          </cell>
        </row>
        <row r="1212">
          <cell r="AC1212" t="str">
            <v/>
          </cell>
          <cell r="BP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U1212">
            <v>0</v>
          </cell>
          <cell r="BV1212">
            <v>0</v>
          </cell>
          <cell r="BW1212">
            <v>0</v>
          </cell>
          <cell r="BX1212">
            <v>0</v>
          </cell>
          <cell r="BY1212">
            <v>0</v>
          </cell>
          <cell r="BZ1212">
            <v>0</v>
          </cell>
          <cell r="CA1212">
            <v>0</v>
          </cell>
          <cell r="CB1212">
            <v>0</v>
          </cell>
          <cell r="CD1212">
            <v>0</v>
          </cell>
          <cell r="CE1212">
            <v>0</v>
          </cell>
          <cell r="CF1212">
            <v>0</v>
          </cell>
          <cell r="EM1212" t="e">
            <v>#N/A</v>
          </cell>
          <cell r="EN1212" t="e">
            <v>#N/A</v>
          </cell>
          <cell r="EO1212" t="e">
            <v>#N/A</v>
          </cell>
          <cell r="EP1212" t="e">
            <v>#N/A</v>
          </cell>
          <cell r="EQ1212" t="e">
            <v>#N/A</v>
          </cell>
          <cell r="ER1212" t="e">
            <v>#N/A</v>
          </cell>
          <cell r="ES1212" t="e">
            <v>#N/A</v>
          </cell>
          <cell r="ET1212" t="e">
            <v>#N/A</v>
          </cell>
          <cell r="EU1212" t="e">
            <v>#N/A</v>
          </cell>
          <cell r="EV1212" t="e">
            <v>#N/A</v>
          </cell>
          <cell r="EW1212" t="e">
            <v>#N/A</v>
          </cell>
          <cell r="EX1212" t="e">
            <v>#N/A</v>
          </cell>
          <cell r="EY1212">
            <v>0</v>
          </cell>
        </row>
        <row r="1213">
          <cell r="AC1213" t="str">
            <v/>
          </cell>
          <cell r="BP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U1213">
            <v>0</v>
          </cell>
          <cell r="BV1213">
            <v>0</v>
          </cell>
          <cell r="BW1213">
            <v>0</v>
          </cell>
          <cell r="BX1213">
            <v>0</v>
          </cell>
          <cell r="BY1213">
            <v>0</v>
          </cell>
          <cell r="BZ1213">
            <v>0</v>
          </cell>
          <cell r="CA1213">
            <v>0</v>
          </cell>
          <cell r="CB1213">
            <v>0</v>
          </cell>
          <cell r="CD1213">
            <v>0</v>
          </cell>
          <cell r="CE1213">
            <v>0</v>
          </cell>
          <cell r="CF1213">
            <v>0</v>
          </cell>
          <cell r="EM1213" t="e">
            <v>#N/A</v>
          </cell>
          <cell r="EN1213" t="e">
            <v>#N/A</v>
          </cell>
          <cell r="EO1213" t="e">
            <v>#N/A</v>
          </cell>
          <cell r="EP1213" t="e">
            <v>#N/A</v>
          </cell>
          <cell r="EQ1213" t="e">
            <v>#N/A</v>
          </cell>
          <cell r="ER1213" t="e">
            <v>#N/A</v>
          </cell>
          <cell r="ES1213" t="e">
            <v>#N/A</v>
          </cell>
          <cell r="ET1213" t="e">
            <v>#N/A</v>
          </cell>
          <cell r="EU1213" t="e">
            <v>#N/A</v>
          </cell>
          <cell r="EV1213" t="e">
            <v>#N/A</v>
          </cell>
          <cell r="EW1213" t="e">
            <v>#N/A</v>
          </cell>
          <cell r="EX1213" t="e">
            <v>#N/A</v>
          </cell>
          <cell r="EY1213">
            <v>0</v>
          </cell>
        </row>
        <row r="1214">
          <cell r="AC1214" t="str">
            <v/>
          </cell>
          <cell r="BP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U1214">
            <v>0</v>
          </cell>
          <cell r="BV1214">
            <v>0</v>
          </cell>
          <cell r="BW1214">
            <v>0</v>
          </cell>
          <cell r="BX1214">
            <v>0</v>
          </cell>
          <cell r="BY1214">
            <v>0</v>
          </cell>
          <cell r="BZ1214">
            <v>0</v>
          </cell>
          <cell r="CA1214">
            <v>0</v>
          </cell>
          <cell r="CB1214">
            <v>0</v>
          </cell>
          <cell r="CD1214">
            <v>0</v>
          </cell>
          <cell r="CE1214">
            <v>0</v>
          </cell>
          <cell r="CF1214">
            <v>0</v>
          </cell>
          <cell r="EM1214" t="e">
            <v>#N/A</v>
          </cell>
          <cell r="EN1214" t="e">
            <v>#N/A</v>
          </cell>
          <cell r="EO1214" t="e">
            <v>#N/A</v>
          </cell>
          <cell r="EP1214" t="e">
            <v>#N/A</v>
          </cell>
          <cell r="EQ1214" t="e">
            <v>#N/A</v>
          </cell>
          <cell r="ER1214" t="e">
            <v>#N/A</v>
          </cell>
          <cell r="ES1214" t="e">
            <v>#N/A</v>
          </cell>
          <cell r="ET1214" t="e">
            <v>#N/A</v>
          </cell>
          <cell r="EU1214" t="e">
            <v>#N/A</v>
          </cell>
          <cell r="EV1214" t="e">
            <v>#N/A</v>
          </cell>
          <cell r="EW1214" t="e">
            <v>#N/A</v>
          </cell>
          <cell r="EX1214" t="e">
            <v>#N/A</v>
          </cell>
          <cell r="EY1214">
            <v>0</v>
          </cell>
        </row>
        <row r="1215">
          <cell r="AC1215" t="str">
            <v/>
          </cell>
          <cell r="BP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U1215">
            <v>0</v>
          </cell>
          <cell r="BV1215">
            <v>0</v>
          </cell>
          <cell r="BW1215">
            <v>0</v>
          </cell>
          <cell r="BX1215">
            <v>0</v>
          </cell>
          <cell r="BY1215">
            <v>0</v>
          </cell>
          <cell r="BZ1215">
            <v>0</v>
          </cell>
          <cell r="CA1215">
            <v>0</v>
          </cell>
          <cell r="CB1215">
            <v>0</v>
          </cell>
          <cell r="CD1215">
            <v>0</v>
          </cell>
          <cell r="CE1215">
            <v>0</v>
          </cell>
          <cell r="CF1215">
            <v>0</v>
          </cell>
          <cell r="EM1215" t="e">
            <v>#N/A</v>
          </cell>
          <cell r="EN1215" t="e">
            <v>#N/A</v>
          </cell>
          <cell r="EO1215" t="e">
            <v>#N/A</v>
          </cell>
          <cell r="EP1215" t="e">
            <v>#N/A</v>
          </cell>
          <cell r="EQ1215" t="e">
            <v>#N/A</v>
          </cell>
          <cell r="ER1215" t="e">
            <v>#N/A</v>
          </cell>
          <cell r="ES1215" t="e">
            <v>#N/A</v>
          </cell>
          <cell r="ET1215" t="e">
            <v>#N/A</v>
          </cell>
          <cell r="EU1215" t="e">
            <v>#N/A</v>
          </cell>
          <cell r="EV1215" t="e">
            <v>#N/A</v>
          </cell>
          <cell r="EW1215" t="e">
            <v>#N/A</v>
          </cell>
          <cell r="EX1215" t="e">
            <v>#N/A</v>
          </cell>
          <cell r="EY1215">
            <v>0</v>
          </cell>
        </row>
        <row r="1216">
          <cell r="AC1216" t="str">
            <v/>
          </cell>
          <cell r="BP1216">
            <v>0</v>
          </cell>
          <cell r="BQ1216">
            <v>0</v>
          </cell>
          <cell r="BR1216">
            <v>0</v>
          </cell>
          <cell r="BS1216">
            <v>0</v>
          </cell>
          <cell r="BT1216">
            <v>0</v>
          </cell>
          <cell r="BU1216">
            <v>0</v>
          </cell>
          <cell r="BV1216">
            <v>0</v>
          </cell>
          <cell r="BW1216">
            <v>0</v>
          </cell>
          <cell r="BX1216">
            <v>0</v>
          </cell>
          <cell r="BY1216">
            <v>0</v>
          </cell>
          <cell r="BZ1216">
            <v>0</v>
          </cell>
          <cell r="CA1216">
            <v>0</v>
          </cell>
          <cell r="CB1216">
            <v>0</v>
          </cell>
          <cell r="CD1216">
            <v>0</v>
          </cell>
          <cell r="CE1216">
            <v>0</v>
          </cell>
          <cell r="CF1216">
            <v>0</v>
          </cell>
          <cell r="EM1216" t="e">
            <v>#N/A</v>
          </cell>
          <cell r="EN1216" t="e">
            <v>#N/A</v>
          </cell>
          <cell r="EO1216" t="e">
            <v>#N/A</v>
          </cell>
          <cell r="EP1216" t="e">
            <v>#N/A</v>
          </cell>
          <cell r="EQ1216" t="e">
            <v>#N/A</v>
          </cell>
          <cell r="ER1216" t="e">
            <v>#N/A</v>
          </cell>
          <cell r="ES1216" t="e">
            <v>#N/A</v>
          </cell>
          <cell r="ET1216" t="e">
            <v>#N/A</v>
          </cell>
          <cell r="EU1216" t="e">
            <v>#N/A</v>
          </cell>
          <cell r="EV1216" t="e">
            <v>#N/A</v>
          </cell>
          <cell r="EW1216" t="e">
            <v>#N/A</v>
          </cell>
          <cell r="EX1216" t="e">
            <v>#N/A</v>
          </cell>
          <cell r="EY1216">
            <v>0</v>
          </cell>
        </row>
        <row r="1217">
          <cell r="AC1217" t="str">
            <v/>
          </cell>
          <cell r="BP1217">
            <v>0</v>
          </cell>
          <cell r="BQ1217">
            <v>0</v>
          </cell>
          <cell r="BR1217">
            <v>0</v>
          </cell>
          <cell r="BS1217">
            <v>0</v>
          </cell>
          <cell r="BT1217">
            <v>0</v>
          </cell>
          <cell r="BU1217">
            <v>0</v>
          </cell>
          <cell r="BV1217">
            <v>0</v>
          </cell>
          <cell r="BW1217">
            <v>0</v>
          </cell>
          <cell r="BX1217">
            <v>0</v>
          </cell>
          <cell r="BY1217">
            <v>0</v>
          </cell>
          <cell r="BZ1217">
            <v>0</v>
          </cell>
          <cell r="CA1217">
            <v>0</v>
          </cell>
          <cell r="CB1217">
            <v>0</v>
          </cell>
          <cell r="CD1217">
            <v>0</v>
          </cell>
          <cell r="CE1217">
            <v>0</v>
          </cell>
          <cell r="CF1217">
            <v>0</v>
          </cell>
          <cell r="EM1217" t="e">
            <v>#N/A</v>
          </cell>
          <cell r="EN1217" t="e">
            <v>#N/A</v>
          </cell>
          <cell r="EO1217" t="e">
            <v>#N/A</v>
          </cell>
          <cell r="EP1217" t="e">
            <v>#N/A</v>
          </cell>
          <cell r="EQ1217" t="e">
            <v>#N/A</v>
          </cell>
          <cell r="ER1217" t="e">
            <v>#N/A</v>
          </cell>
          <cell r="ES1217" t="e">
            <v>#N/A</v>
          </cell>
          <cell r="ET1217" t="e">
            <v>#N/A</v>
          </cell>
          <cell r="EU1217" t="e">
            <v>#N/A</v>
          </cell>
          <cell r="EV1217" t="e">
            <v>#N/A</v>
          </cell>
          <cell r="EW1217" t="e">
            <v>#N/A</v>
          </cell>
          <cell r="EX1217" t="e">
            <v>#N/A</v>
          </cell>
          <cell r="EY1217">
            <v>0</v>
          </cell>
        </row>
        <row r="1218">
          <cell r="AC1218" t="str">
            <v/>
          </cell>
          <cell r="BP1218">
            <v>0</v>
          </cell>
          <cell r="BQ1218">
            <v>0</v>
          </cell>
          <cell r="BR1218">
            <v>0</v>
          </cell>
          <cell r="BS1218">
            <v>0</v>
          </cell>
          <cell r="BT1218">
            <v>0</v>
          </cell>
          <cell r="BU1218">
            <v>0</v>
          </cell>
          <cell r="BV1218">
            <v>0</v>
          </cell>
          <cell r="BW1218">
            <v>0</v>
          </cell>
          <cell r="BX1218">
            <v>0</v>
          </cell>
          <cell r="BY1218">
            <v>0</v>
          </cell>
          <cell r="BZ1218">
            <v>0</v>
          </cell>
          <cell r="CA1218">
            <v>0</v>
          </cell>
          <cell r="CB1218">
            <v>0</v>
          </cell>
          <cell r="CD1218">
            <v>0</v>
          </cell>
          <cell r="CE1218">
            <v>0</v>
          </cell>
          <cell r="CF1218">
            <v>0</v>
          </cell>
          <cell r="EM1218" t="e">
            <v>#N/A</v>
          </cell>
          <cell r="EN1218" t="e">
            <v>#N/A</v>
          </cell>
          <cell r="EO1218" t="e">
            <v>#N/A</v>
          </cell>
          <cell r="EP1218" t="e">
            <v>#N/A</v>
          </cell>
          <cell r="EQ1218" t="e">
            <v>#N/A</v>
          </cell>
          <cell r="ER1218" t="e">
            <v>#N/A</v>
          </cell>
          <cell r="ES1218" t="e">
            <v>#N/A</v>
          </cell>
          <cell r="ET1218" t="e">
            <v>#N/A</v>
          </cell>
          <cell r="EU1218" t="e">
            <v>#N/A</v>
          </cell>
          <cell r="EV1218" t="e">
            <v>#N/A</v>
          </cell>
          <cell r="EW1218" t="e">
            <v>#N/A</v>
          </cell>
          <cell r="EX1218" t="e">
            <v>#N/A</v>
          </cell>
          <cell r="EY1218">
            <v>0</v>
          </cell>
        </row>
        <row r="1219">
          <cell r="AC1219" t="str">
            <v/>
          </cell>
          <cell r="BP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U1219">
            <v>0</v>
          </cell>
          <cell r="BV1219">
            <v>0</v>
          </cell>
          <cell r="BW1219">
            <v>0</v>
          </cell>
          <cell r="BX1219">
            <v>0</v>
          </cell>
          <cell r="BY1219">
            <v>0</v>
          </cell>
          <cell r="BZ1219">
            <v>0</v>
          </cell>
          <cell r="CA1219">
            <v>0</v>
          </cell>
          <cell r="CB1219">
            <v>0</v>
          </cell>
          <cell r="CD1219">
            <v>0</v>
          </cell>
          <cell r="CE1219">
            <v>0</v>
          </cell>
          <cell r="CF1219">
            <v>0</v>
          </cell>
          <cell r="EM1219" t="e">
            <v>#N/A</v>
          </cell>
          <cell r="EN1219" t="e">
            <v>#N/A</v>
          </cell>
          <cell r="EO1219" t="e">
            <v>#N/A</v>
          </cell>
          <cell r="EP1219" t="e">
            <v>#N/A</v>
          </cell>
          <cell r="EQ1219" t="e">
            <v>#N/A</v>
          </cell>
          <cell r="ER1219" t="e">
            <v>#N/A</v>
          </cell>
          <cell r="ES1219" t="e">
            <v>#N/A</v>
          </cell>
          <cell r="ET1219" t="e">
            <v>#N/A</v>
          </cell>
          <cell r="EU1219" t="e">
            <v>#N/A</v>
          </cell>
          <cell r="EV1219" t="e">
            <v>#N/A</v>
          </cell>
          <cell r="EW1219" t="e">
            <v>#N/A</v>
          </cell>
          <cell r="EX1219" t="e">
            <v>#N/A</v>
          </cell>
          <cell r="EY1219">
            <v>0</v>
          </cell>
        </row>
        <row r="1220">
          <cell r="AC1220" t="str">
            <v/>
          </cell>
          <cell r="BP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U1220">
            <v>0</v>
          </cell>
          <cell r="BV1220">
            <v>0</v>
          </cell>
          <cell r="BW1220">
            <v>0</v>
          </cell>
          <cell r="BX1220">
            <v>0</v>
          </cell>
          <cell r="BY1220">
            <v>0</v>
          </cell>
          <cell r="BZ1220">
            <v>0</v>
          </cell>
          <cell r="CA1220">
            <v>0</v>
          </cell>
          <cell r="CB1220">
            <v>0</v>
          </cell>
          <cell r="CD1220">
            <v>0</v>
          </cell>
          <cell r="CE1220">
            <v>0</v>
          </cell>
          <cell r="CF1220">
            <v>0</v>
          </cell>
          <cell r="EM1220" t="e">
            <v>#N/A</v>
          </cell>
          <cell r="EN1220" t="e">
            <v>#N/A</v>
          </cell>
          <cell r="EO1220" t="e">
            <v>#N/A</v>
          </cell>
          <cell r="EP1220" t="e">
            <v>#N/A</v>
          </cell>
          <cell r="EQ1220" t="e">
            <v>#N/A</v>
          </cell>
          <cell r="ER1220" t="e">
            <v>#N/A</v>
          </cell>
          <cell r="ES1220" t="e">
            <v>#N/A</v>
          </cell>
          <cell r="ET1220" t="e">
            <v>#N/A</v>
          </cell>
          <cell r="EU1220" t="e">
            <v>#N/A</v>
          </cell>
          <cell r="EV1220" t="e">
            <v>#N/A</v>
          </cell>
          <cell r="EW1220" t="e">
            <v>#N/A</v>
          </cell>
          <cell r="EX1220" t="e">
            <v>#N/A</v>
          </cell>
          <cell r="EY1220">
            <v>0</v>
          </cell>
        </row>
        <row r="1221">
          <cell r="AC1221" t="str">
            <v/>
          </cell>
          <cell r="BP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U1221">
            <v>0</v>
          </cell>
          <cell r="BV1221">
            <v>0</v>
          </cell>
          <cell r="BW1221">
            <v>0</v>
          </cell>
          <cell r="BX1221">
            <v>0</v>
          </cell>
          <cell r="BY1221">
            <v>0</v>
          </cell>
          <cell r="BZ1221">
            <v>0</v>
          </cell>
          <cell r="CA1221">
            <v>0</v>
          </cell>
          <cell r="CB1221">
            <v>0</v>
          </cell>
          <cell r="CD1221">
            <v>0</v>
          </cell>
          <cell r="CE1221">
            <v>0</v>
          </cell>
          <cell r="CF1221">
            <v>0</v>
          </cell>
          <cell r="EM1221" t="e">
            <v>#N/A</v>
          </cell>
          <cell r="EN1221" t="e">
            <v>#N/A</v>
          </cell>
          <cell r="EO1221" t="e">
            <v>#N/A</v>
          </cell>
          <cell r="EP1221" t="e">
            <v>#N/A</v>
          </cell>
          <cell r="EQ1221" t="e">
            <v>#N/A</v>
          </cell>
          <cell r="ER1221" t="e">
            <v>#N/A</v>
          </cell>
          <cell r="ES1221" t="e">
            <v>#N/A</v>
          </cell>
          <cell r="ET1221" t="e">
            <v>#N/A</v>
          </cell>
          <cell r="EU1221" t="e">
            <v>#N/A</v>
          </cell>
          <cell r="EV1221" t="e">
            <v>#N/A</v>
          </cell>
          <cell r="EW1221" t="e">
            <v>#N/A</v>
          </cell>
          <cell r="EX1221" t="e">
            <v>#N/A</v>
          </cell>
          <cell r="EY1221">
            <v>0</v>
          </cell>
        </row>
        <row r="1222">
          <cell r="AC1222" t="str">
            <v/>
          </cell>
          <cell r="BP1222">
            <v>0</v>
          </cell>
          <cell r="BQ1222">
            <v>0</v>
          </cell>
          <cell r="BR1222">
            <v>0</v>
          </cell>
          <cell r="BS1222">
            <v>0</v>
          </cell>
          <cell r="BT1222">
            <v>0</v>
          </cell>
          <cell r="BU1222">
            <v>0</v>
          </cell>
          <cell r="BV1222">
            <v>0</v>
          </cell>
          <cell r="BW1222">
            <v>0</v>
          </cell>
          <cell r="BX1222">
            <v>0</v>
          </cell>
          <cell r="BY1222">
            <v>0</v>
          </cell>
          <cell r="BZ1222">
            <v>0</v>
          </cell>
          <cell r="CA1222">
            <v>0</v>
          </cell>
          <cell r="CB1222">
            <v>0</v>
          </cell>
          <cell r="CD1222">
            <v>0</v>
          </cell>
          <cell r="CE1222">
            <v>0</v>
          </cell>
          <cell r="CF1222">
            <v>0</v>
          </cell>
          <cell r="EM1222" t="e">
            <v>#N/A</v>
          </cell>
          <cell r="EN1222" t="e">
            <v>#N/A</v>
          </cell>
          <cell r="EO1222" t="e">
            <v>#N/A</v>
          </cell>
          <cell r="EP1222" t="e">
            <v>#N/A</v>
          </cell>
          <cell r="EQ1222" t="e">
            <v>#N/A</v>
          </cell>
          <cell r="ER1222" t="e">
            <v>#N/A</v>
          </cell>
          <cell r="ES1222" t="e">
            <v>#N/A</v>
          </cell>
          <cell r="ET1222" t="e">
            <v>#N/A</v>
          </cell>
          <cell r="EU1222" t="e">
            <v>#N/A</v>
          </cell>
          <cell r="EV1222" t="e">
            <v>#N/A</v>
          </cell>
          <cell r="EW1222" t="e">
            <v>#N/A</v>
          </cell>
          <cell r="EX1222" t="e">
            <v>#N/A</v>
          </cell>
          <cell r="EY1222">
            <v>0</v>
          </cell>
        </row>
        <row r="1223">
          <cell r="AC1223" t="str">
            <v/>
          </cell>
          <cell r="BP1223">
            <v>0</v>
          </cell>
          <cell r="BQ1223">
            <v>0</v>
          </cell>
          <cell r="BR1223">
            <v>0</v>
          </cell>
          <cell r="BS1223">
            <v>0</v>
          </cell>
          <cell r="BT1223">
            <v>0</v>
          </cell>
          <cell r="BU1223">
            <v>0</v>
          </cell>
          <cell r="BV1223">
            <v>0</v>
          </cell>
          <cell r="BW1223">
            <v>0</v>
          </cell>
          <cell r="BX1223">
            <v>0</v>
          </cell>
          <cell r="BY1223">
            <v>0</v>
          </cell>
          <cell r="BZ1223">
            <v>0</v>
          </cell>
          <cell r="CA1223">
            <v>0</v>
          </cell>
          <cell r="CB1223">
            <v>0</v>
          </cell>
          <cell r="CD1223">
            <v>0</v>
          </cell>
          <cell r="CE1223">
            <v>0</v>
          </cell>
          <cell r="CF1223">
            <v>0</v>
          </cell>
          <cell r="EM1223" t="e">
            <v>#N/A</v>
          </cell>
          <cell r="EN1223" t="e">
            <v>#N/A</v>
          </cell>
          <cell r="EO1223" t="e">
            <v>#N/A</v>
          </cell>
          <cell r="EP1223" t="e">
            <v>#N/A</v>
          </cell>
          <cell r="EQ1223" t="e">
            <v>#N/A</v>
          </cell>
          <cell r="ER1223" t="e">
            <v>#N/A</v>
          </cell>
          <cell r="ES1223" t="e">
            <v>#N/A</v>
          </cell>
          <cell r="ET1223" t="e">
            <v>#N/A</v>
          </cell>
          <cell r="EU1223" t="e">
            <v>#N/A</v>
          </cell>
          <cell r="EV1223" t="e">
            <v>#N/A</v>
          </cell>
          <cell r="EW1223" t="e">
            <v>#N/A</v>
          </cell>
          <cell r="EX1223" t="e">
            <v>#N/A</v>
          </cell>
          <cell r="EY1223">
            <v>0</v>
          </cell>
        </row>
        <row r="1224">
          <cell r="AC1224" t="str">
            <v/>
          </cell>
          <cell r="BP1224">
            <v>0</v>
          </cell>
          <cell r="BQ1224">
            <v>0</v>
          </cell>
          <cell r="BR1224">
            <v>0</v>
          </cell>
          <cell r="BS1224">
            <v>0</v>
          </cell>
          <cell r="BT1224">
            <v>0</v>
          </cell>
          <cell r="BU1224">
            <v>0</v>
          </cell>
          <cell r="BV1224">
            <v>0</v>
          </cell>
          <cell r="BW1224">
            <v>0</v>
          </cell>
          <cell r="BX1224">
            <v>0</v>
          </cell>
          <cell r="BY1224">
            <v>0</v>
          </cell>
          <cell r="BZ1224">
            <v>0</v>
          </cell>
          <cell r="CA1224">
            <v>0</v>
          </cell>
          <cell r="CB1224">
            <v>0</v>
          </cell>
          <cell r="CD1224">
            <v>0</v>
          </cell>
          <cell r="CE1224">
            <v>0</v>
          </cell>
          <cell r="CF1224">
            <v>0</v>
          </cell>
          <cell r="EM1224" t="e">
            <v>#N/A</v>
          </cell>
          <cell r="EN1224" t="e">
            <v>#N/A</v>
          </cell>
          <cell r="EO1224" t="e">
            <v>#N/A</v>
          </cell>
          <cell r="EP1224" t="e">
            <v>#N/A</v>
          </cell>
          <cell r="EQ1224" t="e">
            <v>#N/A</v>
          </cell>
          <cell r="ER1224" t="e">
            <v>#N/A</v>
          </cell>
          <cell r="ES1224" t="e">
            <v>#N/A</v>
          </cell>
          <cell r="ET1224" t="e">
            <v>#N/A</v>
          </cell>
          <cell r="EU1224" t="e">
            <v>#N/A</v>
          </cell>
          <cell r="EV1224" t="e">
            <v>#N/A</v>
          </cell>
          <cell r="EW1224" t="e">
            <v>#N/A</v>
          </cell>
          <cell r="EX1224" t="e">
            <v>#N/A</v>
          </cell>
          <cell r="EY1224">
            <v>0</v>
          </cell>
        </row>
        <row r="1225">
          <cell r="AC1225" t="str">
            <v/>
          </cell>
          <cell r="BP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U1225">
            <v>0</v>
          </cell>
          <cell r="BV1225">
            <v>0</v>
          </cell>
          <cell r="BW1225">
            <v>0</v>
          </cell>
          <cell r="BX1225">
            <v>0</v>
          </cell>
          <cell r="BY1225">
            <v>0</v>
          </cell>
          <cell r="BZ1225">
            <v>0</v>
          </cell>
          <cell r="CA1225">
            <v>0</v>
          </cell>
          <cell r="CB1225">
            <v>0</v>
          </cell>
          <cell r="CD1225">
            <v>0</v>
          </cell>
          <cell r="CE1225">
            <v>0</v>
          </cell>
          <cell r="CF1225">
            <v>0</v>
          </cell>
          <cell r="EM1225" t="e">
            <v>#N/A</v>
          </cell>
          <cell r="EN1225" t="e">
            <v>#N/A</v>
          </cell>
          <cell r="EO1225" t="e">
            <v>#N/A</v>
          </cell>
          <cell r="EP1225" t="e">
            <v>#N/A</v>
          </cell>
          <cell r="EQ1225" t="e">
            <v>#N/A</v>
          </cell>
          <cell r="ER1225" t="e">
            <v>#N/A</v>
          </cell>
          <cell r="ES1225" t="e">
            <v>#N/A</v>
          </cell>
          <cell r="ET1225" t="e">
            <v>#N/A</v>
          </cell>
          <cell r="EU1225" t="e">
            <v>#N/A</v>
          </cell>
          <cell r="EV1225" t="e">
            <v>#N/A</v>
          </cell>
          <cell r="EW1225" t="e">
            <v>#N/A</v>
          </cell>
          <cell r="EX1225" t="e">
            <v>#N/A</v>
          </cell>
          <cell r="EY1225">
            <v>0</v>
          </cell>
        </row>
        <row r="1226">
          <cell r="AC1226" t="str">
            <v/>
          </cell>
          <cell r="BP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U1226">
            <v>0</v>
          </cell>
          <cell r="BV1226">
            <v>0</v>
          </cell>
          <cell r="BW1226">
            <v>0</v>
          </cell>
          <cell r="BX1226">
            <v>0</v>
          </cell>
          <cell r="BY1226">
            <v>0</v>
          </cell>
          <cell r="BZ1226">
            <v>0</v>
          </cell>
          <cell r="CA1226">
            <v>0</v>
          </cell>
          <cell r="CB1226">
            <v>0</v>
          </cell>
          <cell r="CD1226">
            <v>0</v>
          </cell>
          <cell r="CE1226">
            <v>0</v>
          </cell>
          <cell r="CF1226">
            <v>0</v>
          </cell>
          <cell r="EM1226" t="e">
            <v>#N/A</v>
          </cell>
          <cell r="EN1226" t="e">
            <v>#N/A</v>
          </cell>
          <cell r="EO1226" t="e">
            <v>#N/A</v>
          </cell>
          <cell r="EP1226" t="e">
            <v>#N/A</v>
          </cell>
          <cell r="EQ1226" t="e">
            <v>#N/A</v>
          </cell>
          <cell r="ER1226" t="e">
            <v>#N/A</v>
          </cell>
          <cell r="ES1226" t="e">
            <v>#N/A</v>
          </cell>
          <cell r="ET1226" t="e">
            <v>#N/A</v>
          </cell>
          <cell r="EU1226" t="e">
            <v>#N/A</v>
          </cell>
          <cell r="EV1226" t="e">
            <v>#N/A</v>
          </cell>
          <cell r="EW1226" t="e">
            <v>#N/A</v>
          </cell>
          <cell r="EX1226" t="e">
            <v>#N/A</v>
          </cell>
          <cell r="EY1226">
            <v>0</v>
          </cell>
        </row>
        <row r="1227">
          <cell r="AC1227" t="str">
            <v/>
          </cell>
          <cell r="BP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U1227">
            <v>0</v>
          </cell>
          <cell r="BV1227">
            <v>0</v>
          </cell>
          <cell r="BW1227">
            <v>0</v>
          </cell>
          <cell r="BX1227">
            <v>0</v>
          </cell>
          <cell r="BY1227">
            <v>0</v>
          </cell>
          <cell r="BZ1227">
            <v>0</v>
          </cell>
          <cell r="CA1227">
            <v>0</v>
          </cell>
          <cell r="CB1227">
            <v>0</v>
          </cell>
          <cell r="CD1227">
            <v>0</v>
          </cell>
          <cell r="CE1227">
            <v>0</v>
          </cell>
          <cell r="CF1227">
            <v>0</v>
          </cell>
          <cell r="EM1227" t="e">
            <v>#N/A</v>
          </cell>
          <cell r="EN1227" t="e">
            <v>#N/A</v>
          </cell>
          <cell r="EO1227" t="e">
            <v>#N/A</v>
          </cell>
          <cell r="EP1227" t="e">
            <v>#N/A</v>
          </cell>
          <cell r="EQ1227" t="e">
            <v>#N/A</v>
          </cell>
          <cell r="ER1227" t="e">
            <v>#N/A</v>
          </cell>
          <cell r="ES1227" t="e">
            <v>#N/A</v>
          </cell>
          <cell r="ET1227" t="e">
            <v>#N/A</v>
          </cell>
          <cell r="EU1227" t="e">
            <v>#N/A</v>
          </cell>
          <cell r="EV1227" t="e">
            <v>#N/A</v>
          </cell>
          <cell r="EW1227" t="e">
            <v>#N/A</v>
          </cell>
          <cell r="EX1227" t="e">
            <v>#N/A</v>
          </cell>
          <cell r="EY1227">
            <v>0</v>
          </cell>
        </row>
        <row r="1228">
          <cell r="AC1228" t="str">
            <v/>
          </cell>
          <cell r="BP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U1228">
            <v>0</v>
          </cell>
          <cell r="BV1228">
            <v>0</v>
          </cell>
          <cell r="BW1228">
            <v>0</v>
          </cell>
          <cell r="BX1228">
            <v>0</v>
          </cell>
          <cell r="BY1228">
            <v>0</v>
          </cell>
          <cell r="BZ1228">
            <v>0</v>
          </cell>
          <cell r="CA1228">
            <v>0</v>
          </cell>
          <cell r="CB1228">
            <v>0</v>
          </cell>
          <cell r="CD1228">
            <v>0</v>
          </cell>
          <cell r="CE1228">
            <v>0</v>
          </cell>
          <cell r="CF1228">
            <v>0</v>
          </cell>
          <cell r="EM1228" t="e">
            <v>#N/A</v>
          </cell>
          <cell r="EN1228" t="e">
            <v>#N/A</v>
          </cell>
          <cell r="EO1228" t="e">
            <v>#N/A</v>
          </cell>
          <cell r="EP1228" t="e">
            <v>#N/A</v>
          </cell>
          <cell r="EQ1228" t="e">
            <v>#N/A</v>
          </cell>
          <cell r="ER1228" t="e">
            <v>#N/A</v>
          </cell>
          <cell r="ES1228" t="e">
            <v>#N/A</v>
          </cell>
          <cell r="ET1228" t="e">
            <v>#N/A</v>
          </cell>
          <cell r="EU1228" t="e">
            <v>#N/A</v>
          </cell>
          <cell r="EV1228" t="e">
            <v>#N/A</v>
          </cell>
          <cell r="EW1228" t="e">
            <v>#N/A</v>
          </cell>
          <cell r="EX1228" t="e">
            <v>#N/A</v>
          </cell>
          <cell r="EY1228">
            <v>0</v>
          </cell>
        </row>
        <row r="1229">
          <cell r="AC1229" t="str">
            <v/>
          </cell>
          <cell r="BP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U1229">
            <v>0</v>
          </cell>
          <cell r="BV1229">
            <v>0</v>
          </cell>
          <cell r="BW1229">
            <v>0</v>
          </cell>
          <cell r="BX1229">
            <v>0</v>
          </cell>
          <cell r="BY1229">
            <v>0</v>
          </cell>
          <cell r="BZ1229">
            <v>0</v>
          </cell>
          <cell r="CA1229">
            <v>0</v>
          </cell>
          <cell r="CB1229">
            <v>0</v>
          </cell>
          <cell r="CD1229">
            <v>0</v>
          </cell>
          <cell r="CE1229">
            <v>0</v>
          </cell>
          <cell r="CF1229">
            <v>0</v>
          </cell>
          <cell r="EM1229" t="e">
            <v>#N/A</v>
          </cell>
          <cell r="EN1229" t="e">
            <v>#N/A</v>
          </cell>
          <cell r="EO1229" t="e">
            <v>#N/A</v>
          </cell>
          <cell r="EP1229" t="e">
            <v>#N/A</v>
          </cell>
          <cell r="EQ1229" t="e">
            <v>#N/A</v>
          </cell>
          <cell r="ER1229" t="e">
            <v>#N/A</v>
          </cell>
          <cell r="ES1229" t="e">
            <v>#N/A</v>
          </cell>
          <cell r="ET1229" t="e">
            <v>#N/A</v>
          </cell>
          <cell r="EU1229" t="e">
            <v>#N/A</v>
          </cell>
          <cell r="EV1229" t="e">
            <v>#N/A</v>
          </cell>
          <cell r="EW1229" t="e">
            <v>#N/A</v>
          </cell>
          <cell r="EX1229" t="e">
            <v>#N/A</v>
          </cell>
          <cell r="EY1229">
            <v>0</v>
          </cell>
        </row>
        <row r="1230">
          <cell r="AC1230" t="str">
            <v/>
          </cell>
          <cell r="BP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U1230">
            <v>0</v>
          </cell>
          <cell r="BV1230">
            <v>0</v>
          </cell>
          <cell r="BW1230">
            <v>0</v>
          </cell>
          <cell r="BX1230">
            <v>0</v>
          </cell>
          <cell r="BY1230">
            <v>0</v>
          </cell>
          <cell r="BZ1230">
            <v>0</v>
          </cell>
          <cell r="CA1230">
            <v>0</v>
          </cell>
          <cell r="CB1230">
            <v>0</v>
          </cell>
          <cell r="CD1230">
            <v>0</v>
          </cell>
          <cell r="CE1230">
            <v>0</v>
          </cell>
          <cell r="CF1230">
            <v>0</v>
          </cell>
          <cell r="EM1230" t="e">
            <v>#N/A</v>
          </cell>
          <cell r="EN1230" t="e">
            <v>#N/A</v>
          </cell>
          <cell r="EO1230" t="e">
            <v>#N/A</v>
          </cell>
          <cell r="EP1230" t="e">
            <v>#N/A</v>
          </cell>
          <cell r="EQ1230" t="e">
            <v>#N/A</v>
          </cell>
          <cell r="ER1230" t="e">
            <v>#N/A</v>
          </cell>
          <cell r="ES1230" t="e">
            <v>#N/A</v>
          </cell>
          <cell r="ET1230" t="e">
            <v>#N/A</v>
          </cell>
          <cell r="EU1230" t="e">
            <v>#N/A</v>
          </cell>
          <cell r="EV1230" t="e">
            <v>#N/A</v>
          </cell>
          <cell r="EW1230" t="e">
            <v>#N/A</v>
          </cell>
          <cell r="EX1230" t="e">
            <v>#N/A</v>
          </cell>
          <cell r="EY1230">
            <v>0</v>
          </cell>
        </row>
        <row r="1231">
          <cell r="AC1231" t="str">
            <v/>
          </cell>
          <cell r="BP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U1231">
            <v>0</v>
          </cell>
          <cell r="BV1231">
            <v>0</v>
          </cell>
          <cell r="BW1231">
            <v>0</v>
          </cell>
          <cell r="BX1231">
            <v>0</v>
          </cell>
          <cell r="BY1231">
            <v>0</v>
          </cell>
          <cell r="BZ1231">
            <v>0</v>
          </cell>
          <cell r="CA1231">
            <v>0</v>
          </cell>
          <cell r="CB1231">
            <v>0</v>
          </cell>
          <cell r="CD1231">
            <v>0</v>
          </cell>
          <cell r="CE1231">
            <v>0</v>
          </cell>
          <cell r="CF1231">
            <v>0</v>
          </cell>
          <cell r="EM1231" t="e">
            <v>#N/A</v>
          </cell>
          <cell r="EN1231" t="e">
            <v>#N/A</v>
          </cell>
          <cell r="EO1231" t="e">
            <v>#N/A</v>
          </cell>
          <cell r="EP1231" t="e">
            <v>#N/A</v>
          </cell>
          <cell r="EQ1231" t="e">
            <v>#N/A</v>
          </cell>
          <cell r="ER1231" t="e">
            <v>#N/A</v>
          </cell>
          <cell r="ES1231" t="e">
            <v>#N/A</v>
          </cell>
          <cell r="ET1231" t="e">
            <v>#N/A</v>
          </cell>
          <cell r="EU1231" t="e">
            <v>#N/A</v>
          </cell>
          <cell r="EV1231" t="e">
            <v>#N/A</v>
          </cell>
          <cell r="EW1231" t="e">
            <v>#N/A</v>
          </cell>
          <cell r="EX1231" t="e">
            <v>#N/A</v>
          </cell>
          <cell r="EY1231">
            <v>0</v>
          </cell>
        </row>
        <row r="1232">
          <cell r="AC1232" t="str">
            <v/>
          </cell>
          <cell r="BP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U1232">
            <v>0</v>
          </cell>
          <cell r="BV1232">
            <v>0</v>
          </cell>
          <cell r="BW1232">
            <v>0</v>
          </cell>
          <cell r="BX1232">
            <v>0</v>
          </cell>
          <cell r="BY1232">
            <v>0</v>
          </cell>
          <cell r="BZ1232">
            <v>0</v>
          </cell>
          <cell r="CA1232">
            <v>0</v>
          </cell>
          <cell r="CB1232">
            <v>0</v>
          </cell>
          <cell r="CD1232">
            <v>0</v>
          </cell>
          <cell r="CE1232">
            <v>0</v>
          </cell>
          <cell r="CF1232">
            <v>0</v>
          </cell>
          <cell r="EM1232" t="e">
            <v>#N/A</v>
          </cell>
          <cell r="EN1232" t="e">
            <v>#N/A</v>
          </cell>
          <cell r="EO1232" t="e">
            <v>#N/A</v>
          </cell>
          <cell r="EP1232" t="e">
            <v>#N/A</v>
          </cell>
          <cell r="EQ1232" t="e">
            <v>#N/A</v>
          </cell>
          <cell r="ER1232" t="e">
            <v>#N/A</v>
          </cell>
          <cell r="ES1232" t="e">
            <v>#N/A</v>
          </cell>
          <cell r="ET1232" t="e">
            <v>#N/A</v>
          </cell>
          <cell r="EU1232" t="e">
            <v>#N/A</v>
          </cell>
          <cell r="EV1232" t="e">
            <v>#N/A</v>
          </cell>
          <cell r="EW1232" t="e">
            <v>#N/A</v>
          </cell>
          <cell r="EX1232" t="e">
            <v>#N/A</v>
          </cell>
          <cell r="EY1232">
            <v>0</v>
          </cell>
        </row>
        <row r="1233">
          <cell r="AC1233" t="str">
            <v/>
          </cell>
          <cell r="BP1233">
            <v>0</v>
          </cell>
          <cell r="BQ1233">
            <v>0</v>
          </cell>
          <cell r="BR1233">
            <v>0</v>
          </cell>
          <cell r="BS1233">
            <v>0</v>
          </cell>
          <cell r="BT1233">
            <v>0</v>
          </cell>
          <cell r="BU1233">
            <v>0</v>
          </cell>
          <cell r="BV1233">
            <v>0</v>
          </cell>
          <cell r="BW1233">
            <v>0</v>
          </cell>
          <cell r="BX1233">
            <v>0</v>
          </cell>
          <cell r="BY1233">
            <v>0</v>
          </cell>
          <cell r="BZ1233">
            <v>0</v>
          </cell>
          <cell r="CA1233">
            <v>0</v>
          </cell>
          <cell r="CB1233">
            <v>0</v>
          </cell>
          <cell r="CD1233">
            <v>0</v>
          </cell>
          <cell r="CE1233">
            <v>0</v>
          </cell>
          <cell r="CF1233">
            <v>0</v>
          </cell>
          <cell r="EM1233" t="e">
            <v>#N/A</v>
          </cell>
          <cell r="EN1233" t="e">
            <v>#N/A</v>
          </cell>
          <cell r="EO1233" t="e">
            <v>#N/A</v>
          </cell>
          <cell r="EP1233" t="e">
            <v>#N/A</v>
          </cell>
          <cell r="EQ1233" t="e">
            <v>#N/A</v>
          </cell>
          <cell r="ER1233" t="e">
            <v>#N/A</v>
          </cell>
          <cell r="ES1233" t="e">
            <v>#N/A</v>
          </cell>
          <cell r="ET1233" t="e">
            <v>#N/A</v>
          </cell>
          <cell r="EU1233" t="e">
            <v>#N/A</v>
          </cell>
          <cell r="EV1233" t="e">
            <v>#N/A</v>
          </cell>
          <cell r="EW1233" t="e">
            <v>#N/A</v>
          </cell>
          <cell r="EX1233" t="e">
            <v>#N/A</v>
          </cell>
          <cell r="EY1233">
            <v>0</v>
          </cell>
        </row>
        <row r="1234">
          <cell r="AC1234" t="str">
            <v/>
          </cell>
          <cell r="BP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U1234">
            <v>0</v>
          </cell>
          <cell r="BV1234">
            <v>0</v>
          </cell>
          <cell r="BW1234">
            <v>0</v>
          </cell>
          <cell r="BX1234">
            <v>0</v>
          </cell>
          <cell r="BY1234">
            <v>0</v>
          </cell>
          <cell r="BZ1234">
            <v>0</v>
          </cell>
          <cell r="CA1234">
            <v>0</v>
          </cell>
          <cell r="CB1234">
            <v>0</v>
          </cell>
          <cell r="CD1234">
            <v>0</v>
          </cell>
          <cell r="CE1234">
            <v>0</v>
          </cell>
          <cell r="CF1234">
            <v>0</v>
          </cell>
          <cell r="EM1234" t="e">
            <v>#N/A</v>
          </cell>
          <cell r="EN1234" t="e">
            <v>#N/A</v>
          </cell>
          <cell r="EO1234" t="e">
            <v>#N/A</v>
          </cell>
          <cell r="EP1234" t="e">
            <v>#N/A</v>
          </cell>
          <cell r="EQ1234" t="e">
            <v>#N/A</v>
          </cell>
          <cell r="ER1234" t="e">
            <v>#N/A</v>
          </cell>
          <cell r="ES1234" t="e">
            <v>#N/A</v>
          </cell>
          <cell r="ET1234" t="e">
            <v>#N/A</v>
          </cell>
          <cell r="EU1234" t="e">
            <v>#N/A</v>
          </cell>
          <cell r="EV1234" t="e">
            <v>#N/A</v>
          </cell>
          <cell r="EW1234" t="e">
            <v>#N/A</v>
          </cell>
          <cell r="EX1234" t="e">
            <v>#N/A</v>
          </cell>
          <cell r="EY1234">
            <v>0</v>
          </cell>
        </row>
        <row r="1235">
          <cell r="AC1235" t="str">
            <v/>
          </cell>
          <cell r="BP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U1235">
            <v>0</v>
          </cell>
          <cell r="BV1235">
            <v>0</v>
          </cell>
          <cell r="BW1235">
            <v>0</v>
          </cell>
          <cell r="BX1235">
            <v>0</v>
          </cell>
          <cell r="BY1235">
            <v>0</v>
          </cell>
          <cell r="BZ1235">
            <v>0</v>
          </cell>
          <cell r="CA1235">
            <v>0</v>
          </cell>
          <cell r="CB1235">
            <v>0</v>
          </cell>
          <cell r="CD1235">
            <v>0</v>
          </cell>
          <cell r="CE1235">
            <v>0</v>
          </cell>
          <cell r="CF1235">
            <v>0</v>
          </cell>
          <cell r="EM1235" t="e">
            <v>#N/A</v>
          </cell>
          <cell r="EN1235" t="e">
            <v>#N/A</v>
          </cell>
          <cell r="EO1235" t="e">
            <v>#N/A</v>
          </cell>
          <cell r="EP1235" t="e">
            <v>#N/A</v>
          </cell>
          <cell r="EQ1235" t="e">
            <v>#N/A</v>
          </cell>
          <cell r="ER1235" t="e">
            <v>#N/A</v>
          </cell>
          <cell r="ES1235" t="e">
            <v>#N/A</v>
          </cell>
          <cell r="ET1235" t="e">
            <v>#N/A</v>
          </cell>
          <cell r="EU1235" t="e">
            <v>#N/A</v>
          </cell>
          <cell r="EV1235" t="e">
            <v>#N/A</v>
          </cell>
          <cell r="EW1235" t="e">
            <v>#N/A</v>
          </cell>
          <cell r="EX1235" t="e">
            <v>#N/A</v>
          </cell>
          <cell r="EY1235">
            <v>0</v>
          </cell>
        </row>
        <row r="1236">
          <cell r="AC1236" t="str">
            <v/>
          </cell>
          <cell r="BP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U1236">
            <v>0</v>
          </cell>
          <cell r="BV1236">
            <v>0</v>
          </cell>
          <cell r="BW1236">
            <v>0</v>
          </cell>
          <cell r="BX1236">
            <v>0</v>
          </cell>
          <cell r="BY1236">
            <v>0</v>
          </cell>
          <cell r="BZ1236">
            <v>0</v>
          </cell>
          <cell r="CA1236">
            <v>0</v>
          </cell>
          <cell r="CB1236">
            <v>0</v>
          </cell>
          <cell r="CD1236">
            <v>0</v>
          </cell>
          <cell r="CE1236">
            <v>0</v>
          </cell>
          <cell r="CF1236">
            <v>0</v>
          </cell>
          <cell r="EM1236" t="e">
            <v>#N/A</v>
          </cell>
          <cell r="EN1236" t="e">
            <v>#N/A</v>
          </cell>
          <cell r="EO1236" t="e">
            <v>#N/A</v>
          </cell>
          <cell r="EP1236" t="e">
            <v>#N/A</v>
          </cell>
          <cell r="EQ1236" t="e">
            <v>#N/A</v>
          </cell>
          <cell r="ER1236" t="e">
            <v>#N/A</v>
          </cell>
          <cell r="ES1236" t="e">
            <v>#N/A</v>
          </cell>
          <cell r="ET1236" t="e">
            <v>#N/A</v>
          </cell>
          <cell r="EU1236" t="e">
            <v>#N/A</v>
          </cell>
          <cell r="EV1236" t="e">
            <v>#N/A</v>
          </cell>
          <cell r="EW1236" t="e">
            <v>#N/A</v>
          </cell>
          <cell r="EX1236" t="e">
            <v>#N/A</v>
          </cell>
          <cell r="EY1236">
            <v>0</v>
          </cell>
        </row>
        <row r="1237">
          <cell r="AC1237" t="str">
            <v/>
          </cell>
          <cell r="BP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U1237">
            <v>0</v>
          </cell>
          <cell r="BV1237">
            <v>0</v>
          </cell>
          <cell r="BW1237">
            <v>0</v>
          </cell>
          <cell r="BX1237">
            <v>0</v>
          </cell>
          <cell r="BY1237">
            <v>0</v>
          </cell>
          <cell r="BZ1237">
            <v>0</v>
          </cell>
          <cell r="CA1237">
            <v>0</v>
          </cell>
          <cell r="CB1237">
            <v>0</v>
          </cell>
          <cell r="CD1237">
            <v>0</v>
          </cell>
          <cell r="CE1237">
            <v>0</v>
          </cell>
          <cell r="CF1237">
            <v>0</v>
          </cell>
          <cell r="EM1237" t="e">
            <v>#N/A</v>
          </cell>
          <cell r="EN1237" t="e">
            <v>#N/A</v>
          </cell>
          <cell r="EO1237" t="e">
            <v>#N/A</v>
          </cell>
          <cell r="EP1237" t="e">
            <v>#N/A</v>
          </cell>
          <cell r="EQ1237" t="e">
            <v>#N/A</v>
          </cell>
          <cell r="ER1237" t="e">
            <v>#N/A</v>
          </cell>
          <cell r="ES1237" t="e">
            <v>#N/A</v>
          </cell>
          <cell r="ET1237" t="e">
            <v>#N/A</v>
          </cell>
          <cell r="EU1237" t="e">
            <v>#N/A</v>
          </cell>
          <cell r="EV1237" t="e">
            <v>#N/A</v>
          </cell>
          <cell r="EW1237" t="e">
            <v>#N/A</v>
          </cell>
          <cell r="EX1237" t="e">
            <v>#N/A</v>
          </cell>
          <cell r="EY1237">
            <v>0</v>
          </cell>
        </row>
        <row r="1238">
          <cell r="AC1238" t="str">
            <v/>
          </cell>
          <cell r="BP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U1238">
            <v>0</v>
          </cell>
          <cell r="BV1238">
            <v>0</v>
          </cell>
          <cell r="BW1238">
            <v>0</v>
          </cell>
          <cell r="BX1238">
            <v>0</v>
          </cell>
          <cell r="BY1238">
            <v>0</v>
          </cell>
          <cell r="BZ1238">
            <v>0</v>
          </cell>
          <cell r="CA1238">
            <v>0</v>
          </cell>
          <cell r="CB1238">
            <v>0</v>
          </cell>
          <cell r="CD1238">
            <v>0</v>
          </cell>
          <cell r="CE1238">
            <v>0</v>
          </cell>
          <cell r="CF1238">
            <v>0</v>
          </cell>
          <cell r="EM1238" t="e">
            <v>#N/A</v>
          </cell>
          <cell r="EN1238" t="e">
            <v>#N/A</v>
          </cell>
          <cell r="EO1238" t="e">
            <v>#N/A</v>
          </cell>
          <cell r="EP1238" t="e">
            <v>#N/A</v>
          </cell>
          <cell r="EQ1238" t="e">
            <v>#N/A</v>
          </cell>
          <cell r="ER1238" t="e">
            <v>#N/A</v>
          </cell>
          <cell r="ES1238" t="e">
            <v>#N/A</v>
          </cell>
          <cell r="ET1238" t="e">
            <v>#N/A</v>
          </cell>
          <cell r="EU1238" t="e">
            <v>#N/A</v>
          </cell>
          <cell r="EV1238" t="e">
            <v>#N/A</v>
          </cell>
          <cell r="EW1238" t="e">
            <v>#N/A</v>
          </cell>
          <cell r="EX1238" t="e">
            <v>#N/A</v>
          </cell>
          <cell r="EY1238">
            <v>0</v>
          </cell>
        </row>
        <row r="1239">
          <cell r="AC1239" t="str">
            <v/>
          </cell>
          <cell r="BP1239">
            <v>0</v>
          </cell>
          <cell r="BQ1239">
            <v>0</v>
          </cell>
          <cell r="BR1239">
            <v>0</v>
          </cell>
          <cell r="BS1239">
            <v>0</v>
          </cell>
          <cell r="BT1239">
            <v>0</v>
          </cell>
          <cell r="BU1239">
            <v>0</v>
          </cell>
          <cell r="BV1239">
            <v>0</v>
          </cell>
          <cell r="BW1239">
            <v>0</v>
          </cell>
          <cell r="BX1239">
            <v>0</v>
          </cell>
          <cell r="BY1239">
            <v>0</v>
          </cell>
          <cell r="BZ1239">
            <v>0</v>
          </cell>
          <cell r="CA1239">
            <v>0</v>
          </cell>
          <cell r="CB1239">
            <v>0</v>
          </cell>
          <cell r="CD1239">
            <v>0</v>
          </cell>
          <cell r="CE1239">
            <v>0</v>
          </cell>
          <cell r="CF1239">
            <v>0</v>
          </cell>
          <cell r="EM1239" t="e">
            <v>#N/A</v>
          </cell>
          <cell r="EN1239" t="e">
            <v>#N/A</v>
          </cell>
          <cell r="EO1239" t="e">
            <v>#N/A</v>
          </cell>
          <cell r="EP1239" t="e">
            <v>#N/A</v>
          </cell>
          <cell r="EQ1239" t="e">
            <v>#N/A</v>
          </cell>
          <cell r="ER1239" t="e">
            <v>#N/A</v>
          </cell>
          <cell r="ES1239" t="e">
            <v>#N/A</v>
          </cell>
          <cell r="ET1239" t="e">
            <v>#N/A</v>
          </cell>
          <cell r="EU1239" t="e">
            <v>#N/A</v>
          </cell>
          <cell r="EV1239" t="e">
            <v>#N/A</v>
          </cell>
          <cell r="EW1239" t="e">
            <v>#N/A</v>
          </cell>
          <cell r="EX1239" t="e">
            <v>#N/A</v>
          </cell>
          <cell r="EY1239">
            <v>0</v>
          </cell>
        </row>
        <row r="1240">
          <cell r="AC1240" t="str">
            <v/>
          </cell>
          <cell r="BP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U1240">
            <v>0</v>
          </cell>
          <cell r="BV1240">
            <v>0</v>
          </cell>
          <cell r="BW1240">
            <v>0</v>
          </cell>
          <cell r="BX1240">
            <v>0</v>
          </cell>
          <cell r="BY1240">
            <v>0</v>
          </cell>
          <cell r="BZ1240">
            <v>0</v>
          </cell>
          <cell r="CA1240">
            <v>0</v>
          </cell>
          <cell r="CB1240">
            <v>0</v>
          </cell>
          <cell r="CD1240">
            <v>0</v>
          </cell>
          <cell r="CE1240">
            <v>0</v>
          </cell>
          <cell r="CF1240">
            <v>0</v>
          </cell>
          <cell r="EM1240" t="e">
            <v>#N/A</v>
          </cell>
          <cell r="EN1240" t="e">
            <v>#N/A</v>
          </cell>
          <cell r="EO1240" t="e">
            <v>#N/A</v>
          </cell>
          <cell r="EP1240" t="e">
            <v>#N/A</v>
          </cell>
          <cell r="EQ1240" t="e">
            <v>#N/A</v>
          </cell>
          <cell r="ER1240" t="e">
            <v>#N/A</v>
          </cell>
          <cell r="ES1240" t="e">
            <v>#N/A</v>
          </cell>
          <cell r="ET1240" t="e">
            <v>#N/A</v>
          </cell>
          <cell r="EU1240" t="e">
            <v>#N/A</v>
          </cell>
          <cell r="EV1240" t="e">
            <v>#N/A</v>
          </cell>
          <cell r="EW1240" t="e">
            <v>#N/A</v>
          </cell>
          <cell r="EX1240" t="e">
            <v>#N/A</v>
          </cell>
          <cell r="EY1240">
            <v>0</v>
          </cell>
        </row>
        <row r="1241">
          <cell r="AC1241" t="str">
            <v/>
          </cell>
          <cell r="BP1241">
            <v>0</v>
          </cell>
          <cell r="BQ1241">
            <v>0</v>
          </cell>
          <cell r="BR1241">
            <v>0</v>
          </cell>
          <cell r="BS1241">
            <v>0</v>
          </cell>
          <cell r="BT1241">
            <v>0</v>
          </cell>
          <cell r="BU1241">
            <v>0</v>
          </cell>
          <cell r="BV1241">
            <v>0</v>
          </cell>
          <cell r="BW1241">
            <v>0</v>
          </cell>
          <cell r="BX1241">
            <v>0</v>
          </cell>
          <cell r="BY1241">
            <v>0</v>
          </cell>
          <cell r="BZ1241">
            <v>0</v>
          </cell>
          <cell r="CA1241">
            <v>0</v>
          </cell>
          <cell r="CB1241">
            <v>0</v>
          </cell>
          <cell r="CD1241">
            <v>0</v>
          </cell>
          <cell r="CE1241">
            <v>0</v>
          </cell>
          <cell r="CF1241">
            <v>0</v>
          </cell>
          <cell r="EM1241" t="e">
            <v>#N/A</v>
          </cell>
          <cell r="EN1241" t="e">
            <v>#N/A</v>
          </cell>
          <cell r="EO1241" t="e">
            <v>#N/A</v>
          </cell>
          <cell r="EP1241" t="e">
            <v>#N/A</v>
          </cell>
          <cell r="EQ1241" t="e">
            <v>#N/A</v>
          </cell>
          <cell r="ER1241" t="e">
            <v>#N/A</v>
          </cell>
          <cell r="ES1241" t="e">
            <v>#N/A</v>
          </cell>
          <cell r="ET1241" t="e">
            <v>#N/A</v>
          </cell>
          <cell r="EU1241" t="e">
            <v>#N/A</v>
          </cell>
          <cell r="EV1241" t="e">
            <v>#N/A</v>
          </cell>
          <cell r="EW1241" t="e">
            <v>#N/A</v>
          </cell>
          <cell r="EX1241" t="e">
            <v>#N/A</v>
          </cell>
          <cell r="EY1241">
            <v>0</v>
          </cell>
        </row>
        <row r="1242">
          <cell r="AC1242" t="str">
            <v/>
          </cell>
          <cell r="BP1242">
            <v>0</v>
          </cell>
          <cell r="BQ1242">
            <v>0</v>
          </cell>
          <cell r="BR1242">
            <v>0</v>
          </cell>
          <cell r="BS1242">
            <v>0</v>
          </cell>
          <cell r="BT1242">
            <v>0</v>
          </cell>
          <cell r="BU1242">
            <v>0</v>
          </cell>
          <cell r="BV1242">
            <v>0</v>
          </cell>
          <cell r="BW1242">
            <v>0</v>
          </cell>
          <cell r="BX1242">
            <v>0</v>
          </cell>
          <cell r="BY1242">
            <v>0</v>
          </cell>
          <cell r="BZ1242">
            <v>0</v>
          </cell>
          <cell r="CA1242">
            <v>0</v>
          </cell>
          <cell r="CB1242">
            <v>0</v>
          </cell>
          <cell r="CD1242">
            <v>0</v>
          </cell>
          <cell r="CE1242">
            <v>0</v>
          </cell>
          <cell r="CF1242">
            <v>0</v>
          </cell>
          <cell r="EM1242" t="e">
            <v>#N/A</v>
          </cell>
          <cell r="EN1242" t="e">
            <v>#N/A</v>
          </cell>
          <cell r="EO1242" t="e">
            <v>#N/A</v>
          </cell>
          <cell r="EP1242" t="e">
            <v>#N/A</v>
          </cell>
          <cell r="EQ1242" t="e">
            <v>#N/A</v>
          </cell>
          <cell r="ER1242" t="e">
            <v>#N/A</v>
          </cell>
          <cell r="ES1242" t="e">
            <v>#N/A</v>
          </cell>
          <cell r="ET1242" t="e">
            <v>#N/A</v>
          </cell>
          <cell r="EU1242" t="e">
            <v>#N/A</v>
          </cell>
          <cell r="EV1242" t="e">
            <v>#N/A</v>
          </cell>
          <cell r="EW1242" t="e">
            <v>#N/A</v>
          </cell>
          <cell r="EX1242" t="e">
            <v>#N/A</v>
          </cell>
          <cell r="EY1242">
            <v>0</v>
          </cell>
        </row>
        <row r="1243">
          <cell r="AC1243" t="str">
            <v/>
          </cell>
          <cell r="BP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U1243">
            <v>0</v>
          </cell>
          <cell r="BV1243">
            <v>0</v>
          </cell>
          <cell r="BW1243">
            <v>0</v>
          </cell>
          <cell r="BX1243">
            <v>0</v>
          </cell>
          <cell r="BY1243">
            <v>0</v>
          </cell>
          <cell r="BZ1243">
            <v>0</v>
          </cell>
          <cell r="CA1243">
            <v>0</v>
          </cell>
          <cell r="CB1243">
            <v>0</v>
          </cell>
          <cell r="CD1243">
            <v>0</v>
          </cell>
          <cell r="CE1243">
            <v>0</v>
          </cell>
          <cell r="CF1243">
            <v>0</v>
          </cell>
          <cell r="EM1243" t="e">
            <v>#N/A</v>
          </cell>
          <cell r="EN1243" t="e">
            <v>#N/A</v>
          </cell>
          <cell r="EO1243" t="e">
            <v>#N/A</v>
          </cell>
          <cell r="EP1243" t="e">
            <v>#N/A</v>
          </cell>
          <cell r="EQ1243" t="e">
            <v>#N/A</v>
          </cell>
          <cell r="ER1243" t="e">
            <v>#N/A</v>
          </cell>
          <cell r="ES1243" t="e">
            <v>#N/A</v>
          </cell>
          <cell r="ET1243" t="e">
            <v>#N/A</v>
          </cell>
          <cell r="EU1243" t="e">
            <v>#N/A</v>
          </cell>
          <cell r="EV1243" t="e">
            <v>#N/A</v>
          </cell>
          <cell r="EW1243" t="e">
            <v>#N/A</v>
          </cell>
          <cell r="EX1243" t="e">
            <v>#N/A</v>
          </cell>
          <cell r="EY1243">
            <v>0</v>
          </cell>
        </row>
        <row r="1244">
          <cell r="AC1244" t="str">
            <v/>
          </cell>
          <cell r="BP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U1244">
            <v>0</v>
          </cell>
          <cell r="BV1244">
            <v>0</v>
          </cell>
          <cell r="BW1244">
            <v>0</v>
          </cell>
          <cell r="BX1244">
            <v>0</v>
          </cell>
          <cell r="BY1244">
            <v>0</v>
          </cell>
          <cell r="BZ1244">
            <v>0</v>
          </cell>
          <cell r="CA1244">
            <v>0</v>
          </cell>
          <cell r="CB1244">
            <v>0</v>
          </cell>
          <cell r="CD1244">
            <v>0</v>
          </cell>
          <cell r="CE1244">
            <v>0</v>
          </cell>
          <cell r="CF1244">
            <v>0</v>
          </cell>
          <cell r="EM1244" t="e">
            <v>#N/A</v>
          </cell>
          <cell r="EN1244" t="e">
            <v>#N/A</v>
          </cell>
          <cell r="EO1244" t="e">
            <v>#N/A</v>
          </cell>
          <cell r="EP1244" t="e">
            <v>#N/A</v>
          </cell>
          <cell r="EQ1244" t="e">
            <v>#N/A</v>
          </cell>
          <cell r="ER1244" t="e">
            <v>#N/A</v>
          </cell>
          <cell r="ES1244" t="e">
            <v>#N/A</v>
          </cell>
          <cell r="ET1244" t="e">
            <v>#N/A</v>
          </cell>
          <cell r="EU1244" t="e">
            <v>#N/A</v>
          </cell>
          <cell r="EV1244" t="e">
            <v>#N/A</v>
          </cell>
          <cell r="EW1244" t="e">
            <v>#N/A</v>
          </cell>
          <cell r="EX1244" t="e">
            <v>#N/A</v>
          </cell>
          <cell r="EY1244">
            <v>0</v>
          </cell>
        </row>
        <row r="1245">
          <cell r="AC1245" t="str">
            <v/>
          </cell>
          <cell r="BP1245">
            <v>0</v>
          </cell>
          <cell r="BQ1245">
            <v>0</v>
          </cell>
          <cell r="BR1245">
            <v>0</v>
          </cell>
          <cell r="BS1245">
            <v>0</v>
          </cell>
          <cell r="BT1245">
            <v>0</v>
          </cell>
          <cell r="BU1245">
            <v>0</v>
          </cell>
          <cell r="BV1245">
            <v>0</v>
          </cell>
          <cell r="BW1245">
            <v>0</v>
          </cell>
          <cell r="BX1245">
            <v>0</v>
          </cell>
          <cell r="BY1245">
            <v>0</v>
          </cell>
          <cell r="BZ1245">
            <v>0</v>
          </cell>
          <cell r="CA1245">
            <v>0</v>
          </cell>
          <cell r="CB1245">
            <v>0</v>
          </cell>
          <cell r="CD1245">
            <v>0</v>
          </cell>
          <cell r="CE1245">
            <v>0</v>
          </cell>
          <cell r="CF1245">
            <v>0</v>
          </cell>
          <cell r="EM1245" t="e">
            <v>#N/A</v>
          </cell>
          <cell r="EN1245" t="e">
            <v>#N/A</v>
          </cell>
          <cell r="EO1245" t="e">
            <v>#N/A</v>
          </cell>
          <cell r="EP1245" t="e">
            <v>#N/A</v>
          </cell>
          <cell r="EQ1245" t="e">
            <v>#N/A</v>
          </cell>
          <cell r="ER1245" t="e">
            <v>#N/A</v>
          </cell>
          <cell r="ES1245" t="e">
            <v>#N/A</v>
          </cell>
          <cell r="ET1245" t="e">
            <v>#N/A</v>
          </cell>
          <cell r="EU1245" t="e">
            <v>#N/A</v>
          </cell>
          <cell r="EV1245" t="e">
            <v>#N/A</v>
          </cell>
          <cell r="EW1245" t="e">
            <v>#N/A</v>
          </cell>
          <cell r="EX1245" t="e">
            <v>#N/A</v>
          </cell>
          <cell r="EY1245">
            <v>0</v>
          </cell>
        </row>
        <row r="1246">
          <cell r="AC1246" t="str">
            <v/>
          </cell>
          <cell r="BP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U1246">
            <v>0</v>
          </cell>
          <cell r="BV1246">
            <v>0</v>
          </cell>
          <cell r="BW1246">
            <v>0</v>
          </cell>
          <cell r="BX1246">
            <v>0</v>
          </cell>
          <cell r="BY1246">
            <v>0</v>
          </cell>
          <cell r="BZ1246">
            <v>0</v>
          </cell>
          <cell r="CA1246">
            <v>0</v>
          </cell>
          <cell r="CB1246">
            <v>0</v>
          </cell>
          <cell r="CD1246">
            <v>0</v>
          </cell>
          <cell r="CE1246">
            <v>0</v>
          </cell>
          <cell r="CF1246">
            <v>0</v>
          </cell>
          <cell r="EM1246" t="e">
            <v>#N/A</v>
          </cell>
          <cell r="EN1246" t="e">
            <v>#N/A</v>
          </cell>
          <cell r="EO1246" t="e">
            <v>#N/A</v>
          </cell>
          <cell r="EP1246" t="e">
            <v>#N/A</v>
          </cell>
          <cell r="EQ1246" t="e">
            <v>#N/A</v>
          </cell>
          <cell r="ER1246" t="e">
            <v>#N/A</v>
          </cell>
          <cell r="ES1246" t="e">
            <v>#N/A</v>
          </cell>
          <cell r="ET1246" t="e">
            <v>#N/A</v>
          </cell>
          <cell r="EU1246" t="e">
            <v>#N/A</v>
          </cell>
          <cell r="EV1246" t="e">
            <v>#N/A</v>
          </cell>
          <cell r="EW1246" t="e">
            <v>#N/A</v>
          </cell>
          <cell r="EX1246" t="e">
            <v>#N/A</v>
          </cell>
          <cell r="EY1246">
            <v>0</v>
          </cell>
        </row>
        <row r="1247">
          <cell r="AC1247" t="str">
            <v/>
          </cell>
          <cell r="BP1247">
            <v>0</v>
          </cell>
          <cell r="BQ1247">
            <v>0</v>
          </cell>
          <cell r="BR1247">
            <v>0</v>
          </cell>
          <cell r="BS1247">
            <v>0</v>
          </cell>
          <cell r="BT1247">
            <v>0</v>
          </cell>
          <cell r="BU1247">
            <v>0</v>
          </cell>
          <cell r="BV1247">
            <v>0</v>
          </cell>
          <cell r="BW1247">
            <v>0</v>
          </cell>
          <cell r="BX1247">
            <v>0</v>
          </cell>
          <cell r="BY1247">
            <v>0</v>
          </cell>
          <cell r="BZ1247">
            <v>0</v>
          </cell>
          <cell r="CA1247">
            <v>0</v>
          </cell>
          <cell r="CB1247">
            <v>0</v>
          </cell>
          <cell r="CD1247">
            <v>0</v>
          </cell>
          <cell r="CE1247">
            <v>0</v>
          </cell>
          <cell r="CF1247">
            <v>0</v>
          </cell>
          <cell r="EM1247" t="e">
            <v>#N/A</v>
          </cell>
          <cell r="EN1247" t="e">
            <v>#N/A</v>
          </cell>
          <cell r="EO1247" t="e">
            <v>#N/A</v>
          </cell>
          <cell r="EP1247" t="e">
            <v>#N/A</v>
          </cell>
          <cell r="EQ1247" t="e">
            <v>#N/A</v>
          </cell>
          <cell r="ER1247" t="e">
            <v>#N/A</v>
          </cell>
          <cell r="ES1247" t="e">
            <v>#N/A</v>
          </cell>
          <cell r="ET1247" t="e">
            <v>#N/A</v>
          </cell>
          <cell r="EU1247" t="e">
            <v>#N/A</v>
          </cell>
          <cell r="EV1247" t="e">
            <v>#N/A</v>
          </cell>
          <cell r="EW1247" t="e">
            <v>#N/A</v>
          </cell>
          <cell r="EX1247" t="e">
            <v>#N/A</v>
          </cell>
          <cell r="EY1247">
            <v>0</v>
          </cell>
        </row>
        <row r="1248">
          <cell r="AC1248" t="str">
            <v/>
          </cell>
          <cell r="BP1248">
            <v>0</v>
          </cell>
          <cell r="BQ1248">
            <v>0</v>
          </cell>
          <cell r="BR1248">
            <v>0</v>
          </cell>
          <cell r="BS1248">
            <v>0</v>
          </cell>
          <cell r="BT1248">
            <v>0</v>
          </cell>
          <cell r="BU1248">
            <v>0</v>
          </cell>
          <cell r="BV1248">
            <v>0</v>
          </cell>
          <cell r="BW1248">
            <v>0</v>
          </cell>
          <cell r="BX1248">
            <v>0</v>
          </cell>
          <cell r="BY1248">
            <v>0</v>
          </cell>
          <cell r="BZ1248">
            <v>0</v>
          </cell>
          <cell r="CA1248">
            <v>0</v>
          </cell>
          <cell r="CB1248">
            <v>0</v>
          </cell>
          <cell r="CD1248">
            <v>0</v>
          </cell>
          <cell r="CE1248">
            <v>0</v>
          </cell>
          <cell r="CF1248">
            <v>0</v>
          </cell>
          <cell r="EM1248" t="e">
            <v>#N/A</v>
          </cell>
          <cell r="EN1248" t="e">
            <v>#N/A</v>
          </cell>
          <cell r="EO1248" t="e">
            <v>#N/A</v>
          </cell>
          <cell r="EP1248" t="e">
            <v>#N/A</v>
          </cell>
          <cell r="EQ1248" t="e">
            <v>#N/A</v>
          </cell>
          <cell r="ER1248" t="e">
            <v>#N/A</v>
          </cell>
          <cell r="ES1248" t="e">
            <v>#N/A</v>
          </cell>
          <cell r="ET1248" t="e">
            <v>#N/A</v>
          </cell>
          <cell r="EU1248" t="e">
            <v>#N/A</v>
          </cell>
          <cell r="EV1248" t="e">
            <v>#N/A</v>
          </cell>
          <cell r="EW1248" t="e">
            <v>#N/A</v>
          </cell>
          <cell r="EX1248" t="e">
            <v>#N/A</v>
          </cell>
          <cell r="EY1248">
            <v>0</v>
          </cell>
        </row>
        <row r="1249">
          <cell r="AC1249" t="str">
            <v/>
          </cell>
          <cell r="BP1249">
            <v>0</v>
          </cell>
          <cell r="BQ1249">
            <v>0</v>
          </cell>
          <cell r="BR1249">
            <v>0</v>
          </cell>
          <cell r="BS1249">
            <v>0</v>
          </cell>
          <cell r="BT1249">
            <v>0</v>
          </cell>
          <cell r="BU1249">
            <v>0</v>
          </cell>
          <cell r="BV1249">
            <v>0</v>
          </cell>
          <cell r="BW1249">
            <v>0</v>
          </cell>
          <cell r="BX1249">
            <v>0</v>
          </cell>
          <cell r="BY1249">
            <v>0</v>
          </cell>
          <cell r="BZ1249">
            <v>0</v>
          </cell>
          <cell r="CA1249">
            <v>0</v>
          </cell>
          <cell r="CB1249">
            <v>0</v>
          </cell>
          <cell r="CD1249">
            <v>0</v>
          </cell>
          <cell r="CE1249">
            <v>0</v>
          </cell>
          <cell r="CF1249">
            <v>0</v>
          </cell>
          <cell r="EM1249" t="e">
            <v>#N/A</v>
          </cell>
          <cell r="EN1249" t="e">
            <v>#N/A</v>
          </cell>
          <cell r="EO1249" t="e">
            <v>#N/A</v>
          </cell>
          <cell r="EP1249" t="e">
            <v>#N/A</v>
          </cell>
          <cell r="EQ1249" t="e">
            <v>#N/A</v>
          </cell>
          <cell r="ER1249" t="e">
            <v>#N/A</v>
          </cell>
          <cell r="ES1249" t="e">
            <v>#N/A</v>
          </cell>
          <cell r="ET1249" t="e">
            <v>#N/A</v>
          </cell>
          <cell r="EU1249" t="e">
            <v>#N/A</v>
          </cell>
          <cell r="EV1249" t="e">
            <v>#N/A</v>
          </cell>
          <cell r="EW1249" t="e">
            <v>#N/A</v>
          </cell>
          <cell r="EX1249" t="e">
            <v>#N/A</v>
          </cell>
          <cell r="EY1249">
            <v>0</v>
          </cell>
        </row>
        <row r="1250">
          <cell r="AC1250" t="str">
            <v/>
          </cell>
          <cell r="BP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U1250">
            <v>0</v>
          </cell>
          <cell r="BV1250">
            <v>0</v>
          </cell>
          <cell r="BW1250">
            <v>0</v>
          </cell>
          <cell r="BX1250">
            <v>0</v>
          </cell>
          <cell r="BY1250">
            <v>0</v>
          </cell>
          <cell r="BZ1250">
            <v>0</v>
          </cell>
          <cell r="CA1250">
            <v>0</v>
          </cell>
          <cell r="CB1250">
            <v>0</v>
          </cell>
          <cell r="CD1250">
            <v>0</v>
          </cell>
          <cell r="CE1250">
            <v>0</v>
          </cell>
          <cell r="CF1250">
            <v>0</v>
          </cell>
          <cell r="EM1250" t="e">
            <v>#N/A</v>
          </cell>
          <cell r="EN1250" t="e">
            <v>#N/A</v>
          </cell>
          <cell r="EO1250" t="e">
            <v>#N/A</v>
          </cell>
          <cell r="EP1250" t="e">
            <v>#N/A</v>
          </cell>
          <cell r="EQ1250" t="e">
            <v>#N/A</v>
          </cell>
          <cell r="ER1250" t="e">
            <v>#N/A</v>
          </cell>
          <cell r="ES1250" t="e">
            <v>#N/A</v>
          </cell>
          <cell r="ET1250" t="e">
            <v>#N/A</v>
          </cell>
          <cell r="EU1250" t="e">
            <v>#N/A</v>
          </cell>
          <cell r="EV1250" t="e">
            <v>#N/A</v>
          </cell>
          <cell r="EW1250" t="e">
            <v>#N/A</v>
          </cell>
          <cell r="EX1250" t="e">
            <v>#N/A</v>
          </cell>
          <cell r="EY1250">
            <v>0</v>
          </cell>
        </row>
        <row r="1251">
          <cell r="AC1251" t="str">
            <v/>
          </cell>
          <cell r="BP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U1251">
            <v>0</v>
          </cell>
          <cell r="BV1251">
            <v>0</v>
          </cell>
          <cell r="BW1251">
            <v>0</v>
          </cell>
          <cell r="BX1251">
            <v>0</v>
          </cell>
          <cell r="BY1251">
            <v>0</v>
          </cell>
          <cell r="BZ1251">
            <v>0</v>
          </cell>
          <cell r="CA1251">
            <v>0</v>
          </cell>
          <cell r="CB1251">
            <v>0</v>
          </cell>
          <cell r="CD1251">
            <v>0</v>
          </cell>
          <cell r="CE1251">
            <v>0</v>
          </cell>
          <cell r="CF1251">
            <v>0</v>
          </cell>
          <cell r="EM1251" t="e">
            <v>#N/A</v>
          </cell>
          <cell r="EN1251" t="e">
            <v>#N/A</v>
          </cell>
          <cell r="EO1251" t="e">
            <v>#N/A</v>
          </cell>
          <cell r="EP1251" t="e">
            <v>#N/A</v>
          </cell>
          <cell r="EQ1251" t="e">
            <v>#N/A</v>
          </cell>
          <cell r="ER1251" t="e">
            <v>#N/A</v>
          </cell>
          <cell r="ES1251" t="e">
            <v>#N/A</v>
          </cell>
          <cell r="ET1251" t="e">
            <v>#N/A</v>
          </cell>
          <cell r="EU1251" t="e">
            <v>#N/A</v>
          </cell>
          <cell r="EV1251" t="e">
            <v>#N/A</v>
          </cell>
          <cell r="EW1251" t="e">
            <v>#N/A</v>
          </cell>
          <cell r="EX1251" t="e">
            <v>#N/A</v>
          </cell>
          <cell r="EY1251">
            <v>0</v>
          </cell>
        </row>
        <row r="1252">
          <cell r="AC1252" t="str">
            <v/>
          </cell>
          <cell r="BP1252">
            <v>0</v>
          </cell>
          <cell r="BQ1252">
            <v>0</v>
          </cell>
          <cell r="BR1252">
            <v>0</v>
          </cell>
          <cell r="BS1252">
            <v>0</v>
          </cell>
          <cell r="BT1252">
            <v>0</v>
          </cell>
          <cell r="BU1252">
            <v>0</v>
          </cell>
          <cell r="BV1252">
            <v>0</v>
          </cell>
          <cell r="BW1252">
            <v>0</v>
          </cell>
          <cell r="BX1252">
            <v>0</v>
          </cell>
          <cell r="BY1252">
            <v>0</v>
          </cell>
          <cell r="BZ1252">
            <v>0</v>
          </cell>
          <cell r="CA1252">
            <v>0</v>
          </cell>
          <cell r="CB1252">
            <v>0</v>
          </cell>
          <cell r="CD1252">
            <v>0</v>
          </cell>
          <cell r="CE1252">
            <v>0</v>
          </cell>
          <cell r="CF1252">
            <v>0</v>
          </cell>
          <cell r="EM1252" t="e">
            <v>#N/A</v>
          </cell>
          <cell r="EN1252" t="e">
            <v>#N/A</v>
          </cell>
          <cell r="EO1252" t="e">
            <v>#N/A</v>
          </cell>
          <cell r="EP1252" t="e">
            <v>#N/A</v>
          </cell>
          <cell r="EQ1252" t="e">
            <v>#N/A</v>
          </cell>
          <cell r="ER1252" t="e">
            <v>#N/A</v>
          </cell>
          <cell r="ES1252" t="e">
            <v>#N/A</v>
          </cell>
          <cell r="ET1252" t="e">
            <v>#N/A</v>
          </cell>
          <cell r="EU1252" t="e">
            <v>#N/A</v>
          </cell>
          <cell r="EV1252" t="e">
            <v>#N/A</v>
          </cell>
          <cell r="EW1252" t="e">
            <v>#N/A</v>
          </cell>
          <cell r="EX1252" t="e">
            <v>#N/A</v>
          </cell>
          <cell r="EY1252">
            <v>0</v>
          </cell>
        </row>
        <row r="1253">
          <cell r="AC1253" t="str">
            <v/>
          </cell>
          <cell r="BP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U1253">
            <v>0</v>
          </cell>
          <cell r="BV1253">
            <v>0</v>
          </cell>
          <cell r="BW1253">
            <v>0</v>
          </cell>
          <cell r="BX1253">
            <v>0</v>
          </cell>
          <cell r="BY1253">
            <v>0</v>
          </cell>
          <cell r="BZ1253">
            <v>0</v>
          </cell>
          <cell r="CA1253">
            <v>0</v>
          </cell>
          <cell r="CB1253">
            <v>0</v>
          </cell>
          <cell r="CD1253">
            <v>0</v>
          </cell>
          <cell r="CE1253">
            <v>0</v>
          </cell>
          <cell r="CF1253">
            <v>0</v>
          </cell>
          <cell r="EM1253" t="e">
            <v>#N/A</v>
          </cell>
          <cell r="EN1253" t="e">
            <v>#N/A</v>
          </cell>
          <cell r="EO1253" t="e">
            <v>#N/A</v>
          </cell>
          <cell r="EP1253" t="e">
            <v>#N/A</v>
          </cell>
          <cell r="EQ1253" t="e">
            <v>#N/A</v>
          </cell>
          <cell r="ER1253" t="e">
            <v>#N/A</v>
          </cell>
          <cell r="ES1253" t="e">
            <v>#N/A</v>
          </cell>
          <cell r="ET1253" t="e">
            <v>#N/A</v>
          </cell>
          <cell r="EU1253" t="e">
            <v>#N/A</v>
          </cell>
          <cell r="EV1253" t="e">
            <v>#N/A</v>
          </cell>
          <cell r="EW1253" t="e">
            <v>#N/A</v>
          </cell>
          <cell r="EX1253" t="e">
            <v>#N/A</v>
          </cell>
          <cell r="EY1253">
            <v>0</v>
          </cell>
        </row>
        <row r="1254">
          <cell r="AC1254" t="str">
            <v/>
          </cell>
          <cell r="BP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U1254">
            <v>0</v>
          </cell>
          <cell r="BV1254">
            <v>0</v>
          </cell>
          <cell r="BW1254">
            <v>0</v>
          </cell>
          <cell r="BX1254">
            <v>0</v>
          </cell>
          <cell r="BY1254">
            <v>0</v>
          </cell>
          <cell r="BZ1254">
            <v>0</v>
          </cell>
          <cell r="CA1254">
            <v>0</v>
          </cell>
          <cell r="CB1254">
            <v>0</v>
          </cell>
          <cell r="CD1254">
            <v>0</v>
          </cell>
          <cell r="CE1254">
            <v>0</v>
          </cell>
          <cell r="CF1254">
            <v>0</v>
          </cell>
          <cell r="EM1254" t="e">
            <v>#N/A</v>
          </cell>
          <cell r="EN1254" t="e">
            <v>#N/A</v>
          </cell>
          <cell r="EO1254" t="e">
            <v>#N/A</v>
          </cell>
          <cell r="EP1254" t="e">
            <v>#N/A</v>
          </cell>
          <cell r="EQ1254" t="e">
            <v>#N/A</v>
          </cell>
          <cell r="ER1254" t="e">
            <v>#N/A</v>
          </cell>
          <cell r="ES1254" t="e">
            <v>#N/A</v>
          </cell>
          <cell r="ET1254" t="e">
            <v>#N/A</v>
          </cell>
          <cell r="EU1254" t="e">
            <v>#N/A</v>
          </cell>
          <cell r="EV1254" t="e">
            <v>#N/A</v>
          </cell>
          <cell r="EW1254" t="e">
            <v>#N/A</v>
          </cell>
          <cell r="EX1254" t="e">
            <v>#N/A</v>
          </cell>
          <cell r="EY1254">
            <v>0</v>
          </cell>
        </row>
        <row r="1255">
          <cell r="AC1255" t="str">
            <v/>
          </cell>
          <cell r="BP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U1255">
            <v>0</v>
          </cell>
          <cell r="BV1255">
            <v>0</v>
          </cell>
          <cell r="BW1255">
            <v>0</v>
          </cell>
          <cell r="BX1255">
            <v>0</v>
          </cell>
          <cell r="BY1255">
            <v>0</v>
          </cell>
          <cell r="BZ1255">
            <v>0</v>
          </cell>
          <cell r="CA1255">
            <v>0</v>
          </cell>
          <cell r="CB1255">
            <v>0</v>
          </cell>
          <cell r="CD1255">
            <v>0</v>
          </cell>
          <cell r="CE1255">
            <v>0</v>
          </cell>
          <cell r="CF1255">
            <v>0</v>
          </cell>
          <cell r="EM1255" t="e">
            <v>#N/A</v>
          </cell>
          <cell r="EN1255" t="e">
            <v>#N/A</v>
          </cell>
          <cell r="EO1255" t="e">
            <v>#N/A</v>
          </cell>
          <cell r="EP1255" t="e">
            <v>#N/A</v>
          </cell>
          <cell r="EQ1255" t="e">
            <v>#N/A</v>
          </cell>
          <cell r="ER1255" t="e">
            <v>#N/A</v>
          </cell>
          <cell r="ES1255" t="e">
            <v>#N/A</v>
          </cell>
          <cell r="ET1255" t="e">
            <v>#N/A</v>
          </cell>
          <cell r="EU1255" t="e">
            <v>#N/A</v>
          </cell>
          <cell r="EV1255" t="e">
            <v>#N/A</v>
          </cell>
          <cell r="EW1255" t="e">
            <v>#N/A</v>
          </cell>
          <cell r="EX1255" t="e">
            <v>#N/A</v>
          </cell>
          <cell r="EY1255">
            <v>0</v>
          </cell>
        </row>
        <row r="1256">
          <cell r="AC1256" t="str">
            <v/>
          </cell>
          <cell r="BP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U1256">
            <v>0</v>
          </cell>
          <cell r="BV1256">
            <v>0</v>
          </cell>
          <cell r="BW1256">
            <v>0</v>
          </cell>
          <cell r="BX1256">
            <v>0</v>
          </cell>
          <cell r="BY1256">
            <v>0</v>
          </cell>
          <cell r="BZ1256">
            <v>0</v>
          </cell>
          <cell r="CA1256">
            <v>0</v>
          </cell>
          <cell r="CB1256">
            <v>0</v>
          </cell>
          <cell r="CD1256">
            <v>0</v>
          </cell>
          <cell r="CE1256">
            <v>0</v>
          </cell>
          <cell r="CF1256">
            <v>0</v>
          </cell>
          <cell r="EM1256" t="e">
            <v>#N/A</v>
          </cell>
          <cell r="EN1256" t="e">
            <v>#N/A</v>
          </cell>
          <cell r="EO1256" t="e">
            <v>#N/A</v>
          </cell>
          <cell r="EP1256" t="e">
            <v>#N/A</v>
          </cell>
          <cell r="EQ1256" t="e">
            <v>#N/A</v>
          </cell>
          <cell r="ER1256" t="e">
            <v>#N/A</v>
          </cell>
          <cell r="ES1256" t="e">
            <v>#N/A</v>
          </cell>
          <cell r="ET1256" t="e">
            <v>#N/A</v>
          </cell>
          <cell r="EU1256" t="e">
            <v>#N/A</v>
          </cell>
          <cell r="EV1256" t="e">
            <v>#N/A</v>
          </cell>
          <cell r="EW1256" t="e">
            <v>#N/A</v>
          </cell>
          <cell r="EX1256" t="e">
            <v>#N/A</v>
          </cell>
          <cell r="EY1256">
            <v>0</v>
          </cell>
        </row>
        <row r="1257">
          <cell r="AC1257" t="str">
            <v/>
          </cell>
          <cell r="BP1257">
            <v>0</v>
          </cell>
          <cell r="BQ1257">
            <v>0</v>
          </cell>
          <cell r="BR1257">
            <v>0</v>
          </cell>
          <cell r="BS1257">
            <v>0</v>
          </cell>
          <cell r="BT1257">
            <v>0</v>
          </cell>
          <cell r="BU1257">
            <v>0</v>
          </cell>
          <cell r="BV1257">
            <v>0</v>
          </cell>
          <cell r="BW1257">
            <v>0</v>
          </cell>
          <cell r="BX1257">
            <v>0</v>
          </cell>
          <cell r="BY1257">
            <v>0</v>
          </cell>
          <cell r="BZ1257">
            <v>0</v>
          </cell>
          <cell r="CA1257">
            <v>0</v>
          </cell>
          <cell r="CB1257">
            <v>0</v>
          </cell>
          <cell r="CD1257">
            <v>0</v>
          </cell>
          <cell r="CE1257">
            <v>0</v>
          </cell>
          <cell r="CF1257">
            <v>0</v>
          </cell>
          <cell r="EM1257" t="e">
            <v>#N/A</v>
          </cell>
          <cell r="EN1257" t="e">
            <v>#N/A</v>
          </cell>
          <cell r="EO1257" t="e">
            <v>#N/A</v>
          </cell>
          <cell r="EP1257" t="e">
            <v>#N/A</v>
          </cell>
          <cell r="EQ1257" t="e">
            <v>#N/A</v>
          </cell>
          <cell r="ER1257" t="e">
            <v>#N/A</v>
          </cell>
          <cell r="ES1257" t="e">
            <v>#N/A</v>
          </cell>
          <cell r="ET1257" t="e">
            <v>#N/A</v>
          </cell>
          <cell r="EU1257" t="e">
            <v>#N/A</v>
          </cell>
          <cell r="EV1257" t="e">
            <v>#N/A</v>
          </cell>
          <cell r="EW1257" t="e">
            <v>#N/A</v>
          </cell>
          <cell r="EX1257" t="e">
            <v>#N/A</v>
          </cell>
          <cell r="EY1257">
            <v>0</v>
          </cell>
        </row>
        <row r="1258">
          <cell r="AC1258" t="str">
            <v/>
          </cell>
          <cell r="BP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U1258">
            <v>0</v>
          </cell>
          <cell r="BV1258">
            <v>0</v>
          </cell>
          <cell r="BW1258">
            <v>0</v>
          </cell>
          <cell r="BX1258">
            <v>0</v>
          </cell>
          <cell r="BY1258">
            <v>0</v>
          </cell>
          <cell r="BZ1258">
            <v>0</v>
          </cell>
          <cell r="CA1258">
            <v>0</v>
          </cell>
          <cell r="CB1258">
            <v>0</v>
          </cell>
          <cell r="CD1258">
            <v>0</v>
          </cell>
          <cell r="CE1258">
            <v>0</v>
          </cell>
          <cell r="CF1258">
            <v>0</v>
          </cell>
          <cell r="EM1258" t="e">
            <v>#N/A</v>
          </cell>
          <cell r="EN1258" t="e">
            <v>#N/A</v>
          </cell>
          <cell r="EO1258" t="e">
            <v>#N/A</v>
          </cell>
          <cell r="EP1258" t="e">
            <v>#N/A</v>
          </cell>
          <cell r="EQ1258" t="e">
            <v>#N/A</v>
          </cell>
          <cell r="ER1258" t="e">
            <v>#N/A</v>
          </cell>
          <cell r="ES1258" t="e">
            <v>#N/A</v>
          </cell>
          <cell r="ET1258" t="e">
            <v>#N/A</v>
          </cell>
          <cell r="EU1258" t="e">
            <v>#N/A</v>
          </cell>
          <cell r="EV1258" t="e">
            <v>#N/A</v>
          </cell>
          <cell r="EW1258" t="e">
            <v>#N/A</v>
          </cell>
          <cell r="EX1258" t="e">
            <v>#N/A</v>
          </cell>
          <cell r="EY1258">
            <v>0</v>
          </cell>
        </row>
        <row r="1259">
          <cell r="AC1259" t="str">
            <v/>
          </cell>
          <cell r="BP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U1259">
            <v>0</v>
          </cell>
          <cell r="BV1259">
            <v>0</v>
          </cell>
          <cell r="BW1259">
            <v>0</v>
          </cell>
          <cell r="BX1259">
            <v>0</v>
          </cell>
          <cell r="BY1259">
            <v>0</v>
          </cell>
          <cell r="BZ1259">
            <v>0</v>
          </cell>
          <cell r="CA1259">
            <v>0</v>
          </cell>
          <cell r="CB1259">
            <v>0</v>
          </cell>
          <cell r="CD1259">
            <v>0</v>
          </cell>
          <cell r="CE1259">
            <v>0</v>
          </cell>
          <cell r="CF1259">
            <v>0</v>
          </cell>
          <cell r="EM1259" t="e">
            <v>#N/A</v>
          </cell>
          <cell r="EN1259" t="e">
            <v>#N/A</v>
          </cell>
          <cell r="EO1259" t="e">
            <v>#N/A</v>
          </cell>
          <cell r="EP1259" t="e">
            <v>#N/A</v>
          </cell>
          <cell r="EQ1259" t="e">
            <v>#N/A</v>
          </cell>
          <cell r="ER1259" t="e">
            <v>#N/A</v>
          </cell>
          <cell r="ES1259" t="e">
            <v>#N/A</v>
          </cell>
          <cell r="ET1259" t="e">
            <v>#N/A</v>
          </cell>
          <cell r="EU1259" t="e">
            <v>#N/A</v>
          </cell>
          <cell r="EV1259" t="e">
            <v>#N/A</v>
          </cell>
          <cell r="EW1259" t="e">
            <v>#N/A</v>
          </cell>
          <cell r="EX1259" t="e">
            <v>#N/A</v>
          </cell>
          <cell r="EY1259">
            <v>0</v>
          </cell>
        </row>
        <row r="1260">
          <cell r="AC1260" t="str">
            <v/>
          </cell>
          <cell r="BP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U1260">
            <v>0</v>
          </cell>
          <cell r="BV1260">
            <v>0</v>
          </cell>
          <cell r="BW1260">
            <v>0</v>
          </cell>
          <cell r="BX1260">
            <v>0</v>
          </cell>
          <cell r="BY1260">
            <v>0</v>
          </cell>
          <cell r="BZ1260">
            <v>0</v>
          </cell>
          <cell r="CA1260">
            <v>0</v>
          </cell>
          <cell r="CB1260">
            <v>0</v>
          </cell>
          <cell r="CD1260">
            <v>0</v>
          </cell>
          <cell r="CE1260">
            <v>0</v>
          </cell>
          <cell r="CF1260">
            <v>0</v>
          </cell>
          <cell r="EM1260" t="e">
            <v>#N/A</v>
          </cell>
          <cell r="EN1260" t="e">
            <v>#N/A</v>
          </cell>
          <cell r="EO1260" t="e">
            <v>#N/A</v>
          </cell>
          <cell r="EP1260" t="e">
            <v>#N/A</v>
          </cell>
          <cell r="EQ1260" t="e">
            <v>#N/A</v>
          </cell>
          <cell r="ER1260" t="e">
            <v>#N/A</v>
          </cell>
          <cell r="ES1260" t="e">
            <v>#N/A</v>
          </cell>
          <cell r="ET1260" t="e">
            <v>#N/A</v>
          </cell>
          <cell r="EU1260" t="e">
            <v>#N/A</v>
          </cell>
          <cell r="EV1260" t="e">
            <v>#N/A</v>
          </cell>
          <cell r="EW1260" t="e">
            <v>#N/A</v>
          </cell>
          <cell r="EX1260" t="e">
            <v>#N/A</v>
          </cell>
          <cell r="EY1260">
            <v>0</v>
          </cell>
        </row>
        <row r="1261">
          <cell r="AC1261" t="str">
            <v/>
          </cell>
          <cell r="BP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U1261">
            <v>0</v>
          </cell>
          <cell r="BV1261">
            <v>0</v>
          </cell>
          <cell r="BW1261">
            <v>0</v>
          </cell>
          <cell r="BX1261">
            <v>0</v>
          </cell>
          <cell r="BY1261">
            <v>0</v>
          </cell>
          <cell r="BZ1261">
            <v>0</v>
          </cell>
          <cell r="CA1261">
            <v>0</v>
          </cell>
          <cell r="CB1261">
            <v>0</v>
          </cell>
          <cell r="CD1261">
            <v>0</v>
          </cell>
          <cell r="CE1261">
            <v>0</v>
          </cell>
          <cell r="CF1261">
            <v>0</v>
          </cell>
          <cell r="EM1261" t="e">
            <v>#N/A</v>
          </cell>
          <cell r="EN1261" t="e">
            <v>#N/A</v>
          </cell>
          <cell r="EO1261" t="e">
            <v>#N/A</v>
          </cell>
          <cell r="EP1261" t="e">
            <v>#N/A</v>
          </cell>
          <cell r="EQ1261" t="e">
            <v>#N/A</v>
          </cell>
          <cell r="ER1261" t="e">
            <v>#N/A</v>
          </cell>
          <cell r="ES1261" t="e">
            <v>#N/A</v>
          </cell>
          <cell r="ET1261" t="e">
            <v>#N/A</v>
          </cell>
          <cell r="EU1261" t="e">
            <v>#N/A</v>
          </cell>
          <cell r="EV1261" t="e">
            <v>#N/A</v>
          </cell>
          <cell r="EW1261" t="e">
            <v>#N/A</v>
          </cell>
          <cell r="EX1261" t="e">
            <v>#N/A</v>
          </cell>
          <cell r="EY1261">
            <v>0</v>
          </cell>
        </row>
        <row r="1262">
          <cell r="AC1262" t="str">
            <v/>
          </cell>
          <cell r="BP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U1262">
            <v>0</v>
          </cell>
          <cell r="BV1262">
            <v>0</v>
          </cell>
          <cell r="BW1262">
            <v>0</v>
          </cell>
          <cell r="BX1262">
            <v>0</v>
          </cell>
          <cell r="BY1262">
            <v>0</v>
          </cell>
          <cell r="BZ1262">
            <v>0</v>
          </cell>
          <cell r="CA1262">
            <v>0</v>
          </cell>
          <cell r="CB1262">
            <v>0</v>
          </cell>
          <cell r="CD1262">
            <v>0</v>
          </cell>
          <cell r="CE1262">
            <v>0</v>
          </cell>
          <cell r="CF1262">
            <v>0</v>
          </cell>
          <cell r="EM1262" t="e">
            <v>#N/A</v>
          </cell>
          <cell r="EN1262" t="e">
            <v>#N/A</v>
          </cell>
          <cell r="EO1262" t="e">
            <v>#N/A</v>
          </cell>
          <cell r="EP1262" t="e">
            <v>#N/A</v>
          </cell>
          <cell r="EQ1262" t="e">
            <v>#N/A</v>
          </cell>
          <cell r="ER1262" t="e">
            <v>#N/A</v>
          </cell>
          <cell r="ES1262" t="e">
            <v>#N/A</v>
          </cell>
          <cell r="ET1262" t="e">
            <v>#N/A</v>
          </cell>
          <cell r="EU1262" t="e">
            <v>#N/A</v>
          </cell>
          <cell r="EV1262" t="e">
            <v>#N/A</v>
          </cell>
          <cell r="EW1262" t="e">
            <v>#N/A</v>
          </cell>
          <cell r="EX1262" t="e">
            <v>#N/A</v>
          </cell>
          <cell r="EY1262">
            <v>0</v>
          </cell>
        </row>
        <row r="1263">
          <cell r="AC1263" t="str">
            <v/>
          </cell>
          <cell r="BP1263">
            <v>0</v>
          </cell>
          <cell r="BQ1263">
            <v>0</v>
          </cell>
          <cell r="BR1263">
            <v>0</v>
          </cell>
          <cell r="BS1263">
            <v>0</v>
          </cell>
          <cell r="BT1263">
            <v>0</v>
          </cell>
          <cell r="BU1263">
            <v>0</v>
          </cell>
          <cell r="BV1263">
            <v>0</v>
          </cell>
          <cell r="BW1263">
            <v>0</v>
          </cell>
          <cell r="BX1263">
            <v>0</v>
          </cell>
          <cell r="BY1263">
            <v>0</v>
          </cell>
          <cell r="BZ1263">
            <v>0</v>
          </cell>
          <cell r="CA1263">
            <v>0</v>
          </cell>
          <cell r="CB1263">
            <v>0</v>
          </cell>
          <cell r="CD1263">
            <v>0</v>
          </cell>
          <cell r="CE1263">
            <v>0</v>
          </cell>
          <cell r="CF1263">
            <v>0</v>
          </cell>
          <cell r="EM1263" t="e">
            <v>#N/A</v>
          </cell>
          <cell r="EN1263" t="e">
            <v>#N/A</v>
          </cell>
          <cell r="EO1263" t="e">
            <v>#N/A</v>
          </cell>
          <cell r="EP1263" t="e">
            <v>#N/A</v>
          </cell>
          <cell r="EQ1263" t="e">
            <v>#N/A</v>
          </cell>
          <cell r="ER1263" t="e">
            <v>#N/A</v>
          </cell>
          <cell r="ES1263" t="e">
            <v>#N/A</v>
          </cell>
          <cell r="ET1263" t="e">
            <v>#N/A</v>
          </cell>
          <cell r="EU1263" t="e">
            <v>#N/A</v>
          </cell>
          <cell r="EV1263" t="e">
            <v>#N/A</v>
          </cell>
          <cell r="EW1263" t="e">
            <v>#N/A</v>
          </cell>
          <cell r="EX1263" t="e">
            <v>#N/A</v>
          </cell>
          <cell r="EY1263">
            <v>0</v>
          </cell>
        </row>
        <row r="1264">
          <cell r="AC1264" t="str">
            <v/>
          </cell>
          <cell r="BP1264">
            <v>0</v>
          </cell>
          <cell r="BQ1264">
            <v>0</v>
          </cell>
          <cell r="BR1264">
            <v>0</v>
          </cell>
          <cell r="BS1264">
            <v>0</v>
          </cell>
          <cell r="BT1264">
            <v>0</v>
          </cell>
          <cell r="BU1264">
            <v>0</v>
          </cell>
          <cell r="BV1264">
            <v>0</v>
          </cell>
          <cell r="BW1264">
            <v>0</v>
          </cell>
          <cell r="BX1264">
            <v>0</v>
          </cell>
          <cell r="BY1264">
            <v>0</v>
          </cell>
          <cell r="BZ1264">
            <v>0</v>
          </cell>
          <cell r="CA1264">
            <v>0</v>
          </cell>
          <cell r="CB1264">
            <v>0</v>
          </cell>
          <cell r="CD1264">
            <v>0</v>
          </cell>
          <cell r="CE1264">
            <v>0</v>
          </cell>
          <cell r="CF1264">
            <v>0</v>
          </cell>
          <cell r="EM1264" t="e">
            <v>#N/A</v>
          </cell>
          <cell r="EN1264" t="e">
            <v>#N/A</v>
          </cell>
          <cell r="EO1264" t="e">
            <v>#N/A</v>
          </cell>
          <cell r="EP1264" t="e">
            <v>#N/A</v>
          </cell>
          <cell r="EQ1264" t="e">
            <v>#N/A</v>
          </cell>
          <cell r="ER1264" t="e">
            <v>#N/A</v>
          </cell>
          <cell r="ES1264" t="e">
            <v>#N/A</v>
          </cell>
          <cell r="ET1264" t="e">
            <v>#N/A</v>
          </cell>
          <cell r="EU1264" t="e">
            <v>#N/A</v>
          </cell>
          <cell r="EV1264" t="e">
            <v>#N/A</v>
          </cell>
          <cell r="EW1264" t="e">
            <v>#N/A</v>
          </cell>
          <cell r="EX1264" t="e">
            <v>#N/A</v>
          </cell>
          <cell r="EY1264">
            <v>0</v>
          </cell>
        </row>
        <row r="1265">
          <cell r="AC1265" t="str">
            <v/>
          </cell>
          <cell r="BP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U1265">
            <v>0</v>
          </cell>
          <cell r="BV1265">
            <v>0</v>
          </cell>
          <cell r="BW1265">
            <v>0</v>
          </cell>
          <cell r="BX1265">
            <v>0</v>
          </cell>
          <cell r="BY1265">
            <v>0</v>
          </cell>
          <cell r="BZ1265">
            <v>0</v>
          </cell>
          <cell r="CA1265">
            <v>0</v>
          </cell>
          <cell r="CB1265">
            <v>0</v>
          </cell>
          <cell r="CD1265">
            <v>0</v>
          </cell>
          <cell r="CE1265">
            <v>0</v>
          </cell>
          <cell r="CF1265">
            <v>0</v>
          </cell>
          <cell r="EM1265" t="e">
            <v>#N/A</v>
          </cell>
          <cell r="EN1265" t="e">
            <v>#N/A</v>
          </cell>
          <cell r="EO1265" t="e">
            <v>#N/A</v>
          </cell>
          <cell r="EP1265" t="e">
            <v>#N/A</v>
          </cell>
          <cell r="EQ1265" t="e">
            <v>#N/A</v>
          </cell>
          <cell r="ER1265" t="e">
            <v>#N/A</v>
          </cell>
          <cell r="ES1265" t="e">
            <v>#N/A</v>
          </cell>
          <cell r="ET1265" t="e">
            <v>#N/A</v>
          </cell>
          <cell r="EU1265" t="e">
            <v>#N/A</v>
          </cell>
          <cell r="EV1265" t="e">
            <v>#N/A</v>
          </cell>
          <cell r="EW1265" t="e">
            <v>#N/A</v>
          </cell>
          <cell r="EX1265" t="e">
            <v>#N/A</v>
          </cell>
          <cell r="EY1265">
            <v>0</v>
          </cell>
        </row>
        <row r="1266">
          <cell r="AC1266" t="str">
            <v/>
          </cell>
          <cell r="BP1266">
            <v>0</v>
          </cell>
          <cell r="BQ1266">
            <v>0</v>
          </cell>
          <cell r="BR1266">
            <v>0</v>
          </cell>
          <cell r="BS1266">
            <v>0</v>
          </cell>
          <cell r="BT1266">
            <v>0</v>
          </cell>
          <cell r="BU1266">
            <v>0</v>
          </cell>
          <cell r="BV1266">
            <v>0</v>
          </cell>
          <cell r="BW1266">
            <v>0</v>
          </cell>
          <cell r="BX1266">
            <v>0</v>
          </cell>
          <cell r="BY1266">
            <v>0</v>
          </cell>
          <cell r="BZ1266">
            <v>0</v>
          </cell>
          <cell r="CA1266">
            <v>0</v>
          </cell>
          <cell r="CB1266">
            <v>0</v>
          </cell>
          <cell r="CD1266">
            <v>0</v>
          </cell>
          <cell r="CE1266">
            <v>0</v>
          </cell>
          <cell r="CF1266">
            <v>0</v>
          </cell>
          <cell r="EM1266" t="e">
            <v>#N/A</v>
          </cell>
          <cell r="EN1266" t="e">
            <v>#N/A</v>
          </cell>
          <cell r="EO1266" t="e">
            <v>#N/A</v>
          </cell>
          <cell r="EP1266" t="e">
            <v>#N/A</v>
          </cell>
          <cell r="EQ1266" t="e">
            <v>#N/A</v>
          </cell>
          <cell r="ER1266" t="e">
            <v>#N/A</v>
          </cell>
          <cell r="ES1266" t="e">
            <v>#N/A</v>
          </cell>
          <cell r="ET1266" t="e">
            <v>#N/A</v>
          </cell>
          <cell r="EU1266" t="e">
            <v>#N/A</v>
          </cell>
          <cell r="EV1266" t="e">
            <v>#N/A</v>
          </cell>
          <cell r="EW1266" t="e">
            <v>#N/A</v>
          </cell>
          <cell r="EX1266" t="e">
            <v>#N/A</v>
          </cell>
          <cell r="EY1266">
            <v>0</v>
          </cell>
        </row>
        <row r="1267">
          <cell r="AC1267" t="str">
            <v/>
          </cell>
          <cell r="BP1267">
            <v>0</v>
          </cell>
          <cell r="BQ1267">
            <v>0</v>
          </cell>
          <cell r="BR1267">
            <v>0</v>
          </cell>
          <cell r="BS1267">
            <v>0</v>
          </cell>
          <cell r="BT1267">
            <v>0</v>
          </cell>
          <cell r="BU1267">
            <v>0</v>
          </cell>
          <cell r="BV1267">
            <v>0</v>
          </cell>
          <cell r="BW1267">
            <v>0</v>
          </cell>
          <cell r="BX1267">
            <v>0</v>
          </cell>
          <cell r="BY1267">
            <v>0</v>
          </cell>
          <cell r="BZ1267">
            <v>0</v>
          </cell>
          <cell r="CA1267">
            <v>0</v>
          </cell>
          <cell r="CB1267">
            <v>0</v>
          </cell>
          <cell r="CD1267">
            <v>0</v>
          </cell>
          <cell r="CE1267">
            <v>0</v>
          </cell>
          <cell r="CF1267">
            <v>0</v>
          </cell>
          <cell r="EM1267" t="e">
            <v>#N/A</v>
          </cell>
          <cell r="EN1267" t="e">
            <v>#N/A</v>
          </cell>
          <cell r="EO1267" t="e">
            <v>#N/A</v>
          </cell>
          <cell r="EP1267" t="e">
            <v>#N/A</v>
          </cell>
          <cell r="EQ1267" t="e">
            <v>#N/A</v>
          </cell>
          <cell r="ER1267" t="e">
            <v>#N/A</v>
          </cell>
          <cell r="ES1267" t="e">
            <v>#N/A</v>
          </cell>
          <cell r="ET1267" t="e">
            <v>#N/A</v>
          </cell>
          <cell r="EU1267" t="e">
            <v>#N/A</v>
          </cell>
          <cell r="EV1267" t="e">
            <v>#N/A</v>
          </cell>
          <cell r="EW1267" t="e">
            <v>#N/A</v>
          </cell>
          <cell r="EX1267" t="e">
            <v>#N/A</v>
          </cell>
          <cell r="EY1267">
            <v>0</v>
          </cell>
        </row>
        <row r="1268">
          <cell r="AC1268" t="str">
            <v/>
          </cell>
          <cell r="BP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U1268">
            <v>0</v>
          </cell>
          <cell r="BV1268">
            <v>0</v>
          </cell>
          <cell r="BW1268">
            <v>0</v>
          </cell>
          <cell r="BX1268">
            <v>0</v>
          </cell>
          <cell r="BY1268">
            <v>0</v>
          </cell>
          <cell r="BZ1268">
            <v>0</v>
          </cell>
          <cell r="CA1268">
            <v>0</v>
          </cell>
          <cell r="CB1268">
            <v>0</v>
          </cell>
          <cell r="CD1268">
            <v>0</v>
          </cell>
          <cell r="CE1268">
            <v>0</v>
          </cell>
          <cell r="CF1268">
            <v>0</v>
          </cell>
          <cell r="EM1268" t="e">
            <v>#N/A</v>
          </cell>
          <cell r="EN1268" t="e">
            <v>#N/A</v>
          </cell>
          <cell r="EO1268" t="e">
            <v>#N/A</v>
          </cell>
          <cell r="EP1268" t="e">
            <v>#N/A</v>
          </cell>
          <cell r="EQ1268" t="e">
            <v>#N/A</v>
          </cell>
          <cell r="ER1268" t="e">
            <v>#N/A</v>
          </cell>
          <cell r="ES1268" t="e">
            <v>#N/A</v>
          </cell>
          <cell r="ET1268" t="e">
            <v>#N/A</v>
          </cell>
          <cell r="EU1268" t="e">
            <v>#N/A</v>
          </cell>
          <cell r="EV1268" t="e">
            <v>#N/A</v>
          </cell>
          <cell r="EW1268" t="e">
            <v>#N/A</v>
          </cell>
          <cell r="EX1268" t="e">
            <v>#N/A</v>
          </cell>
          <cell r="EY1268">
            <v>0</v>
          </cell>
        </row>
        <row r="1269">
          <cell r="AC1269" t="str">
            <v/>
          </cell>
          <cell r="BP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U1269">
            <v>0</v>
          </cell>
          <cell r="BV1269">
            <v>0</v>
          </cell>
          <cell r="BW1269">
            <v>0</v>
          </cell>
          <cell r="BX1269">
            <v>0</v>
          </cell>
          <cell r="BY1269">
            <v>0</v>
          </cell>
          <cell r="BZ1269">
            <v>0</v>
          </cell>
          <cell r="CA1269">
            <v>0</v>
          </cell>
          <cell r="CB1269">
            <v>0</v>
          </cell>
          <cell r="CD1269">
            <v>0</v>
          </cell>
          <cell r="CE1269">
            <v>0</v>
          </cell>
          <cell r="CF1269">
            <v>0</v>
          </cell>
          <cell r="EM1269" t="e">
            <v>#N/A</v>
          </cell>
          <cell r="EN1269" t="e">
            <v>#N/A</v>
          </cell>
          <cell r="EO1269" t="e">
            <v>#N/A</v>
          </cell>
          <cell r="EP1269" t="e">
            <v>#N/A</v>
          </cell>
          <cell r="EQ1269" t="e">
            <v>#N/A</v>
          </cell>
          <cell r="ER1269" t="e">
            <v>#N/A</v>
          </cell>
          <cell r="ES1269" t="e">
            <v>#N/A</v>
          </cell>
          <cell r="ET1269" t="e">
            <v>#N/A</v>
          </cell>
          <cell r="EU1269" t="e">
            <v>#N/A</v>
          </cell>
          <cell r="EV1269" t="e">
            <v>#N/A</v>
          </cell>
          <cell r="EW1269" t="e">
            <v>#N/A</v>
          </cell>
          <cell r="EX1269" t="e">
            <v>#N/A</v>
          </cell>
          <cell r="EY1269">
            <v>0</v>
          </cell>
        </row>
        <row r="1270">
          <cell r="AC1270" t="str">
            <v/>
          </cell>
          <cell r="BP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U1270">
            <v>0</v>
          </cell>
          <cell r="BV1270">
            <v>0</v>
          </cell>
          <cell r="BW1270">
            <v>0</v>
          </cell>
          <cell r="BX1270">
            <v>0</v>
          </cell>
          <cell r="BY1270">
            <v>0</v>
          </cell>
          <cell r="BZ1270">
            <v>0</v>
          </cell>
          <cell r="CA1270">
            <v>0</v>
          </cell>
          <cell r="CB1270">
            <v>0</v>
          </cell>
          <cell r="CD1270">
            <v>0</v>
          </cell>
          <cell r="CE1270">
            <v>0</v>
          </cell>
          <cell r="CF1270">
            <v>0</v>
          </cell>
          <cell r="EM1270" t="e">
            <v>#N/A</v>
          </cell>
          <cell r="EN1270" t="e">
            <v>#N/A</v>
          </cell>
          <cell r="EO1270" t="e">
            <v>#N/A</v>
          </cell>
          <cell r="EP1270" t="e">
            <v>#N/A</v>
          </cell>
          <cell r="EQ1270" t="e">
            <v>#N/A</v>
          </cell>
          <cell r="ER1270" t="e">
            <v>#N/A</v>
          </cell>
          <cell r="ES1270" t="e">
            <v>#N/A</v>
          </cell>
          <cell r="ET1270" t="e">
            <v>#N/A</v>
          </cell>
          <cell r="EU1270" t="e">
            <v>#N/A</v>
          </cell>
          <cell r="EV1270" t="e">
            <v>#N/A</v>
          </cell>
          <cell r="EW1270" t="e">
            <v>#N/A</v>
          </cell>
          <cell r="EX1270" t="e">
            <v>#N/A</v>
          </cell>
          <cell r="EY1270">
            <v>0</v>
          </cell>
        </row>
        <row r="1271">
          <cell r="AC1271" t="str">
            <v/>
          </cell>
          <cell r="BP1271">
            <v>0</v>
          </cell>
          <cell r="BQ1271">
            <v>0</v>
          </cell>
          <cell r="BR1271">
            <v>0</v>
          </cell>
          <cell r="BS1271">
            <v>0</v>
          </cell>
          <cell r="BT1271">
            <v>0</v>
          </cell>
          <cell r="BU1271">
            <v>0</v>
          </cell>
          <cell r="BV1271">
            <v>0</v>
          </cell>
          <cell r="BW1271">
            <v>0</v>
          </cell>
          <cell r="BX1271">
            <v>0</v>
          </cell>
          <cell r="BY1271">
            <v>0</v>
          </cell>
          <cell r="BZ1271">
            <v>0</v>
          </cell>
          <cell r="CA1271">
            <v>0</v>
          </cell>
          <cell r="CB1271">
            <v>0</v>
          </cell>
          <cell r="CD1271">
            <v>0</v>
          </cell>
          <cell r="CE1271">
            <v>0</v>
          </cell>
          <cell r="CF1271">
            <v>0</v>
          </cell>
          <cell r="EM1271" t="e">
            <v>#N/A</v>
          </cell>
          <cell r="EN1271" t="e">
            <v>#N/A</v>
          </cell>
          <cell r="EO1271" t="e">
            <v>#N/A</v>
          </cell>
          <cell r="EP1271" t="e">
            <v>#N/A</v>
          </cell>
          <cell r="EQ1271" t="e">
            <v>#N/A</v>
          </cell>
          <cell r="ER1271" t="e">
            <v>#N/A</v>
          </cell>
          <cell r="ES1271" t="e">
            <v>#N/A</v>
          </cell>
          <cell r="ET1271" t="e">
            <v>#N/A</v>
          </cell>
          <cell r="EU1271" t="e">
            <v>#N/A</v>
          </cell>
          <cell r="EV1271" t="e">
            <v>#N/A</v>
          </cell>
          <cell r="EW1271" t="e">
            <v>#N/A</v>
          </cell>
          <cell r="EX1271" t="e">
            <v>#N/A</v>
          </cell>
          <cell r="EY1271">
            <v>0</v>
          </cell>
        </row>
        <row r="1272">
          <cell r="AC1272" t="str">
            <v/>
          </cell>
          <cell r="BP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U1272">
            <v>0</v>
          </cell>
          <cell r="BV1272">
            <v>0</v>
          </cell>
          <cell r="BW1272">
            <v>0</v>
          </cell>
          <cell r="BX1272">
            <v>0</v>
          </cell>
          <cell r="BY1272">
            <v>0</v>
          </cell>
          <cell r="BZ1272">
            <v>0</v>
          </cell>
          <cell r="CA1272">
            <v>0</v>
          </cell>
          <cell r="CB1272">
            <v>0</v>
          </cell>
          <cell r="CD1272">
            <v>0</v>
          </cell>
          <cell r="CE1272">
            <v>0</v>
          </cell>
          <cell r="CF1272">
            <v>0</v>
          </cell>
          <cell r="EM1272" t="e">
            <v>#N/A</v>
          </cell>
          <cell r="EN1272" t="e">
            <v>#N/A</v>
          </cell>
          <cell r="EO1272" t="e">
            <v>#N/A</v>
          </cell>
          <cell r="EP1272" t="e">
            <v>#N/A</v>
          </cell>
          <cell r="EQ1272" t="e">
            <v>#N/A</v>
          </cell>
          <cell r="ER1272" t="e">
            <v>#N/A</v>
          </cell>
          <cell r="ES1272" t="e">
            <v>#N/A</v>
          </cell>
          <cell r="ET1272" t="e">
            <v>#N/A</v>
          </cell>
          <cell r="EU1272" t="e">
            <v>#N/A</v>
          </cell>
          <cell r="EV1272" t="e">
            <v>#N/A</v>
          </cell>
          <cell r="EW1272" t="e">
            <v>#N/A</v>
          </cell>
          <cell r="EX1272" t="e">
            <v>#N/A</v>
          </cell>
          <cell r="EY1272">
            <v>0</v>
          </cell>
        </row>
        <row r="1273">
          <cell r="AC1273" t="str">
            <v/>
          </cell>
          <cell r="BP1273">
            <v>0</v>
          </cell>
          <cell r="BQ1273">
            <v>0</v>
          </cell>
          <cell r="BR1273">
            <v>0</v>
          </cell>
          <cell r="BS1273">
            <v>0</v>
          </cell>
          <cell r="BT1273">
            <v>0</v>
          </cell>
          <cell r="BU1273">
            <v>0</v>
          </cell>
          <cell r="BV1273">
            <v>0</v>
          </cell>
          <cell r="BW1273">
            <v>0</v>
          </cell>
          <cell r="BX1273">
            <v>0</v>
          </cell>
          <cell r="BY1273">
            <v>0</v>
          </cell>
          <cell r="BZ1273">
            <v>0</v>
          </cell>
          <cell r="CA1273">
            <v>0</v>
          </cell>
          <cell r="CB1273">
            <v>0</v>
          </cell>
          <cell r="CD1273">
            <v>0</v>
          </cell>
          <cell r="CE1273">
            <v>0</v>
          </cell>
          <cell r="CF1273">
            <v>0</v>
          </cell>
          <cell r="EM1273" t="e">
            <v>#N/A</v>
          </cell>
          <cell r="EN1273" t="e">
            <v>#N/A</v>
          </cell>
          <cell r="EO1273" t="e">
            <v>#N/A</v>
          </cell>
          <cell r="EP1273" t="e">
            <v>#N/A</v>
          </cell>
          <cell r="EQ1273" t="e">
            <v>#N/A</v>
          </cell>
          <cell r="ER1273" t="e">
            <v>#N/A</v>
          </cell>
          <cell r="ES1273" t="e">
            <v>#N/A</v>
          </cell>
          <cell r="ET1273" t="e">
            <v>#N/A</v>
          </cell>
          <cell r="EU1273" t="e">
            <v>#N/A</v>
          </cell>
          <cell r="EV1273" t="e">
            <v>#N/A</v>
          </cell>
          <cell r="EW1273" t="e">
            <v>#N/A</v>
          </cell>
          <cell r="EX1273" t="e">
            <v>#N/A</v>
          </cell>
          <cell r="EY1273">
            <v>0</v>
          </cell>
        </row>
        <row r="1274">
          <cell r="AC1274" t="str">
            <v/>
          </cell>
          <cell r="BP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U1274">
            <v>0</v>
          </cell>
          <cell r="BV1274">
            <v>0</v>
          </cell>
          <cell r="BW1274">
            <v>0</v>
          </cell>
          <cell r="BX1274">
            <v>0</v>
          </cell>
          <cell r="BY1274">
            <v>0</v>
          </cell>
          <cell r="BZ1274">
            <v>0</v>
          </cell>
          <cell r="CA1274">
            <v>0</v>
          </cell>
          <cell r="CB1274">
            <v>0</v>
          </cell>
          <cell r="CD1274">
            <v>0</v>
          </cell>
          <cell r="CE1274">
            <v>0</v>
          </cell>
          <cell r="CF1274">
            <v>0</v>
          </cell>
          <cell r="EM1274" t="e">
            <v>#N/A</v>
          </cell>
          <cell r="EN1274" t="e">
            <v>#N/A</v>
          </cell>
          <cell r="EO1274" t="e">
            <v>#N/A</v>
          </cell>
          <cell r="EP1274" t="e">
            <v>#N/A</v>
          </cell>
          <cell r="EQ1274" t="e">
            <v>#N/A</v>
          </cell>
          <cell r="ER1274" t="e">
            <v>#N/A</v>
          </cell>
          <cell r="ES1274" t="e">
            <v>#N/A</v>
          </cell>
          <cell r="ET1274" t="e">
            <v>#N/A</v>
          </cell>
          <cell r="EU1274" t="e">
            <v>#N/A</v>
          </cell>
          <cell r="EV1274" t="e">
            <v>#N/A</v>
          </cell>
          <cell r="EW1274" t="e">
            <v>#N/A</v>
          </cell>
          <cell r="EX1274" t="e">
            <v>#N/A</v>
          </cell>
          <cell r="EY1274">
            <v>0</v>
          </cell>
        </row>
        <row r="1275">
          <cell r="AC1275" t="str">
            <v/>
          </cell>
          <cell r="BP1275">
            <v>0</v>
          </cell>
          <cell r="BQ1275">
            <v>0</v>
          </cell>
          <cell r="BR1275">
            <v>0</v>
          </cell>
          <cell r="BS1275">
            <v>0</v>
          </cell>
          <cell r="BT1275">
            <v>0</v>
          </cell>
          <cell r="BU1275">
            <v>0</v>
          </cell>
          <cell r="BV1275">
            <v>0</v>
          </cell>
          <cell r="BW1275">
            <v>0</v>
          </cell>
          <cell r="BX1275">
            <v>0</v>
          </cell>
          <cell r="BY1275">
            <v>0</v>
          </cell>
          <cell r="BZ1275">
            <v>0</v>
          </cell>
          <cell r="CA1275">
            <v>0</v>
          </cell>
          <cell r="CB1275">
            <v>0</v>
          </cell>
          <cell r="CD1275">
            <v>0</v>
          </cell>
          <cell r="CE1275">
            <v>0</v>
          </cell>
          <cell r="CF1275">
            <v>0</v>
          </cell>
          <cell r="EM1275" t="e">
            <v>#N/A</v>
          </cell>
          <cell r="EN1275" t="e">
            <v>#N/A</v>
          </cell>
          <cell r="EO1275" t="e">
            <v>#N/A</v>
          </cell>
          <cell r="EP1275" t="e">
            <v>#N/A</v>
          </cell>
          <cell r="EQ1275" t="e">
            <v>#N/A</v>
          </cell>
          <cell r="ER1275" t="e">
            <v>#N/A</v>
          </cell>
          <cell r="ES1275" t="e">
            <v>#N/A</v>
          </cell>
          <cell r="ET1275" t="e">
            <v>#N/A</v>
          </cell>
          <cell r="EU1275" t="e">
            <v>#N/A</v>
          </cell>
          <cell r="EV1275" t="e">
            <v>#N/A</v>
          </cell>
          <cell r="EW1275" t="e">
            <v>#N/A</v>
          </cell>
          <cell r="EX1275" t="e">
            <v>#N/A</v>
          </cell>
          <cell r="EY1275">
            <v>0</v>
          </cell>
        </row>
        <row r="1276">
          <cell r="AC1276" t="str">
            <v/>
          </cell>
          <cell r="BP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U1276">
            <v>0</v>
          </cell>
          <cell r="BV1276">
            <v>0</v>
          </cell>
          <cell r="BW1276">
            <v>0</v>
          </cell>
          <cell r="BX1276">
            <v>0</v>
          </cell>
          <cell r="BY1276">
            <v>0</v>
          </cell>
          <cell r="BZ1276">
            <v>0</v>
          </cell>
          <cell r="CA1276">
            <v>0</v>
          </cell>
          <cell r="CB1276">
            <v>0</v>
          </cell>
          <cell r="CD1276">
            <v>0</v>
          </cell>
          <cell r="CE1276">
            <v>0</v>
          </cell>
          <cell r="CF1276">
            <v>0</v>
          </cell>
          <cell r="EM1276" t="e">
            <v>#N/A</v>
          </cell>
          <cell r="EN1276" t="e">
            <v>#N/A</v>
          </cell>
          <cell r="EO1276" t="e">
            <v>#N/A</v>
          </cell>
          <cell r="EP1276" t="e">
            <v>#N/A</v>
          </cell>
          <cell r="EQ1276" t="e">
            <v>#N/A</v>
          </cell>
          <cell r="ER1276" t="e">
            <v>#N/A</v>
          </cell>
          <cell r="ES1276" t="e">
            <v>#N/A</v>
          </cell>
          <cell r="ET1276" t="e">
            <v>#N/A</v>
          </cell>
          <cell r="EU1276" t="e">
            <v>#N/A</v>
          </cell>
          <cell r="EV1276" t="e">
            <v>#N/A</v>
          </cell>
          <cell r="EW1276" t="e">
            <v>#N/A</v>
          </cell>
          <cell r="EX1276" t="e">
            <v>#N/A</v>
          </cell>
          <cell r="EY1276">
            <v>0</v>
          </cell>
        </row>
        <row r="1277">
          <cell r="AC1277" t="str">
            <v/>
          </cell>
          <cell r="BP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U1277">
            <v>0</v>
          </cell>
          <cell r="BV1277">
            <v>0</v>
          </cell>
          <cell r="BW1277">
            <v>0</v>
          </cell>
          <cell r="BX1277">
            <v>0</v>
          </cell>
          <cell r="BY1277">
            <v>0</v>
          </cell>
          <cell r="BZ1277">
            <v>0</v>
          </cell>
          <cell r="CA1277">
            <v>0</v>
          </cell>
          <cell r="CB1277">
            <v>0</v>
          </cell>
          <cell r="CD1277">
            <v>0</v>
          </cell>
          <cell r="CE1277">
            <v>0</v>
          </cell>
          <cell r="CF1277">
            <v>0</v>
          </cell>
          <cell r="EM1277" t="e">
            <v>#N/A</v>
          </cell>
          <cell r="EN1277" t="e">
            <v>#N/A</v>
          </cell>
          <cell r="EO1277" t="e">
            <v>#N/A</v>
          </cell>
          <cell r="EP1277" t="e">
            <v>#N/A</v>
          </cell>
          <cell r="EQ1277" t="e">
            <v>#N/A</v>
          </cell>
          <cell r="ER1277" t="e">
            <v>#N/A</v>
          </cell>
          <cell r="ES1277" t="e">
            <v>#N/A</v>
          </cell>
          <cell r="ET1277" t="e">
            <v>#N/A</v>
          </cell>
          <cell r="EU1277" t="e">
            <v>#N/A</v>
          </cell>
          <cell r="EV1277" t="e">
            <v>#N/A</v>
          </cell>
          <cell r="EW1277" t="e">
            <v>#N/A</v>
          </cell>
          <cell r="EX1277" t="e">
            <v>#N/A</v>
          </cell>
          <cell r="EY1277">
            <v>0</v>
          </cell>
        </row>
        <row r="1278">
          <cell r="AC1278" t="str">
            <v/>
          </cell>
          <cell r="BP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U1278">
            <v>0</v>
          </cell>
          <cell r="BV1278">
            <v>0</v>
          </cell>
          <cell r="BW1278">
            <v>0</v>
          </cell>
          <cell r="BX1278">
            <v>0</v>
          </cell>
          <cell r="BY1278">
            <v>0</v>
          </cell>
          <cell r="BZ1278">
            <v>0</v>
          </cell>
          <cell r="CA1278">
            <v>0</v>
          </cell>
          <cell r="CB1278">
            <v>0</v>
          </cell>
          <cell r="CD1278">
            <v>0</v>
          </cell>
          <cell r="CE1278">
            <v>0</v>
          </cell>
          <cell r="CF1278">
            <v>0</v>
          </cell>
          <cell r="EM1278" t="e">
            <v>#N/A</v>
          </cell>
          <cell r="EN1278" t="e">
            <v>#N/A</v>
          </cell>
          <cell r="EO1278" t="e">
            <v>#N/A</v>
          </cell>
          <cell r="EP1278" t="e">
            <v>#N/A</v>
          </cell>
          <cell r="EQ1278" t="e">
            <v>#N/A</v>
          </cell>
          <cell r="ER1278" t="e">
            <v>#N/A</v>
          </cell>
          <cell r="ES1278" t="e">
            <v>#N/A</v>
          </cell>
          <cell r="ET1278" t="e">
            <v>#N/A</v>
          </cell>
          <cell r="EU1278" t="e">
            <v>#N/A</v>
          </cell>
          <cell r="EV1278" t="e">
            <v>#N/A</v>
          </cell>
          <cell r="EW1278" t="e">
            <v>#N/A</v>
          </cell>
          <cell r="EX1278" t="e">
            <v>#N/A</v>
          </cell>
          <cell r="EY1278">
            <v>0</v>
          </cell>
        </row>
        <row r="1279">
          <cell r="AC1279" t="str">
            <v/>
          </cell>
          <cell r="BP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U1279">
            <v>0</v>
          </cell>
          <cell r="BV1279">
            <v>0</v>
          </cell>
          <cell r="BW1279">
            <v>0</v>
          </cell>
          <cell r="BX1279">
            <v>0</v>
          </cell>
          <cell r="BY1279">
            <v>0</v>
          </cell>
          <cell r="BZ1279">
            <v>0</v>
          </cell>
          <cell r="CA1279">
            <v>0</v>
          </cell>
          <cell r="CB1279">
            <v>0</v>
          </cell>
          <cell r="CD1279">
            <v>0</v>
          </cell>
          <cell r="CE1279">
            <v>0</v>
          </cell>
          <cell r="CF1279">
            <v>0</v>
          </cell>
          <cell r="EM1279" t="e">
            <v>#N/A</v>
          </cell>
          <cell r="EN1279" t="e">
            <v>#N/A</v>
          </cell>
          <cell r="EO1279" t="e">
            <v>#N/A</v>
          </cell>
          <cell r="EP1279" t="e">
            <v>#N/A</v>
          </cell>
          <cell r="EQ1279" t="e">
            <v>#N/A</v>
          </cell>
          <cell r="ER1279" t="e">
            <v>#N/A</v>
          </cell>
          <cell r="ES1279" t="e">
            <v>#N/A</v>
          </cell>
          <cell r="ET1279" t="e">
            <v>#N/A</v>
          </cell>
          <cell r="EU1279" t="e">
            <v>#N/A</v>
          </cell>
          <cell r="EV1279" t="e">
            <v>#N/A</v>
          </cell>
          <cell r="EW1279" t="e">
            <v>#N/A</v>
          </cell>
          <cell r="EX1279" t="e">
            <v>#N/A</v>
          </cell>
          <cell r="EY1279">
            <v>0</v>
          </cell>
        </row>
        <row r="1280">
          <cell r="AC1280" t="str">
            <v/>
          </cell>
          <cell r="BP1280">
            <v>0</v>
          </cell>
          <cell r="BQ1280">
            <v>0</v>
          </cell>
          <cell r="BR1280">
            <v>0</v>
          </cell>
          <cell r="BS1280">
            <v>0</v>
          </cell>
          <cell r="BT1280">
            <v>0</v>
          </cell>
          <cell r="BU1280">
            <v>0</v>
          </cell>
          <cell r="BV1280">
            <v>0</v>
          </cell>
          <cell r="BW1280">
            <v>0</v>
          </cell>
          <cell r="BX1280">
            <v>0</v>
          </cell>
          <cell r="BY1280">
            <v>0</v>
          </cell>
          <cell r="BZ1280">
            <v>0</v>
          </cell>
          <cell r="CA1280">
            <v>0</v>
          </cell>
          <cell r="CB1280">
            <v>0</v>
          </cell>
          <cell r="CD1280">
            <v>0</v>
          </cell>
          <cell r="CE1280">
            <v>0</v>
          </cell>
          <cell r="CF1280">
            <v>0</v>
          </cell>
          <cell r="EM1280" t="e">
            <v>#N/A</v>
          </cell>
          <cell r="EN1280" t="e">
            <v>#N/A</v>
          </cell>
          <cell r="EO1280" t="e">
            <v>#N/A</v>
          </cell>
          <cell r="EP1280" t="e">
            <v>#N/A</v>
          </cell>
          <cell r="EQ1280" t="e">
            <v>#N/A</v>
          </cell>
          <cell r="ER1280" t="e">
            <v>#N/A</v>
          </cell>
          <cell r="ES1280" t="e">
            <v>#N/A</v>
          </cell>
          <cell r="ET1280" t="e">
            <v>#N/A</v>
          </cell>
          <cell r="EU1280" t="e">
            <v>#N/A</v>
          </cell>
          <cell r="EV1280" t="e">
            <v>#N/A</v>
          </cell>
          <cell r="EW1280" t="e">
            <v>#N/A</v>
          </cell>
          <cell r="EX1280" t="e">
            <v>#N/A</v>
          </cell>
          <cell r="EY1280">
            <v>0</v>
          </cell>
        </row>
        <row r="1281">
          <cell r="AC1281" t="str">
            <v/>
          </cell>
          <cell r="BP1281">
            <v>0</v>
          </cell>
          <cell r="BQ1281">
            <v>0</v>
          </cell>
          <cell r="BR1281">
            <v>0</v>
          </cell>
          <cell r="BS1281">
            <v>0</v>
          </cell>
          <cell r="BT1281">
            <v>0</v>
          </cell>
          <cell r="BU1281">
            <v>0</v>
          </cell>
          <cell r="BV1281">
            <v>0</v>
          </cell>
          <cell r="BW1281">
            <v>0</v>
          </cell>
          <cell r="BX1281">
            <v>0</v>
          </cell>
          <cell r="BY1281">
            <v>0</v>
          </cell>
          <cell r="BZ1281">
            <v>0</v>
          </cell>
          <cell r="CA1281">
            <v>0</v>
          </cell>
          <cell r="CB1281">
            <v>0</v>
          </cell>
          <cell r="CD1281">
            <v>0</v>
          </cell>
          <cell r="CE1281">
            <v>0</v>
          </cell>
          <cell r="CF1281">
            <v>0</v>
          </cell>
          <cell r="EM1281" t="e">
            <v>#N/A</v>
          </cell>
          <cell r="EN1281" t="e">
            <v>#N/A</v>
          </cell>
          <cell r="EO1281" t="e">
            <v>#N/A</v>
          </cell>
          <cell r="EP1281" t="e">
            <v>#N/A</v>
          </cell>
          <cell r="EQ1281" t="e">
            <v>#N/A</v>
          </cell>
          <cell r="ER1281" t="e">
            <v>#N/A</v>
          </cell>
          <cell r="ES1281" t="e">
            <v>#N/A</v>
          </cell>
          <cell r="ET1281" t="e">
            <v>#N/A</v>
          </cell>
          <cell r="EU1281" t="e">
            <v>#N/A</v>
          </cell>
          <cell r="EV1281" t="e">
            <v>#N/A</v>
          </cell>
          <cell r="EW1281" t="e">
            <v>#N/A</v>
          </cell>
          <cell r="EX1281" t="e">
            <v>#N/A</v>
          </cell>
          <cell r="EY1281">
            <v>0</v>
          </cell>
        </row>
        <row r="1282">
          <cell r="AC1282" t="str">
            <v/>
          </cell>
          <cell r="BP1282">
            <v>0</v>
          </cell>
          <cell r="BQ1282">
            <v>0</v>
          </cell>
          <cell r="BR1282">
            <v>0</v>
          </cell>
          <cell r="BS1282">
            <v>0</v>
          </cell>
          <cell r="BT1282">
            <v>0</v>
          </cell>
          <cell r="BU1282">
            <v>0</v>
          </cell>
          <cell r="BV1282">
            <v>0</v>
          </cell>
          <cell r="BW1282">
            <v>0</v>
          </cell>
          <cell r="BX1282">
            <v>0</v>
          </cell>
          <cell r="BY1282">
            <v>0</v>
          </cell>
          <cell r="BZ1282">
            <v>0</v>
          </cell>
          <cell r="CA1282">
            <v>0</v>
          </cell>
          <cell r="CB1282">
            <v>0</v>
          </cell>
          <cell r="CD1282">
            <v>0</v>
          </cell>
          <cell r="CE1282">
            <v>0</v>
          </cell>
          <cell r="CF1282">
            <v>0</v>
          </cell>
          <cell r="EM1282" t="e">
            <v>#N/A</v>
          </cell>
          <cell r="EN1282" t="e">
            <v>#N/A</v>
          </cell>
          <cell r="EO1282" t="e">
            <v>#N/A</v>
          </cell>
          <cell r="EP1282" t="e">
            <v>#N/A</v>
          </cell>
          <cell r="EQ1282" t="e">
            <v>#N/A</v>
          </cell>
          <cell r="ER1282" t="e">
            <v>#N/A</v>
          </cell>
          <cell r="ES1282" t="e">
            <v>#N/A</v>
          </cell>
          <cell r="ET1282" t="e">
            <v>#N/A</v>
          </cell>
          <cell r="EU1282" t="e">
            <v>#N/A</v>
          </cell>
          <cell r="EV1282" t="e">
            <v>#N/A</v>
          </cell>
          <cell r="EW1282" t="e">
            <v>#N/A</v>
          </cell>
          <cell r="EX1282" t="e">
            <v>#N/A</v>
          </cell>
          <cell r="EY1282">
            <v>0</v>
          </cell>
        </row>
        <row r="1283">
          <cell r="AC1283" t="str">
            <v/>
          </cell>
          <cell r="BP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U1283">
            <v>0</v>
          </cell>
          <cell r="BV1283">
            <v>0</v>
          </cell>
          <cell r="BW1283">
            <v>0</v>
          </cell>
          <cell r="BX1283">
            <v>0</v>
          </cell>
          <cell r="BY1283">
            <v>0</v>
          </cell>
          <cell r="BZ1283">
            <v>0</v>
          </cell>
          <cell r="CA1283">
            <v>0</v>
          </cell>
          <cell r="CB1283">
            <v>0</v>
          </cell>
          <cell r="CD1283">
            <v>0</v>
          </cell>
          <cell r="CE1283">
            <v>0</v>
          </cell>
          <cell r="CF1283">
            <v>0</v>
          </cell>
          <cell r="EM1283" t="e">
            <v>#N/A</v>
          </cell>
          <cell r="EN1283" t="e">
            <v>#N/A</v>
          </cell>
          <cell r="EO1283" t="e">
            <v>#N/A</v>
          </cell>
          <cell r="EP1283" t="e">
            <v>#N/A</v>
          </cell>
          <cell r="EQ1283" t="e">
            <v>#N/A</v>
          </cell>
          <cell r="ER1283" t="e">
            <v>#N/A</v>
          </cell>
          <cell r="ES1283" t="e">
            <v>#N/A</v>
          </cell>
          <cell r="ET1283" t="e">
            <v>#N/A</v>
          </cell>
          <cell r="EU1283" t="e">
            <v>#N/A</v>
          </cell>
          <cell r="EV1283" t="e">
            <v>#N/A</v>
          </cell>
          <cell r="EW1283" t="e">
            <v>#N/A</v>
          </cell>
          <cell r="EX1283" t="e">
            <v>#N/A</v>
          </cell>
          <cell r="EY1283">
            <v>0</v>
          </cell>
        </row>
        <row r="1284">
          <cell r="AC1284" t="str">
            <v/>
          </cell>
          <cell r="BP1284">
            <v>0</v>
          </cell>
          <cell r="BQ1284">
            <v>0</v>
          </cell>
          <cell r="BR1284">
            <v>0</v>
          </cell>
          <cell r="BS1284">
            <v>0</v>
          </cell>
          <cell r="BT1284">
            <v>0</v>
          </cell>
          <cell r="BU1284">
            <v>0</v>
          </cell>
          <cell r="BV1284">
            <v>0</v>
          </cell>
          <cell r="BW1284">
            <v>0</v>
          </cell>
          <cell r="BX1284">
            <v>0</v>
          </cell>
          <cell r="BY1284">
            <v>0</v>
          </cell>
          <cell r="BZ1284">
            <v>0</v>
          </cell>
          <cell r="CA1284">
            <v>0</v>
          </cell>
          <cell r="CB1284">
            <v>0</v>
          </cell>
          <cell r="CD1284">
            <v>0</v>
          </cell>
          <cell r="CE1284">
            <v>0</v>
          </cell>
          <cell r="CF1284">
            <v>0</v>
          </cell>
          <cell r="EM1284" t="e">
            <v>#N/A</v>
          </cell>
          <cell r="EN1284" t="e">
            <v>#N/A</v>
          </cell>
          <cell r="EO1284" t="e">
            <v>#N/A</v>
          </cell>
          <cell r="EP1284" t="e">
            <v>#N/A</v>
          </cell>
          <cell r="EQ1284" t="e">
            <v>#N/A</v>
          </cell>
          <cell r="ER1284" t="e">
            <v>#N/A</v>
          </cell>
          <cell r="ES1284" t="e">
            <v>#N/A</v>
          </cell>
          <cell r="ET1284" t="e">
            <v>#N/A</v>
          </cell>
          <cell r="EU1284" t="e">
            <v>#N/A</v>
          </cell>
          <cell r="EV1284" t="e">
            <v>#N/A</v>
          </cell>
          <cell r="EW1284" t="e">
            <v>#N/A</v>
          </cell>
          <cell r="EX1284" t="e">
            <v>#N/A</v>
          </cell>
          <cell r="EY1284">
            <v>0</v>
          </cell>
        </row>
        <row r="1285">
          <cell r="AC1285" t="str">
            <v/>
          </cell>
          <cell r="BP1285">
            <v>0</v>
          </cell>
          <cell r="BQ1285">
            <v>0</v>
          </cell>
          <cell r="BR1285">
            <v>0</v>
          </cell>
          <cell r="BS1285">
            <v>0</v>
          </cell>
          <cell r="BT1285">
            <v>0</v>
          </cell>
          <cell r="BU1285">
            <v>0</v>
          </cell>
          <cell r="BV1285">
            <v>0</v>
          </cell>
          <cell r="BW1285">
            <v>0</v>
          </cell>
          <cell r="BX1285">
            <v>0</v>
          </cell>
          <cell r="BY1285">
            <v>0</v>
          </cell>
          <cell r="BZ1285">
            <v>0</v>
          </cell>
          <cell r="CA1285">
            <v>0</v>
          </cell>
          <cell r="CB1285">
            <v>0</v>
          </cell>
          <cell r="CD1285">
            <v>0</v>
          </cell>
          <cell r="CE1285">
            <v>0</v>
          </cell>
          <cell r="CF1285">
            <v>0</v>
          </cell>
          <cell r="EM1285" t="e">
            <v>#N/A</v>
          </cell>
          <cell r="EN1285" t="e">
            <v>#N/A</v>
          </cell>
          <cell r="EO1285" t="e">
            <v>#N/A</v>
          </cell>
          <cell r="EP1285" t="e">
            <v>#N/A</v>
          </cell>
          <cell r="EQ1285" t="e">
            <v>#N/A</v>
          </cell>
          <cell r="ER1285" t="e">
            <v>#N/A</v>
          </cell>
          <cell r="ES1285" t="e">
            <v>#N/A</v>
          </cell>
          <cell r="ET1285" t="e">
            <v>#N/A</v>
          </cell>
          <cell r="EU1285" t="e">
            <v>#N/A</v>
          </cell>
          <cell r="EV1285" t="e">
            <v>#N/A</v>
          </cell>
          <cell r="EW1285" t="e">
            <v>#N/A</v>
          </cell>
          <cell r="EX1285" t="e">
            <v>#N/A</v>
          </cell>
          <cell r="EY1285">
            <v>0</v>
          </cell>
        </row>
        <row r="1286">
          <cell r="AC1286" t="str">
            <v/>
          </cell>
          <cell r="BP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U1286">
            <v>0</v>
          </cell>
          <cell r="BV1286">
            <v>0</v>
          </cell>
          <cell r="BW1286">
            <v>0</v>
          </cell>
          <cell r="BX1286">
            <v>0</v>
          </cell>
          <cell r="BY1286">
            <v>0</v>
          </cell>
          <cell r="BZ1286">
            <v>0</v>
          </cell>
          <cell r="CA1286">
            <v>0</v>
          </cell>
          <cell r="CB1286">
            <v>0</v>
          </cell>
          <cell r="CD1286">
            <v>0</v>
          </cell>
          <cell r="CE1286">
            <v>0</v>
          </cell>
          <cell r="CF1286">
            <v>0</v>
          </cell>
          <cell r="EM1286" t="e">
            <v>#N/A</v>
          </cell>
          <cell r="EN1286" t="e">
            <v>#N/A</v>
          </cell>
          <cell r="EO1286" t="e">
            <v>#N/A</v>
          </cell>
          <cell r="EP1286" t="e">
            <v>#N/A</v>
          </cell>
          <cell r="EQ1286" t="e">
            <v>#N/A</v>
          </cell>
          <cell r="ER1286" t="e">
            <v>#N/A</v>
          </cell>
          <cell r="ES1286" t="e">
            <v>#N/A</v>
          </cell>
          <cell r="ET1286" t="e">
            <v>#N/A</v>
          </cell>
          <cell r="EU1286" t="e">
            <v>#N/A</v>
          </cell>
          <cell r="EV1286" t="e">
            <v>#N/A</v>
          </cell>
          <cell r="EW1286" t="e">
            <v>#N/A</v>
          </cell>
          <cell r="EX1286" t="e">
            <v>#N/A</v>
          </cell>
          <cell r="EY1286">
            <v>0</v>
          </cell>
        </row>
        <row r="1287">
          <cell r="AC1287" t="str">
            <v/>
          </cell>
          <cell r="BP1287">
            <v>0</v>
          </cell>
          <cell r="BQ1287">
            <v>0</v>
          </cell>
          <cell r="BR1287">
            <v>0</v>
          </cell>
          <cell r="BS1287">
            <v>0</v>
          </cell>
          <cell r="BT1287">
            <v>0</v>
          </cell>
          <cell r="BU1287">
            <v>0</v>
          </cell>
          <cell r="BV1287">
            <v>0</v>
          </cell>
          <cell r="BW1287">
            <v>0</v>
          </cell>
          <cell r="BX1287">
            <v>0</v>
          </cell>
          <cell r="BY1287">
            <v>0</v>
          </cell>
          <cell r="BZ1287">
            <v>0</v>
          </cell>
          <cell r="CA1287">
            <v>0</v>
          </cell>
          <cell r="CB1287">
            <v>0</v>
          </cell>
          <cell r="CD1287">
            <v>0</v>
          </cell>
          <cell r="CE1287">
            <v>0</v>
          </cell>
          <cell r="CF1287">
            <v>0</v>
          </cell>
          <cell r="EM1287" t="e">
            <v>#N/A</v>
          </cell>
          <cell r="EN1287" t="e">
            <v>#N/A</v>
          </cell>
          <cell r="EO1287" t="e">
            <v>#N/A</v>
          </cell>
          <cell r="EP1287" t="e">
            <v>#N/A</v>
          </cell>
          <cell r="EQ1287" t="e">
            <v>#N/A</v>
          </cell>
          <cell r="ER1287" t="e">
            <v>#N/A</v>
          </cell>
          <cell r="ES1287" t="e">
            <v>#N/A</v>
          </cell>
          <cell r="ET1287" t="e">
            <v>#N/A</v>
          </cell>
          <cell r="EU1287" t="e">
            <v>#N/A</v>
          </cell>
          <cell r="EV1287" t="e">
            <v>#N/A</v>
          </cell>
          <cell r="EW1287" t="e">
            <v>#N/A</v>
          </cell>
          <cell r="EX1287" t="e">
            <v>#N/A</v>
          </cell>
          <cell r="EY1287">
            <v>0</v>
          </cell>
        </row>
        <row r="1288">
          <cell r="AC1288" t="str">
            <v/>
          </cell>
          <cell r="BP1288">
            <v>0</v>
          </cell>
          <cell r="BQ1288">
            <v>0</v>
          </cell>
          <cell r="BR1288">
            <v>0</v>
          </cell>
          <cell r="BS1288">
            <v>0</v>
          </cell>
          <cell r="BT1288">
            <v>0</v>
          </cell>
          <cell r="BU1288">
            <v>0</v>
          </cell>
          <cell r="BV1288">
            <v>0</v>
          </cell>
          <cell r="BW1288">
            <v>0</v>
          </cell>
          <cell r="BX1288">
            <v>0</v>
          </cell>
          <cell r="BY1288">
            <v>0</v>
          </cell>
          <cell r="BZ1288">
            <v>0</v>
          </cell>
          <cell r="CA1288">
            <v>0</v>
          </cell>
          <cell r="CB1288">
            <v>0</v>
          </cell>
          <cell r="CD1288">
            <v>0</v>
          </cell>
          <cell r="CE1288">
            <v>0</v>
          </cell>
          <cell r="CF1288">
            <v>0</v>
          </cell>
          <cell r="EM1288" t="e">
            <v>#N/A</v>
          </cell>
          <cell r="EN1288" t="e">
            <v>#N/A</v>
          </cell>
          <cell r="EO1288" t="e">
            <v>#N/A</v>
          </cell>
          <cell r="EP1288" t="e">
            <v>#N/A</v>
          </cell>
          <cell r="EQ1288" t="e">
            <v>#N/A</v>
          </cell>
          <cell r="ER1288" t="e">
            <v>#N/A</v>
          </cell>
          <cell r="ES1288" t="e">
            <v>#N/A</v>
          </cell>
          <cell r="ET1288" t="e">
            <v>#N/A</v>
          </cell>
          <cell r="EU1288" t="e">
            <v>#N/A</v>
          </cell>
          <cell r="EV1288" t="e">
            <v>#N/A</v>
          </cell>
          <cell r="EW1288" t="e">
            <v>#N/A</v>
          </cell>
          <cell r="EX1288" t="e">
            <v>#N/A</v>
          </cell>
          <cell r="EY1288">
            <v>0</v>
          </cell>
        </row>
        <row r="1289">
          <cell r="AC1289" t="str">
            <v/>
          </cell>
          <cell r="BP1289">
            <v>0</v>
          </cell>
          <cell r="BQ1289">
            <v>0</v>
          </cell>
          <cell r="BR1289">
            <v>0</v>
          </cell>
          <cell r="BS1289">
            <v>0</v>
          </cell>
          <cell r="BT1289">
            <v>0</v>
          </cell>
          <cell r="BU1289">
            <v>0</v>
          </cell>
          <cell r="BV1289">
            <v>0</v>
          </cell>
          <cell r="BW1289">
            <v>0</v>
          </cell>
          <cell r="BX1289">
            <v>0</v>
          </cell>
          <cell r="BY1289">
            <v>0</v>
          </cell>
          <cell r="BZ1289">
            <v>0</v>
          </cell>
          <cell r="CA1289">
            <v>0</v>
          </cell>
          <cell r="CB1289">
            <v>0</v>
          </cell>
          <cell r="CD1289">
            <v>0</v>
          </cell>
          <cell r="CE1289">
            <v>0</v>
          </cell>
          <cell r="CF1289">
            <v>0</v>
          </cell>
          <cell r="EM1289" t="e">
            <v>#N/A</v>
          </cell>
          <cell r="EN1289" t="e">
            <v>#N/A</v>
          </cell>
          <cell r="EO1289" t="e">
            <v>#N/A</v>
          </cell>
          <cell r="EP1289" t="e">
            <v>#N/A</v>
          </cell>
          <cell r="EQ1289" t="e">
            <v>#N/A</v>
          </cell>
          <cell r="ER1289" t="e">
            <v>#N/A</v>
          </cell>
          <cell r="ES1289" t="e">
            <v>#N/A</v>
          </cell>
          <cell r="ET1289" t="e">
            <v>#N/A</v>
          </cell>
          <cell r="EU1289" t="e">
            <v>#N/A</v>
          </cell>
          <cell r="EV1289" t="e">
            <v>#N/A</v>
          </cell>
          <cell r="EW1289" t="e">
            <v>#N/A</v>
          </cell>
          <cell r="EX1289" t="e">
            <v>#N/A</v>
          </cell>
          <cell r="EY1289">
            <v>0</v>
          </cell>
        </row>
        <row r="1290">
          <cell r="AC1290" t="str">
            <v/>
          </cell>
          <cell r="BP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U1290">
            <v>0</v>
          </cell>
          <cell r="BV1290">
            <v>0</v>
          </cell>
          <cell r="BW1290">
            <v>0</v>
          </cell>
          <cell r="BX1290">
            <v>0</v>
          </cell>
          <cell r="BY1290">
            <v>0</v>
          </cell>
          <cell r="BZ1290">
            <v>0</v>
          </cell>
          <cell r="CA1290">
            <v>0</v>
          </cell>
          <cell r="CB1290">
            <v>0</v>
          </cell>
          <cell r="CD1290">
            <v>0</v>
          </cell>
          <cell r="CE1290">
            <v>0</v>
          </cell>
          <cell r="CF1290">
            <v>0</v>
          </cell>
          <cell r="EM1290" t="e">
            <v>#N/A</v>
          </cell>
          <cell r="EN1290" t="e">
            <v>#N/A</v>
          </cell>
          <cell r="EO1290" t="e">
            <v>#N/A</v>
          </cell>
          <cell r="EP1290" t="e">
            <v>#N/A</v>
          </cell>
          <cell r="EQ1290" t="e">
            <v>#N/A</v>
          </cell>
          <cell r="ER1290" t="e">
            <v>#N/A</v>
          </cell>
          <cell r="ES1290" t="e">
            <v>#N/A</v>
          </cell>
          <cell r="ET1290" t="e">
            <v>#N/A</v>
          </cell>
          <cell r="EU1290" t="e">
            <v>#N/A</v>
          </cell>
          <cell r="EV1290" t="e">
            <v>#N/A</v>
          </cell>
          <cell r="EW1290" t="e">
            <v>#N/A</v>
          </cell>
          <cell r="EX1290" t="e">
            <v>#N/A</v>
          </cell>
          <cell r="EY1290">
            <v>0</v>
          </cell>
        </row>
        <row r="1291">
          <cell r="AC1291" t="str">
            <v/>
          </cell>
          <cell r="BP1291">
            <v>0</v>
          </cell>
          <cell r="BQ1291">
            <v>0</v>
          </cell>
          <cell r="BR1291">
            <v>0</v>
          </cell>
          <cell r="BS1291">
            <v>0</v>
          </cell>
          <cell r="BT1291">
            <v>0</v>
          </cell>
          <cell r="BU1291">
            <v>0</v>
          </cell>
          <cell r="BV1291">
            <v>0</v>
          </cell>
          <cell r="BW1291">
            <v>0</v>
          </cell>
          <cell r="BX1291">
            <v>0</v>
          </cell>
          <cell r="BY1291">
            <v>0</v>
          </cell>
          <cell r="BZ1291">
            <v>0</v>
          </cell>
          <cell r="CA1291">
            <v>0</v>
          </cell>
          <cell r="CB1291">
            <v>0</v>
          </cell>
          <cell r="CD1291">
            <v>0</v>
          </cell>
          <cell r="CE1291">
            <v>0</v>
          </cell>
          <cell r="CF1291">
            <v>0</v>
          </cell>
          <cell r="EM1291" t="e">
            <v>#N/A</v>
          </cell>
          <cell r="EN1291" t="e">
            <v>#N/A</v>
          </cell>
          <cell r="EO1291" t="e">
            <v>#N/A</v>
          </cell>
          <cell r="EP1291" t="e">
            <v>#N/A</v>
          </cell>
          <cell r="EQ1291" t="e">
            <v>#N/A</v>
          </cell>
          <cell r="ER1291" t="e">
            <v>#N/A</v>
          </cell>
          <cell r="ES1291" t="e">
            <v>#N/A</v>
          </cell>
          <cell r="ET1291" t="e">
            <v>#N/A</v>
          </cell>
          <cell r="EU1291" t="e">
            <v>#N/A</v>
          </cell>
          <cell r="EV1291" t="e">
            <v>#N/A</v>
          </cell>
          <cell r="EW1291" t="e">
            <v>#N/A</v>
          </cell>
          <cell r="EX1291" t="e">
            <v>#N/A</v>
          </cell>
          <cell r="EY1291">
            <v>0</v>
          </cell>
        </row>
        <row r="1292">
          <cell r="AC1292" t="str">
            <v/>
          </cell>
          <cell r="BP1292">
            <v>0</v>
          </cell>
          <cell r="BQ1292">
            <v>0</v>
          </cell>
          <cell r="BR1292">
            <v>0</v>
          </cell>
          <cell r="BS1292">
            <v>0</v>
          </cell>
          <cell r="BT1292">
            <v>0</v>
          </cell>
          <cell r="BU1292">
            <v>0</v>
          </cell>
          <cell r="BV1292">
            <v>0</v>
          </cell>
          <cell r="BW1292">
            <v>0</v>
          </cell>
          <cell r="BX1292">
            <v>0</v>
          </cell>
          <cell r="BY1292">
            <v>0</v>
          </cell>
          <cell r="BZ1292">
            <v>0</v>
          </cell>
          <cell r="CA1292">
            <v>0</v>
          </cell>
          <cell r="CB1292">
            <v>0</v>
          </cell>
          <cell r="CD1292">
            <v>0</v>
          </cell>
          <cell r="CE1292">
            <v>0</v>
          </cell>
          <cell r="CF1292">
            <v>0</v>
          </cell>
          <cell r="EM1292" t="e">
            <v>#N/A</v>
          </cell>
          <cell r="EN1292" t="e">
            <v>#N/A</v>
          </cell>
          <cell r="EO1292" t="e">
            <v>#N/A</v>
          </cell>
          <cell r="EP1292" t="e">
            <v>#N/A</v>
          </cell>
          <cell r="EQ1292" t="e">
            <v>#N/A</v>
          </cell>
          <cell r="ER1292" t="e">
            <v>#N/A</v>
          </cell>
          <cell r="ES1292" t="e">
            <v>#N/A</v>
          </cell>
          <cell r="ET1292" t="e">
            <v>#N/A</v>
          </cell>
          <cell r="EU1292" t="e">
            <v>#N/A</v>
          </cell>
          <cell r="EV1292" t="e">
            <v>#N/A</v>
          </cell>
          <cell r="EW1292" t="e">
            <v>#N/A</v>
          </cell>
          <cell r="EX1292" t="e">
            <v>#N/A</v>
          </cell>
          <cell r="EY1292">
            <v>0</v>
          </cell>
        </row>
        <row r="1293">
          <cell r="AC1293" t="str">
            <v/>
          </cell>
          <cell r="BP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U1293">
            <v>0</v>
          </cell>
          <cell r="BV1293">
            <v>0</v>
          </cell>
          <cell r="BW1293">
            <v>0</v>
          </cell>
          <cell r="BX1293">
            <v>0</v>
          </cell>
          <cell r="BY1293">
            <v>0</v>
          </cell>
          <cell r="BZ1293">
            <v>0</v>
          </cell>
          <cell r="CA1293">
            <v>0</v>
          </cell>
          <cell r="CB1293">
            <v>0</v>
          </cell>
          <cell r="CD1293">
            <v>0</v>
          </cell>
          <cell r="CE1293">
            <v>0</v>
          </cell>
          <cell r="CF1293">
            <v>0</v>
          </cell>
          <cell r="EM1293" t="e">
            <v>#N/A</v>
          </cell>
          <cell r="EN1293" t="e">
            <v>#N/A</v>
          </cell>
          <cell r="EO1293" t="e">
            <v>#N/A</v>
          </cell>
          <cell r="EP1293" t="e">
            <v>#N/A</v>
          </cell>
          <cell r="EQ1293" t="e">
            <v>#N/A</v>
          </cell>
          <cell r="ER1293" t="e">
            <v>#N/A</v>
          </cell>
          <cell r="ES1293" t="e">
            <v>#N/A</v>
          </cell>
          <cell r="ET1293" t="e">
            <v>#N/A</v>
          </cell>
          <cell r="EU1293" t="e">
            <v>#N/A</v>
          </cell>
          <cell r="EV1293" t="e">
            <v>#N/A</v>
          </cell>
          <cell r="EW1293" t="e">
            <v>#N/A</v>
          </cell>
          <cell r="EX1293" t="e">
            <v>#N/A</v>
          </cell>
          <cell r="EY1293">
            <v>0</v>
          </cell>
        </row>
        <row r="1294">
          <cell r="AC1294" t="str">
            <v/>
          </cell>
          <cell r="BP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U1294">
            <v>0</v>
          </cell>
          <cell r="BV1294">
            <v>0</v>
          </cell>
          <cell r="BW1294">
            <v>0</v>
          </cell>
          <cell r="BX1294">
            <v>0</v>
          </cell>
          <cell r="BY1294">
            <v>0</v>
          </cell>
          <cell r="BZ1294">
            <v>0</v>
          </cell>
          <cell r="CA1294">
            <v>0</v>
          </cell>
          <cell r="CB1294">
            <v>0</v>
          </cell>
          <cell r="CD1294">
            <v>0</v>
          </cell>
          <cell r="CE1294">
            <v>0</v>
          </cell>
          <cell r="CF1294">
            <v>0</v>
          </cell>
          <cell r="EM1294" t="e">
            <v>#N/A</v>
          </cell>
          <cell r="EN1294" t="e">
            <v>#N/A</v>
          </cell>
          <cell r="EO1294" t="e">
            <v>#N/A</v>
          </cell>
          <cell r="EP1294" t="e">
            <v>#N/A</v>
          </cell>
          <cell r="EQ1294" t="e">
            <v>#N/A</v>
          </cell>
          <cell r="ER1294" t="e">
            <v>#N/A</v>
          </cell>
          <cell r="ES1294" t="e">
            <v>#N/A</v>
          </cell>
          <cell r="ET1294" t="e">
            <v>#N/A</v>
          </cell>
          <cell r="EU1294" t="e">
            <v>#N/A</v>
          </cell>
          <cell r="EV1294" t="e">
            <v>#N/A</v>
          </cell>
          <cell r="EW1294" t="e">
            <v>#N/A</v>
          </cell>
          <cell r="EX1294" t="e">
            <v>#N/A</v>
          </cell>
          <cell r="EY1294">
            <v>0</v>
          </cell>
        </row>
        <row r="1295">
          <cell r="AC1295" t="str">
            <v/>
          </cell>
          <cell r="BP1295">
            <v>0</v>
          </cell>
          <cell r="BQ1295">
            <v>0</v>
          </cell>
          <cell r="BR1295">
            <v>0</v>
          </cell>
          <cell r="BS1295">
            <v>0</v>
          </cell>
          <cell r="BT1295">
            <v>0</v>
          </cell>
          <cell r="BU1295">
            <v>0</v>
          </cell>
          <cell r="BV1295">
            <v>0</v>
          </cell>
          <cell r="BW1295">
            <v>0</v>
          </cell>
          <cell r="BX1295">
            <v>0</v>
          </cell>
          <cell r="BY1295">
            <v>0</v>
          </cell>
          <cell r="BZ1295">
            <v>0</v>
          </cell>
          <cell r="CA1295">
            <v>0</v>
          </cell>
          <cell r="CB1295">
            <v>0</v>
          </cell>
          <cell r="CD1295">
            <v>0</v>
          </cell>
          <cell r="CE1295">
            <v>0</v>
          </cell>
          <cell r="CF1295">
            <v>0</v>
          </cell>
          <cell r="EM1295" t="e">
            <v>#N/A</v>
          </cell>
          <cell r="EN1295" t="e">
            <v>#N/A</v>
          </cell>
          <cell r="EO1295" t="e">
            <v>#N/A</v>
          </cell>
          <cell r="EP1295" t="e">
            <v>#N/A</v>
          </cell>
          <cell r="EQ1295" t="e">
            <v>#N/A</v>
          </cell>
          <cell r="ER1295" t="e">
            <v>#N/A</v>
          </cell>
          <cell r="ES1295" t="e">
            <v>#N/A</v>
          </cell>
          <cell r="ET1295" t="e">
            <v>#N/A</v>
          </cell>
          <cell r="EU1295" t="e">
            <v>#N/A</v>
          </cell>
          <cell r="EV1295" t="e">
            <v>#N/A</v>
          </cell>
          <cell r="EW1295" t="e">
            <v>#N/A</v>
          </cell>
          <cell r="EX1295" t="e">
            <v>#N/A</v>
          </cell>
          <cell r="EY1295">
            <v>0</v>
          </cell>
        </row>
        <row r="1296">
          <cell r="AC1296" t="str">
            <v/>
          </cell>
          <cell r="BP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U1296">
            <v>0</v>
          </cell>
          <cell r="BV1296">
            <v>0</v>
          </cell>
          <cell r="BW1296">
            <v>0</v>
          </cell>
          <cell r="BX1296">
            <v>0</v>
          </cell>
          <cell r="BY1296">
            <v>0</v>
          </cell>
          <cell r="BZ1296">
            <v>0</v>
          </cell>
          <cell r="CA1296">
            <v>0</v>
          </cell>
          <cell r="CB1296">
            <v>0</v>
          </cell>
          <cell r="CD1296">
            <v>0</v>
          </cell>
          <cell r="CE1296">
            <v>0</v>
          </cell>
          <cell r="CF1296">
            <v>0</v>
          </cell>
          <cell r="EM1296" t="e">
            <v>#N/A</v>
          </cell>
          <cell r="EN1296" t="e">
            <v>#N/A</v>
          </cell>
          <cell r="EO1296" t="e">
            <v>#N/A</v>
          </cell>
          <cell r="EP1296" t="e">
            <v>#N/A</v>
          </cell>
          <cell r="EQ1296" t="e">
            <v>#N/A</v>
          </cell>
          <cell r="ER1296" t="e">
            <v>#N/A</v>
          </cell>
          <cell r="ES1296" t="e">
            <v>#N/A</v>
          </cell>
          <cell r="ET1296" t="e">
            <v>#N/A</v>
          </cell>
          <cell r="EU1296" t="e">
            <v>#N/A</v>
          </cell>
          <cell r="EV1296" t="e">
            <v>#N/A</v>
          </cell>
          <cell r="EW1296" t="e">
            <v>#N/A</v>
          </cell>
          <cell r="EX1296" t="e">
            <v>#N/A</v>
          </cell>
          <cell r="EY1296">
            <v>0</v>
          </cell>
        </row>
        <row r="1297">
          <cell r="AC1297" t="str">
            <v/>
          </cell>
          <cell r="BP1297">
            <v>0</v>
          </cell>
          <cell r="BQ1297">
            <v>0</v>
          </cell>
          <cell r="BR1297">
            <v>0</v>
          </cell>
          <cell r="BS1297">
            <v>0</v>
          </cell>
          <cell r="BT1297">
            <v>0</v>
          </cell>
          <cell r="BU1297">
            <v>0</v>
          </cell>
          <cell r="BV1297">
            <v>0</v>
          </cell>
          <cell r="BW1297">
            <v>0</v>
          </cell>
          <cell r="BX1297">
            <v>0</v>
          </cell>
          <cell r="BY1297">
            <v>0</v>
          </cell>
          <cell r="BZ1297">
            <v>0</v>
          </cell>
          <cell r="CA1297">
            <v>0</v>
          </cell>
          <cell r="CB1297">
            <v>0</v>
          </cell>
          <cell r="CD1297">
            <v>0</v>
          </cell>
          <cell r="CE1297">
            <v>0</v>
          </cell>
          <cell r="CF1297">
            <v>0</v>
          </cell>
          <cell r="EM1297" t="e">
            <v>#N/A</v>
          </cell>
          <cell r="EN1297" t="e">
            <v>#N/A</v>
          </cell>
          <cell r="EO1297" t="e">
            <v>#N/A</v>
          </cell>
          <cell r="EP1297" t="e">
            <v>#N/A</v>
          </cell>
          <cell r="EQ1297" t="e">
            <v>#N/A</v>
          </cell>
          <cell r="ER1297" t="e">
            <v>#N/A</v>
          </cell>
          <cell r="ES1297" t="e">
            <v>#N/A</v>
          </cell>
          <cell r="ET1297" t="e">
            <v>#N/A</v>
          </cell>
          <cell r="EU1297" t="e">
            <v>#N/A</v>
          </cell>
          <cell r="EV1297" t="e">
            <v>#N/A</v>
          </cell>
          <cell r="EW1297" t="e">
            <v>#N/A</v>
          </cell>
          <cell r="EX1297" t="e">
            <v>#N/A</v>
          </cell>
          <cell r="EY1297">
            <v>0</v>
          </cell>
        </row>
        <row r="1298">
          <cell r="AC1298" t="str">
            <v/>
          </cell>
          <cell r="BP1298">
            <v>0</v>
          </cell>
          <cell r="BQ1298">
            <v>0</v>
          </cell>
          <cell r="BR1298">
            <v>0</v>
          </cell>
          <cell r="BS1298">
            <v>0</v>
          </cell>
          <cell r="BT1298">
            <v>0</v>
          </cell>
          <cell r="BU1298">
            <v>0</v>
          </cell>
          <cell r="BV1298">
            <v>0</v>
          </cell>
          <cell r="BW1298">
            <v>0</v>
          </cell>
          <cell r="BX1298">
            <v>0</v>
          </cell>
          <cell r="BY1298">
            <v>0</v>
          </cell>
          <cell r="BZ1298">
            <v>0</v>
          </cell>
          <cell r="CA1298">
            <v>0</v>
          </cell>
          <cell r="CB1298">
            <v>0</v>
          </cell>
          <cell r="CD1298">
            <v>0</v>
          </cell>
          <cell r="CE1298">
            <v>0</v>
          </cell>
          <cell r="CF1298">
            <v>0</v>
          </cell>
          <cell r="EM1298" t="e">
            <v>#N/A</v>
          </cell>
          <cell r="EN1298" t="e">
            <v>#N/A</v>
          </cell>
          <cell r="EO1298" t="e">
            <v>#N/A</v>
          </cell>
          <cell r="EP1298" t="e">
            <v>#N/A</v>
          </cell>
          <cell r="EQ1298" t="e">
            <v>#N/A</v>
          </cell>
          <cell r="ER1298" t="e">
            <v>#N/A</v>
          </cell>
          <cell r="ES1298" t="e">
            <v>#N/A</v>
          </cell>
          <cell r="ET1298" t="e">
            <v>#N/A</v>
          </cell>
          <cell r="EU1298" t="e">
            <v>#N/A</v>
          </cell>
          <cell r="EV1298" t="e">
            <v>#N/A</v>
          </cell>
          <cell r="EW1298" t="e">
            <v>#N/A</v>
          </cell>
          <cell r="EX1298" t="e">
            <v>#N/A</v>
          </cell>
          <cell r="EY1298">
            <v>0</v>
          </cell>
        </row>
        <row r="1299">
          <cell r="AC1299" t="str">
            <v/>
          </cell>
          <cell r="BP1299">
            <v>0</v>
          </cell>
          <cell r="BQ1299">
            <v>0</v>
          </cell>
          <cell r="BR1299">
            <v>0</v>
          </cell>
          <cell r="BS1299">
            <v>0</v>
          </cell>
          <cell r="BT1299">
            <v>0</v>
          </cell>
          <cell r="BU1299">
            <v>0</v>
          </cell>
          <cell r="BV1299">
            <v>0</v>
          </cell>
          <cell r="BW1299">
            <v>0</v>
          </cell>
          <cell r="BX1299">
            <v>0</v>
          </cell>
          <cell r="BY1299">
            <v>0</v>
          </cell>
          <cell r="BZ1299">
            <v>0</v>
          </cell>
          <cell r="CA1299">
            <v>0</v>
          </cell>
          <cell r="CB1299">
            <v>0</v>
          </cell>
          <cell r="CD1299">
            <v>0</v>
          </cell>
          <cell r="CE1299">
            <v>0</v>
          </cell>
          <cell r="CF1299">
            <v>0</v>
          </cell>
          <cell r="EM1299" t="e">
            <v>#N/A</v>
          </cell>
          <cell r="EN1299" t="e">
            <v>#N/A</v>
          </cell>
          <cell r="EO1299" t="e">
            <v>#N/A</v>
          </cell>
          <cell r="EP1299" t="e">
            <v>#N/A</v>
          </cell>
          <cell r="EQ1299" t="e">
            <v>#N/A</v>
          </cell>
          <cell r="ER1299" t="e">
            <v>#N/A</v>
          </cell>
          <cell r="ES1299" t="e">
            <v>#N/A</v>
          </cell>
          <cell r="ET1299" t="e">
            <v>#N/A</v>
          </cell>
          <cell r="EU1299" t="e">
            <v>#N/A</v>
          </cell>
          <cell r="EV1299" t="e">
            <v>#N/A</v>
          </cell>
          <cell r="EW1299" t="e">
            <v>#N/A</v>
          </cell>
          <cell r="EX1299" t="e">
            <v>#N/A</v>
          </cell>
          <cell r="EY1299">
            <v>0</v>
          </cell>
        </row>
        <row r="1300">
          <cell r="AC1300" t="str">
            <v/>
          </cell>
          <cell r="BP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U1300">
            <v>0</v>
          </cell>
          <cell r="BV1300">
            <v>0</v>
          </cell>
          <cell r="BW1300">
            <v>0</v>
          </cell>
          <cell r="BX1300">
            <v>0</v>
          </cell>
          <cell r="BY1300">
            <v>0</v>
          </cell>
          <cell r="BZ1300">
            <v>0</v>
          </cell>
          <cell r="CA1300">
            <v>0</v>
          </cell>
          <cell r="CB1300">
            <v>0</v>
          </cell>
          <cell r="CD1300">
            <v>0</v>
          </cell>
          <cell r="CE1300">
            <v>0</v>
          </cell>
          <cell r="CF1300">
            <v>0</v>
          </cell>
          <cell r="EM1300" t="e">
            <v>#N/A</v>
          </cell>
          <cell r="EN1300" t="e">
            <v>#N/A</v>
          </cell>
          <cell r="EO1300" t="e">
            <v>#N/A</v>
          </cell>
          <cell r="EP1300" t="e">
            <v>#N/A</v>
          </cell>
          <cell r="EQ1300" t="e">
            <v>#N/A</v>
          </cell>
          <cell r="ER1300" t="e">
            <v>#N/A</v>
          </cell>
          <cell r="ES1300" t="e">
            <v>#N/A</v>
          </cell>
          <cell r="ET1300" t="e">
            <v>#N/A</v>
          </cell>
          <cell r="EU1300" t="e">
            <v>#N/A</v>
          </cell>
          <cell r="EV1300" t="e">
            <v>#N/A</v>
          </cell>
          <cell r="EW1300" t="e">
            <v>#N/A</v>
          </cell>
          <cell r="EX1300" t="e">
            <v>#N/A</v>
          </cell>
          <cell r="EY1300">
            <v>0</v>
          </cell>
        </row>
        <row r="1301">
          <cell r="AC1301" t="str">
            <v/>
          </cell>
          <cell r="BP1301">
            <v>0</v>
          </cell>
          <cell r="BQ1301">
            <v>0</v>
          </cell>
          <cell r="BR1301">
            <v>0</v>
          </cell>
          <cell r="BS1301">
            <v>0</v>
          </cell>
          <cell r="BT1301">
            <v>0</v>
          </cell>
          <cell r="BU1301">
            <v>0</v>
          </cell>
          <cell r="BV1301">
            <v>0</v>
          </cell>
          <cell r="BW1301">
            <v>0</v>
          </cell>
          <cell r="BX1301">
            <v>0</v>
          </cell>
          <cell r="BY1301">
            <v>0</v>
          </cell>
          <cell r="BZ1301">
            <v>0</v>
          </cell>
          <cell r="CA1301">
            <v>0</v>
          </cell>
          <cell r="CB1301">
            <v>0</v>
          </cell>
          <cell r="CD1301">
            <v>0</v>
          </cell>
          <cell r="CE1301">
            <v>0</v>
          </cell>
          <cell r="CF1301">
            <v>0</v>
          </cell>
          <cell r="EM1301" t="e">
            <v>#N/A</v>
          </cell>
          <cell r="EN1301" t="e">
            <v>#N/A</v>
          </cell>
          <cell r="EO1301" t="e">
            <v>#N/A</v>
          </cell>
          <cell r="EP1301" t="e">
            <v>#N/A</v>
          </cell>
          <cell r="EQ1301" t="e">
            <v>#N/A</v>
          </cell>
          <cell r="ER1301" t="e">
            <v>#N/A</v>
          </cell>
          <cell r="ES1301" t="e">
            <v>#N/A</v>
          </cell>
          <cell r="ET1301" t="e">
            <v>#N/A</v>
          </cell>
          <cell r="EU1301" t="e">
            <v>#N/A</v>
          </cell>
          <cell r="EV1301" t="e">
            <v>#N/A</v>
          </cell>
          <cell r="EW1301" t="e">
            <v>#N/A</v>
          </cell>
          <cell r="EX1301" t="e">
            <v>#N/A</v>
          </cell>
          <cell r="EY1301">
            <v>0</v>
          </cell>
        </row>
        <row r="1302">
          <cell r="AC1302" t="str">
            <v/>
          </cell>
          <cell r="BP1302">
            <v>0</v>
          </cell>
          <cell r="BQ1302">
            <v>0</v>
          </cell>
          <cell r="BR1302">
            <v>0</v>
          </cell>
          <cell r="BS1302">
            <v>0</v>
          </cell>
          <cell r="BT1302">
            <v>0</v>
          </cell>
          <cell r="BU1302">
            <v>0</v>
          </cell>
          <cell r="BV1302">
            <v>0</v>
          </cell>
          <cell r="BW1302">
            <v>0</v>
          </cell>
          <cell r="BX1302">
            <v>0</v>
          </cell>
          <cell r="BY1302">
            <v>0</v>
          </cell>
          <cell r="BZ1302">
            <v>0</v>
          </cell>
          <cell r="CA1302">
            <v>0</v>
          </cell>
          <cell r="CB1302">
            <v>0</v>
          </cell>
          <cell r="CD1302">
            <v>0</v>
          </cell>
          <cell r="CE1302">
            <v>0</v>
          </cell>
          <cell r="CF1302">
            <v>0</v>
          </cell>
          <cell r="EM1302" t="e">
            <v>#N/A</v>
          </cell>
          <cell r="EN1302" t="e">
            <v>#N/A</v>
          </cell>
          <cell r="EO1302" t="e">
            <v>#N/A</v>
          </cell>
          <cell r="EP1302" t="e">
            <v>#N/A</v>
          </cell>
          <cell r="EQ1302" t="e">
            <v>#N/A</v>
          </cell>
          <cell r="ER1302" t="e">
            <v>#N/A</v>
          </cell>
          <cell r="ES1302" t="e">
            <v>#N/A</v>
          </cell>
          <cell r="ET1302" t="e">
            <v>#N/A</v>
          </cell>
          <cell r="EU1302" t="e">
            <v>#N/A</v>
          </cell>
          <cell r="EV1302" t="e">
            <v>#N/A</v>
          </cell>
          <cell r="EW1302" t="e">
            <v>#N/A</v>
          </cell>
          <cell r="EX1302" t="e">
            <v>#N/A</v>
          </cell>
          <cell r="EY1302">
            <v>0</v>
          </cell>
        </row>
        <row r="1303">
          <cell r="AC1303" t="str">
            <v/>
          </cell>
          <cell r="BP1303">
            <v>0</v>
          </cell>
          <cell r="BQ1303">
            <v>0</v>
          </cell>
          <cell r="BR1303">
            <v>0</v>
          </cell>
          <cell r="BS1303">
            <v>0</v>
          </cell>
          <cell r="BT1303">
            <v>0</v>
          </cell>
          <cell r="BU1303">
            <v>0</v>
          </cell>
          <cell r="BV1303">
            <v>0</v>
          </cell>
          <cell r="BW1303">
            <v>0</v>
          </cell>
          <cell r="BX1303">
            <v>0</v>
          </cell>
          <cell r="BY1303">
            <v>0</v>
          </cell>
          <cell r="BZ1303">
            <v>0</v>
          </cell>
          <cell r="CA1303">
            <v>0</v>
          </cell>
          <cell r="CB1303">
            <v>0</v>
          </cell>
          <cell r="CD1303">
            <v>0</v>
          </cell>
          <cell r="CE1303">
            <v>0</v>
          </cell>
          <cell r="CF1303">
            <v>0</v>
          </cell>
          <cell r="EM1303" t="e">
            <v>#N/A</v>
          </cell>
          <cell r="EN1303" t="e">
            <v>#N/A</v>
          </cell>
          <cell r="EO1303" t="e">
            <v>#N/A</v>
          </cell>
          <cell r="EP1303" t="e">
            <v>#N/A</v>
          </cell>
          <cell r="EQ1303" t="e">
            <v>#N/A</v>
          </cell>
          <cell r="ER1303" t="e">
            <v>#N/A</v>
          </cell>
          <cell r="ES1303" t="e">
            <v>#N/A</v>
          </cell>
          <cell r="ET1303" t="e">
            <v>#N/A</v>
          </cell>
          <cell r="EU1303" t="e">
            <v>#N/A</v>
          </cell>
          <cell r="EV1303" t="e">
            <v>#N/A</v>
          </cell>
          <cell r="EW1303" t="e">
            <v>#N/A</v>
          </cell>
          <cell r="EX1303" t="e">
            <v>#N/A</v>
          </cell>
          <cell r="EY1303">
            <v>0</v>
          </cell>
        </row>
        <row r="1304">
          <cell r="AC1304" t="str">
            <v/>
          </cell>
          <cell r="BP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U1304">
            <v>0</v>
          </cell>
          <cell r="BV1304">
            <v>0</v>
          </cell>
          <cell r="BW1304">
            <v>0</v>
          </cell>
          <cell r="BX1304">
            <v>0</v>
          </cell>
          <cell r="BY1304">
            <v>0</v>
          </cell>
          <cell r="BZ1304">
            <v>0</v>
          </cell>
          <cell r="CA1304">
            <v>0</v>
          </cell>
          <cell r="CB1304">
            <v>0</v>
          </cell>
          <cell r="CD1304">
            <v>0</v>
          </cell>
          <cell r="CE1304">
            <v>0</v>
          </cell>
          <cell r="CF1304">
            <v>0</v>
          </cell>
          <cell r="EM1304" t="e">
            <v>#N/A</v>
          </cell>
          <cell r="EN1304" t="e">
            <v>#N/A</v>
          </cell>
          <cell r="EO1304" t="e">
            <v>#N/A</v>
          </cell>
          <cell r="EP1304" t="e">
            <v>#N/A</v>
          </cell>
          <cell r="EQ1304" t="e">
            <v>#N/A</v>
          </cell>
          <cell r="ER1304" t="e">
            <v>#N/A</v>
          </cell>
          <cell r="ES1304" t="e">
            <v>#N/A</v>
          </cell>
          <cell r="ET1304" t="e">
            <v>#N/A</v>
          </cell>
          <cell r="EU1304" t="e">
            <v>#N/A</v>
          </cell>
          <cell r="EV1304" t="e">
            <v>#N/A</v>
          </cell>
          <cell r="EW1304" t="e">
            <v>#N/A</v>
          </cell>
          <cell r="EX1304" t="e">
            <v>#N/A</v>
          </cell>
          <cell r="EY1304">
            <v>0</v>
          </cell>
        </row>
        <row r="1305">
          <cell r="AC1305" t="str">
            <v/>
          </cell>
          <cell r="BP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U1305">
            <v>0</v>
          </cell>
          <cell r="BV1305">
            <v>0</v>
          </cell>
          <cell r="BW1305">
            <v>0</v>
          </cell>
          <cell r="BX1305">
            <v>0</v>
          </cell>
          <cell r="BY1305">
            <v>0</v>
          </cell>
          <cell r="BZ1305">
            <v>0</v>
          </cell>
          <cell r="CA1305">
            <v>0</v>
          </cell>
          <cell r="CB1305">
            <v>0</v>
          </cell>
          <cell r="CD1305">
            <v>0</v>
          </cell>
          <cell r="CE1305">
            <v>0</v>
          </cell>
          <cell r="CF1305">
            <v>0</v>
          </cell>
          <cell r="EM1305" t="e">
            <v>#N/A</v>
          </cell>
          <cell r="EN1305" t="e">
            <v>#N/A</v>
          </cell>
          <cell r="EO1305" t="e">
            <v>#N/A</v>
          </cell>
          <cell r="EP1305" t="e">
            <v>#N/A</v>
          </cell>
          <cell r="EQ1305" t="e">
            <v>#N/A</v>
          </cell>
          <cell r="ER1305" t="e">
            <v>#N/A</v>
          </cell>
          <cell r="ES1305" t="e">
            <v>#N/A</v>
          </cell>
          <cell r="ET1305" t="e">
            <v>#N/A</v>
          </cell>
          <cell r="EU1305" t="e">
            <v>#N/A</v>
          </cell>
          <cell r="EV1305" t="e">
            <v>#N/A</v>
          </cell>
          <cell r="EW1305" t="e">
            <v>#N/A</v>
          </cell>
          <cell r="EX1305" t="e">
            <v>#N/A</v>
          </cell>
          <cell r="EY1305">
            <v>0</v>
          </cell>
        </row>
        <row r="1306">
          <cell r="AC1306" t="str">
            <v/>
          </cell>
          <cell r="BP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U1306">
            <v>0</v>
          </cell>
          <cell r="BV1306">
            <v>0</v>
          </cell>
          <cell r="BW1306">
            <v>0</v>
          </cell>
          <cell r="BX1306">
            <v>0</v>
          </cell>
          <cell r="BY1306">
            <v>0</v>
          </cell>
          <cell r="BZ1306">
            <v>0</v>
          </cell>
          <cell r="CA1306">
            <v>0</v>
          </cell>
          <cell r="CB1306">
            <v>0</v>
          </cell>
          <cell r="CD1306">
            <v>0</v>
          </cell>
          <cell r="CE1306">
            <v>0</v>
          </cell>
          <cell r="CF1306">
            <v>0</v>
          </cell>
          <cell r="EM1306" t="e">
            <v>#N/A</v>
          </cell>
          <cell r="EN1306" t="e">
            <v>#N/A</v>
          </cell>
          <cell r="EO1306" t="e">
            <v>#N/A</v>
          </cell>
          <cell r="EP1306" t="e">
            <v>#N/A</v>
          </cell>
          <cell r="EQ1306" t="e">
            <v>#N/A</v>
          </cell>
          <cell r="ER1306" t="e">
            <v>#N/A</v>
          </cell>
          <cell r="ES1306" t="e">
            <v>#N/A</v>
          </cell>
          <cell r="ET1306" t="e">
            <v>#N/A</v>
          </cell>
          <cell r="EU1306" t="e">
            <v>#N/A</v>
          </cell>
          <cell r="EV1306" t="e">
            <v>#N/A</v>
          </cell>
          <cell r="EW1306" t="e">
            <v>#N/A</v>
          </cell>
          <cell r="EX1306" t="e">
            <v>#N/A</v>
          </cell>
          <cell r="EY1306">
            <v>0</v>
          </cell>
        </row>
        <row r="1307">
          <cell r="AC1307" t="str">
            <v/>
          </cell>
          <cell r="BP1307">
            <v>0</v>
          </cell>
          <cell r="BQ1307">
            <v>0</v>
          </cell>
          <cell r="BR1307">
            <v>0</v>
          </cell>
          <cell r="BS1307">
            <v>0</v>
          </cell>
          <cell r="BT1307">
            <v>0</v>
          </cell>
          <cell r="BU1307">
            <v>0</v>
          </cell>
          <cell r="BV1307">
            <v>0</v>
          </cell>
          <cell r="BW1307">
            <v>0</v>
          </cell>
          <cell r="BX1307">
            <v>0</v>
          </cell>
          <cell r="BY1307">
            <v>0</v>
          </cell>
          <cell r="BZ1307">
            <v>0</v>
          </cell>
          <cell r="CA1307">
            <v>0</v>
          </cell>
          <cell r="CB1307">
            <v>0</v>
          </cell>
          <cell r="CD1307">
            <v>0</v>
          </cell>
          <cell r="CE1307">
            <v>0</v>
          </cell>
          <cell r="CF1307">
            <v>0</v>
          </cell>
          <cell r="EM1307" t="e">
            <v>#N/A</v>
          </cell>
          <cell r="EN1307" t="e">
            <v>#N/A</v>
          </cell>
          <cell r="EO1307" t="e">
            <v>#N/A</v>
          </cell>
          <cell r="EP1307" t="e">
            <v>#N/A</v>
          </cell>
          <cell r="EQ1307" t="e">
            <v>#N/A</v>
          </cell>
          <cell r="ER1307" t="e">
            <v>#N/A</v>
          </cell>
          <cell r="ES1307" t="e">
            <v>#N/A</v>
          </cell>
          <cell r="ET1307" t="e">
            <v>#N/A</v>
          </cell>
          <cell r="EU1307" t="e">
            <v>#N/A</v>
          </cell>
          <cell r="EV1307" t="e">
            <v>#N/A</v>
          </cell>
          <cell r="EW1307" t="e">
            <v>#N/A</v>
          </cell>
          <cell r="EX1307" t="e">
            <v>#N/A</v>
          </cell>
          <cell r="EY1307">
            <v>0</v>
          </cell>
        </row>
        <row r="1308">
          <cell r="AC1308" t="str">
            <v/>
          </cell>
          <cell r="BP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U1308">
            <v>0</v>
          </cell>
          <cell r="BV1308">
            <v>0</v>
          </cell>
          <cell r="BW1308">
            <v>0</v>
          </cell>
          <cell r="BX1308">
            <v>0</v>
          </cell>
          <cell r="BY1308">
            <v>0</v>
          </cell>
          <cell r="BZ1308">
            <v>0</v>
          </cell>
          <cell r="CA1308">
            <v>0</v>
          </cell>
          <cell r="CB1308">
            <v>0</v>
          </cell>
          <cell r="CD1308">
            <v>0</v>
          </cell>
          <cell r="CE1308">
            <v>0</v>
          </cell>
          <cell r="CF1308">
            <v>0</v>
          </cell>
          <cell r="EM1308" t="e">
            <v>#N/A</v>
          </cell>
          <cell r="EN1308" t="e">
            <v>#N/A</v>
          </cell>
          <cell r="EO1308" t="e">
            <v>#N/A</v>
          </cell>
          <cell r="EP1308" t="e">
            <v>#N/A</v>
          </cell>
          <cell r="EQ1308" t="e">
            <v>#N/A</v>
          </cell>
          <cell r="ER1308" t="e">
            <v>#N/A</v>
          </cell>
          <cell r="ES1308" t="e">
            <v>#N/A</v>
          </cell>
          <cell r="ET1308" t="e">
            <v>#N/A</v>
          </cell>
          <cell r="EU1308" t="e">
            <v>#N/A</v>
          </cell>
          <cell r="EV1308" t="e">
            <v>#N/A</v>
          </cell>
          <cell r="EW1308" t="e">
            <v>#N/A</v>
          </cell>
          <cell r="EX1308" t="e">
            <v>#N/A</v>
          </cell>
          <cell r="EY1308">
            <v>0</v>
          </cell>
        </row>
        <row r="1309">
          <cell r="AC1309" t="str">
            <v/>
          </cell>
          <cell r="BP1309">
            <v>0</v>
          </cell>
          <cell r="BQ1309">
            <v>0</v>
          </cell>
          <cell r="BR1309">
            <v>0</v>
          </cell>
          <cell r="BS1309">
            <v>0</v>
          </cell>
          <cell r="BT1309">
            <v>0</v>
          </cell>
          <cell r="BU1309">
            <v>0</v>
          </cell>
          <cell r="BV1309">
            <v>0</v>
          </cell>
          <cell r="BW1309">
            <v>0</v>
          </cell>
          <cell r="BX1309">
            <v>0</v>
          </cell>
          <cell r="BY1309">
            <v>0</v>
          </cell>
          <cell r="BZ1309">
            <v>0</v>
          </cell>
          <cell r="CA1309">
            <v>0</v>
          </cell>
          <cell r="CB1309">
            <v>0</v>
          </cell>
          <cell r="CD1309">
            <v>0</v>
          </cell>
          <cell r="CE1309">
            <v>0</v>
          </cell>
          <cell r="CF1309">
            <v>0</v>
          </cell>
          <cell r="EM1309" t="e">
            <v>#N/A</v>
          </cell>
          <cell r="EN1309" t="e">
            <v>#N/A</v>
          </cell>
          <cell r="EO1309" t="e">
            <v>#N/A</v>
          </cell>
          <cell r="EP1309" t="e">
            <v>#N/A</v>
          </cell>
          <cell r="EQ1309" t="e">
            <v>#N/A</v>
          </cell>
          <cell r="ER1309" t="e">
            <v>#N/A</v>
          </cell>
          <cell r="ES1309" t="e">
            <v>#N/A</v>
          </cell>
          <cell r="ET1309" t="e">
            <v>#N/A</v>
          </cell>
          <cell r="EU1309" t="e">
            <v>#N/A</v>
          </cell>
          <cell r="EV1309" t="e">
            <v>#N/A</v>
          </cell>
          <cell r="EW1309" t="e">
            <v>#N/A</v>
          </cell>
          <cell r="EX1309" t="e">
            <v>#N/A</v>
          </cell>
          <cell r="EY1309">
            <v>0</v>
          </cell>
        </row>
        <row r="1310">
          <cell r="AC1310" t="str">
            <v/>
          </cell>
          <cell r="BP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U1310">
            <v>0</v>
          </cell>
          <cell r="BV1310">
            <v>0</v>
          </cell>
          <cell r="BW1310">
            <v>0</v>
          </cell>
          <cell r="BX1310">
            <v>0</v>
          </cell>
          <cell r="BY1310">
            <v>0</v>
          </cell>
          <cell r="BZ1310">
            <v>0</v>
          </cell>
          <cell r="CA1310">
            <v>0</v>
          </cell>
          <cell r="CB1310">
            <v>0</v>
          </cell>
          <cell r="CD1310">
            <v>0</v>
          </cell>
          <cell r="CE1310">
            <v>0</v>
          </cell>
          <cell r="CF1310">
            <v>0</v>
          </cell>
          <cell r="EM1310" t="e">
            <v>#N/A</v>
          </cell>
          <cell r="EN1310" t="e">
            <v>#N/A</v>
          </cell>
          <cell r="EO1310" t="e">
            <v>#N/A</v>
          </cell>
          <cell r="EP1310" t="e">
            <v>#N/A</v>
          </cell>
          <cell r="EQ1310" t="e">
            <v>#N/A</v>
          </cell>
          <cell r="ER1310" t="e">
            <v>#N/A</v>
          </cell>
          <cell r="ES1310" t="e">
            <v>#N/A</v>
          </cell>
          <cell r="ET1310" t="e">
            <v>#N/A</v>
          </cell>
          <cell r="EU1310" t="e">
            <v>#N/A</v>
          </cell>
          <cell r="EV1310" t="e">
            <v>#N/A</v>
          </cell>
          <cell r="EW1310" t="e">
            <v>#N/A</v>
          </cell>
          <cell r="EX1310" t="e">
            <v>#N/A</v>
          </cell>
          <cell r="EY1310">
            <v>0</v>
          </cell>
        </row>
        <row r="1311">
          <cell r="AC1311" t="str">
            <v/>
          </cell>
          <cell r="BP1311">
            <v>0</v>
          </cell>
          <cell r="BQ1311">
            <v>0</v>
          </cell>
          <cell r="BR1311">
            <v>0</v>
          </cell>
          <cell r="BS1311">
            <v>0</v>
          </cell>
          <cell r="BT1311">
            <v>0</v>
          </cell>
          <cell r="BU1311">
            <v>0</v>
          </cell>
          <cell r="BV1311">
            <v>0</v>
          </cell>
          <cell r="BW1311">
            <v>0</v>
          </cell>
          <cell r="BX1311">
            <v>0</v>
          </cell>
          <cell r="BY1311">
            <v>0</v>
          </cell>
          <cell r="BZ1311">
            <v>0</v>
          </cell>
          <cell r="CA1311">
            <v>0</v>
          </cell>
          <cell r="CB1311">
            <v>0</v>
          </cell>
          <cell r="CD1311">
            <v>0</v>
          </cell>
          <cell r="CE1311">
            <v>0</v>
          </cell>
          <cell r="CF1311">
            <v>0</v>
          </cell>
          <cell r="EM1311" t="e">
            <v>#N/A</v>
          </cell>
          <cell r="EN1311" t="e">
            <v>#N/A</v>
          </cell>
          <cell r="EO1311" t="e">
            <v>#N/A</v>
          </cell>
          <cell r="EP1311" t="e">
            <v>#N/A</v>
          </cell>
          <cell r="EQ1311" t="e">
            <v>#N/A</v>
          </cell>
          <cell r="ER1311" t="e">
            <v>#N/A</v>
          </cell>
          <cell r="ES1311" t="e">
            <v>#N/A</v>
          </cell>
          <cell r="ET1311" t="e">
            <v>#N/A</v>
          </cell>
          <cell r="EU1311" t="e">
            <v>#N/A</v>
          </cell>
          <cell r="EV1311" t="e">
            <v>#N/A</v>
          </cell>
          <cell r="EW1311" t="e">
            <v>#N/A</v>
          </cell>
          <cell r="EX1311" t="e">
            <v>#N/A</v>
          </cell>
          <cell r="EY1311">
            <v>0</v>
          </cell>
        </row>
        <row r="1312">
          <cell r="AC1312" t="str">
            <v/>
          </cell>
          <cell r="BP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U1312">
            <v>0</v>
          </cell>
          <cell r="BV1312">
            <v>0</v>
          </cell>
          <cell r="BW1312">
            <v>0</v>
          </cell>
          <cell r="BX1312">
            <v>0</v>
          </cell>
          <cell r="BY1312">
            <v>0</v>
          </cell>
          <cell r="BZ1312">
            <v>0</v>
          </cell>
          <cell r="CA1312">
            <v>0</v>
          </cell>
          <cell r="CB1312">
            <v>0</v>
          </cell>
          <cell r="CD1312">
            <v>0</v>
          </cell>
          <cell r="CE1312">
            <v>0</v>
          </cell>
          <cell r="CF1312">
            <v>0</v>
          </cell>
          <cell r="EM1312" t="e">
            <v>#N/A</v>
          </cell>
          <cell r="EN1312" t="e">
            <v>#N/A</v>
          </cell>
          <cell r="EO1312" t="e">
            <v>#N/A</v>
          </cell>
          <cell r="EP1312" t="e">
            <v>#N/A</v>
          </cell>
          <cell r="EQ1312" t="e">
            <v>#N/A</v>
          </cell>
          <cell r="ER1312" t="e">
            <v>#N/A</v>
          </cell>
          <cell r="ES1312" t="e">
            <v>#N/A</v>
          </cell>
          <cell r="ET1312" t="e">
            <v>#N/A</v>
          </cell>
          <cell r="EU1312" t="e">
            <v>#N/A</v>
          </cell>
          <cell r="EV1312" t="e">
            <v>#N/A</v>
          </cell>
          <cell r="EW1312" t="e">
            <v>#N/A</v>
          </cell>
          <cell r="EX1312" t="e">
            <v>#N/A</v>
          </cell>
          <cell r="EY1312">
            <v>0</v>
          </cell>
        </row>
        <row r="1313">
          <cell r="AC1313" t="str">
            <v/>
          </cell>
          <cell r="BP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U1313">
            <v>0</v>
          </cell>
          <cell r="BV1313">
            <v>0</v>
          </cell>
          <cell r="BW1313">
            <v>0</v>
          </cell>
          <cell r="BX1313">
            <v>0</v>
          </cell>
          <cell r="BY1313">
            <v>0</v>
          </cell>
          <cell r="BZ1313">
            <v>0</v>
          </cell>
          <cell r="CA1313">
            <v>0</v>
          </cell>
          <cell r="CB1313">
            <v>0</v>
          </cell>
          <cell r="CD1313">
            <v>0</v>
          </cell>
          <cell r="CE1313">
            <v>0</v>
          </cell>
          <cell r="CF1313">
            <v>0</v>
          </cell>
          <cell r="EM1313" t="e">
            <v>#N/A</v>
          </cell>
          <cell r="EN1313" t="e">
            <v>#N/A</v>
          </cell>
          <cell r="EO1313" t="e">
            <v>#N/A</v>
          </cell>
          <cell r="EP1313" t="e">
            <v>#N/A</v>
          </cell>
          <cell r="EQ1313" t="e">
            <v>#N/A</v>
          </cell>
          <cell r="ER1313" t="e">
            <v>#N/A</v>
          </cell>
          <cell r="ES1313" t="e">
            <v>#N/A</v>
          </cell>
          <cell r="ET1313" t="e">
            <v>#N/A</v>
          </cell>
          <cell r="EU1313" t="e">
            <v>#N/A</v>
          </cell>
          <cell r="EV1313" t="e">
            <v>#N/A</v>
          </cell>
          <cell r="EW1313" t="e">
            <v>#N/A</v>
          </cell>
          <cell r="EX1313" t="e">
            <v>#N/A</v>
          </cell>
          <cell r="EY1313">
            <v>0</v>
          </cell>
        </row>
        <row r="1314">
          <cell r="AC1314" t="str">
            <v/>
          </cell>
          <cell r="BP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U1314">
            <v>0</v>
          </cell>
          <cell r="BV1314">
            <v>0</v>
          </cell>
          <cell r="BW1314">
            <v>0</v>
          </cell>
          <cell r="BX1314">
            <v>0</v>
          </cell>
          <cell r="BY1314">
            <v>0</v>
          </cell>
          <cell r="BZ1314">
            <v>0</v>
          </cell>
          <cell r="CA1314">
            <v>0</v>
          </cell>
          <cell r="CB1314">
            <v>0</v>
          </cell>
          <cell r="CD1314">
            <v>0</v>
          </cell>
          <cell r="CE1314">
            <v>0</v>
          </cell>
          <cell r="CF1314">
            <v>0</v>
          </cell>
          <cell r="EM1314" t="e">
            <v>#N/A</v>
          </cell>
          <cell r="EN1314" t="e">
            <v>#N/A</v>
          </cell>
          <cell r="EO1314" t="e">
            <v>#N/A</v>
          </cell>
          <cell r="EP1314" t="e">
            <v>#N/A</v>
          </cell>
          <cell r="EQ1314" t="e">
            <v>#N/A</v>
          </cell>
          <cell r="ER1314" t="e">
            <v>#N/A</v>
          </cell>
          <cell r="ES1314" t="e">
            <v>#N/A</v>
          </cell>
          <cell r="ET1314" t="e">
            <v>#N/A</v>
          </cell>
          <cell r="EU1314" t="e">
            <v>#N/A</v>
          </cell>
          <cell r="EV1314" t="e">
            <v>#N/A</v>
          </cell>
          <cell r="EW1314" t="e">
            <v>#N/A</v>
          </cell>
          <cell r="EX1314" t="e">
            <v>#N/A</v>
          </cell>
          <cell r="EY1314">
            <v>0</v>
          </cell>
        </row>
        <row r="1315">
          <cell r="AC1315" t="str">
            <v/>
          </cell>
          <cell r="BP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U1315">
            <v>0</v>
          </cell>
          <cell r="BV1315">
            <v>0</v>
          </cell>
          <cell r="BW1315">
            <v>0</v>
          </cell>
          <cell r="BX1315">
            <v>0</v>
          </cell>
          <cell r="BY1315">
            <v>0</v>
          </cell>
          <cell r="BZ1315">
            <v>0</v>
          </cell>
          <cell r="CA1315">
            <v>0</v>
          </cell>
          <cell r="CB1315">
            <v>0</v>
          </cell>
          <cell r="CD1315">
            <v>0</v>
          </cell>
          <cell r="CE1315">
            <v>0</v>
          </cell>
          <cell r="CF1315">
            <v>0</v>
          </cell>
          <cell r="EM1315" t="e">
            <v>#N/A</v>
          </cell>
          <cell r="EN1315" t="e">
            <v>#N/A</v>
          </cell>
          <cell r="EO1315" t="e">
            <v>#N/A</v>
          </cell>
          <cell r="EP1315" t="e">
            <v>#N/A</v>
          </cell>
          <cell r="EQ1315" t="e">
            <v>#N/A</v>
          </cell>
          <cell r="ER1315" t="e">
            <v>#N/A</v>
          </cell>
          <cell r="ES1315" t="e">
            <v>#N/A</v>
          </cell>
          <cell r="ET1315" t="e">
            <v>#N/A</v>
          </cell>
          <cell r="EU1315" t="e">
            <v>#N/A</v>
          </cell>
          <cell r="EV1315" t="e">
            <v>#N/A</v>
          </cell>
          <cell r="EW1315" t="e">
            <v>#N/A</v>
          </cell>
          <cell r="EX1315" t="e">
            <v>#N/A</v>
          </cell>
          <cell r="EY1315">
            <v>0</v>
          </cell>
        </row>
        <row r="1316">
          <cell r="AC1316" t="str">
            <v/>
          </cell>
          <cell r="BP1316">
            <v>0</v>
          </cell>
          <cell r="BQ1316">
            <v>0</v>
          </cell>
          <cell r="BR1316">
            <v>0</v>
          </cell>
          <cell r="BS1316">
            <v>0</v>
          </cell>
          <cell r="BT1316">
            <v>0</v>
          </cell>
          <cell r="BU1316">
            <v>0</v>
          </cell>
          <cell r="BV1316">
            <v>0</v>
          </cell>
          <cell r="BW1316">
            <v>0</v>
          </cell>
          <cell r="BX1316">
            <v>0</v>
          </cell>
          <cell r="BY1316">
            <v>0</v>
          </cell>
          <cell r="BZ1316">
            <v>0</v>
          </cell>
          <cell r="CA1316">
            <v>0</v>
          </cell>
          <cell r="CB1316">
            <v>0</v>
          </cell>
          <cell r="CD1316">
            <v>0</v>
          </cell>
          <cell r="CE1316">
            <v>0</v>
          </cell>
          <cell r="CF1316">
            <v>0</v>
          </cell>
          <cell r="EM1316" t="e">
            <v>#N/A</v>
          </cell>
          <cell r="EN1316" t="e">
            <v>#N/A</v>
          </cell>
          <cell r="EO1316" t="e">
            <v>#N/A</v>
          </cell>
          <cell r="EP1316" t="e">
            <v>#N/A</v>
          </cell>
          <cell r="EQ1316" t="e">
            <v>#N/A</v>
          </cell>
          <cell r="ER1316" t="e">
            <v>#N/A</v>
          </cell>
          <cell r="ES1316" t="e">
            <v>#N/A</v>
          </cell>
          <cell r="ET1316" t="e">
            <v>#N/A</v>
          </cell>
          <cell r="EU1316" t="e">
            <v>#N/A</v>
          </cell>
          <cell r="EV1316" t="e">
            <v>#N/A</v>
          </cell>
          <cell r="EW1316" t="e">
            <v>#N/A</v>
          </cell>
          <cell r="EX1316" t="e">
            <v>#N/A</v>
          </cell>
          <cell r="EY1316">
            <v>0</v>
          </cell>
        </row>
        <row r="1317">
          <cell r="AC1317" t="str">
            <v/>
          </cell>
          <cell r="BP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U1317">
            <v>0</v>
          </cell>
          <cell r="BV1317">
            <v>0</v>
          </cell>
          <cell r="BW1317">
            <v>0</v>
          </cell>
          <cell r="BX1317">
            <v>0</v>
          </cell>
          <cell r="BY1317">
            <v>0</v>
          </cell>
          <cell r="BZ1317">
            <v>0</v>
          </cell>
          <cell r="CA1317">
            <v>0</v>
          </cell>
          <cell r="CB1317">
            <v>0</v>
          </cell>
          <cell r="CD1317">
            <v>0</v>
          </cell>
          <cell r="CE1317">
            <v>0</v>
          </cell>
          <cell r="CF1317">
            <v>0</v>
          </cell>
          <cell r="EM1317" t="e">
            <v>#N/A</v>
          </cell>
          <cell r="EN1317" t="e">
            <v>#N/A</v>
          </cell>
          <cell r="EO1317" t="e">
            <v>#N/A</v>
          </cell>
          <cell r="EP1317" t="e">
            <v>#N/A</v>
          </cell>
          <cell r="EQ1317" t="e">
            <v>#N/A</v>
          </cell>
          <cell r="ER1317" t="e">
            <v>#N/A</v>
          </cell>
          <cell r="ES1317" t="e">
            <v>#N/A</v>
          </cell>
          <cell r="ET1317" t="e">
            <v>#N/A</v>
          </cell>
          <cell r="EU1317" t="e">
            <v>#N/A</v>
          </cell>
          <cell r="EV1317" t="e">
            <v>#N/A</v>
          </cell>
          <cell r="EW1317" t="e">
            <v>#N/A</v>
          </cell>
          <cell r="EX1317" t="e">
            <v>#N/A</v>
          </cell>
          <cell r="EY1317">
            <v>0</v>
          </cell>
        </row>
        <row r="1318">
          <cell r="AC1318" t="str">
            <v/>
          </cell>
          <cell r="BP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U1318">
            <v>0</v>
          </cell>
          <cell r="BV1318">
            <v>0</v>
          </cell>
          <cell r="BW1318">
            <v>0</v>
          </cell>
          <cell r="BX1318">
            <v>0</v>
          </cell>
          <cell r="BY1318">
            <v>0</v>
          </cell>
          <cell r="BZ1318">
            <v>0</v>
          </cell>
          <cell r="CA1318">
            <v>0</v>
          </cell>
          <cell r="CB1318">
            <v>0</v>
          </cell>
          <cell r="CD1318">
            <v>0</v>
          </cell>
          <cell r="CE1318">
            <v>0</v>
          </cell>
          <cell r="CF1318">
            <v>0</v>
          </cell>
          <cell r="EM1318" t="e">
            <v>#N/A</v>
          </cell>
          <cell r="EN1318" t="e">
            <v>#N/A</v>
          </cell>
          <cell r="EO1318" t="e">
            <v>#N/A</v>
          </cell>
          <cell r="EP1318" t="e">
            <v>#N/A</v>
          </cell>
          <cell r="EQ1318" t="e">
            <v>#N/A</v>
          </cell>
          <cell r="ER1318" t="e">
            <v>#N/A</v>
          </cell>
          <cell r="ES1318" t="e">
            <v>#N/A</v>
          </cell>
          <cell r="ET1318" t="e">
            <v>#N/A</v>
          </cell>
          <cell r="EU1318" t="e">
            <v>#N/A</v>
          </cell>
          <cell r="EV1318" t="e">
            <v>#N/A</v>
          </cell>
          <cell r="EW1318" t="e">
            <v>#N/A</v>
          </cell>
          <cell r="EX1318" t="e">
            <v>#N/A</v>
          </cell>
          <cell r="EY1318">
            <v>0</v>
          </cell>
        </row>
        <row r="1319">
          <cell r="AC1319" t="str">
            <v/>
          </cell>
          <cell r="BP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U1319">
            <v>0</v>
          </cell>
          <cell r="BV1319">
            <v>0</v>
          </cell>
          <cell r="BW1319">
            <v>0</v>
          </cell>
          <cell r="BX1319">
            <v>0</v>
          </cell>
          <cell r="BY1319">
            <v>0</v>
          </cell>
          <cell r="BZ1319">
            <v>0</v>
          </cell>
          <cell r="CA1319">
            <v>0</v>
          </cell>
          <cell r="CB1319">
            <v>0</v>
          </cell>
          <cell r="CD1319">
            <v>0</v>
          </cell>
          <cell r="CE1319">
            <v>0</v>
          </cell>
          <cell r="CF1319">
            <v>0</v>
          </cell>
          <cell r="EM1319" t="e">
            <v>#N/A</v>
          </cell>
          <cell r="EN1319" t="e">
            <v>#N/A</v>
          </cell>
          <cell r="EO1319" t="e">
            <v>#N/A</v>
          </cell>
          <cell r="EP1319" t="e">
            <v>#N/A</v>
          </cell>
          <cell r="EQ1319" t="e">
            <v>#N/A</v>
          </cell>
          <cell r="ER1319" t="e">
            <v>#N/A</v>
          </cell>
          <cell r="ES1319" t="e">
            <v>#N/A</v>
          </cell>
          <cell r="ET1319" t="e">
            <v>#N/A</v>
          </cell>
          <cell r="EU1319" t="e">
            <v>#N/A</v>
          </cell>
          <cell r="EV1319" t="e">
            <v>#N/A</v>
          </cell>
          <cell r="EW1319" t="e">
            <v>#N/A</v>
          </cell>
          <cell r="EX1319" t="e">
            <v>#N/A</v>
          </cell>
          <cell r="EY1319">
            <v>0</v>
          </cell>
        </row>
        <row r="1320">
          <cell r="AC1320" t="str">
            <v/>
          </cell>
          <cell r="BP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U1320">
            <v>0</v>
          </cell>
          <cell r="BV1320">
            <v>0</v>
          </cell>
          <cell r="BW1320">
            <v>0</v>
          </cell>
          <cell r="BX1320">
            <v>0</v>
          </cell>
          <cell r="BY1320">
            <v>0</v>
          </cell>
          <cell r="BZ1320">
            <v>0</v>
          </cell>
          <cell r="CA1320">
            <v>0</v>
          </cell>
          <cell r="CB1320">
            <v>0</v>
          </cell>
          <cell r="CD1320">
            <v>0</v>
          </cell>
          <cell r="CE1320">
            <v>0</v>
          </cell>
          <cell r="CF1320">
            <v>0</v>
          </cell>
          <cell r="EM1320" t="e">
            <v>#N/A</v>
          </cell>
          <cell r="EN1320" t="e">
            <v>#N/A</v>
          </cell>
          <cell r="EO1320" t="e">
            <v>#N/A</v>
          </cell>
          <cell r="EP1320" t="e">
            <v>#N/A</v>
          </cell>
          <cell r="EQ1320" t="e">
            <v>#N/A</v>
          </cell>
          <cell r="ER1320" t="e">
            <v>#N/A</v>
          </cell>
          <cell r="ES1320" t="e">
            <v>#N/A</v>
          </cell>
          <cell r="ET1320" t="e">
            <v>#N/A</v>
          </cell>
          <cell r="EU1320" t="e">
            <v>#N/A</v>
          </cell>
          <cell r="EV1320" t="e">
            <v>#N/A</v>
          </cell>
          <cell r="EW1320" t="e">
            <v>#N/A</v>
          </cell>
          <cell r="EX1320" t="e">
            <v>#N/A</v>
          </cell>
          <cell r="EY1320">
            <v>0</v>
          </cell>
        </row>
        <row r="1321">
          <cell r="AC1321" t="str">
            <v/>
          </cell>
          <cell r="BP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U1321">
            <v>0</v>
          </cell>
          <cell r="BV1321">
            <v>0</v>
          </cell>
          <cell r="BW1321">
            <v>0</v>
          </cell>
          <cell r="BX1321">
            <v>0</v>
          </cell>
          <cell r="BY1321">
            <v>0</v>
          </cell>
          <cell r="BZ1321">
            <v>0</v>
          </cell>
          <cell r="CA1321">
            <v>0</v>
          </cell>
          <cell r="CB1321">
            <v>0</v>
          </cell>
          <cell r="CD1321">
            <v>0</v>
          </cell>
          <cell r="CE1321">
            <v>0</v>
          </cell>
          <cell r="CF1321">
            <v>0</v>
          </cell>
          <cell r="EM1321" t="e">
            <v>#N/A</v>
          </cell>
          <cell r="EN1321" t="e">
            <v>#N/A</v>
          </cell>
          <cell r="EO1321" t="e">
            <v>#N/A</v>
          </cell>
          <cell r="EP1321" t="e">
            <v>#N/A</v>
          </cell>
          <cell r="EQ1321" t="e">
            <v>#N/A</v>
          </cell>
          <cell r="ER1321" t="e">
            <v>#N/A</v>
          </cell>
          <cell r="ES1321" t="e">
            <v>#N/A</v>
          </cell>
          <cell r="ET1321" t="e">
            <v>#N/A</v>
          </cell>
          <cell r="EU1321" t="e">
            <v>#N/A</v>
          </cell>
          <cell r="EV1321" t="e">
            <v>#N/A</v>
          </cell>
          <cell r="EW1321" t="e">
            <v>#N/A</v>
          </cell>
          <cell r="EX1321" t="e">
            <v>#N/A</v>
          </cell>
          <cell r="EY1321">
            <v>0</v>
          </cell>
        </row>
        <row r="1322">
          <cell r="AC1322" t="str">
            <v/>
          </cell>
          <cell r="BP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U1322">
            <v>0</v>
          </cell>
          <cell r="BV1322">
            <v>0</v>
          </cell>
          <cell r="BW1322">
            <v>0</v>
          </cell>
          <cell r="BX1322">
            <v>0</v>
          </cell>
          <cell r="BY1322">
            <v>0</v>
          </cell>
          <cell r="BZ1322">
            <v>0</v>
          </cell>
          <cell r="CA1322">
            <v>0</v>
          </cell>
          <cell r="CB1322">
            <v>0</v>
          </cell>
          <cell r="CD1322">
            <v>0</v>
          </cell>
          <cell r="CE1322">
            <v>0</v>
          </cell>
          <cell r="CF1322">
            <v>0</v>
          </cell>
          <cell r="EM1322" t="e">
            <v>#N/A</v>
          </cell>
          <cell r="EN1322" t="e">
            <v>#N/A</v>
          </cell>
          <cell r="EO1322" t="e">
            <v>#N/A</v>
          </cell>
          <cell r="EP1322" t="e">
            <v>#N/A</v>
          </cell>
          <cell r="EQ1322" t="e">
            <v>#N/A</v>
          </cell>
          <cell r="ER1322" t="e">
            <v>#N/A</v>
          </cell>
          <cell r="ES1322" t="e">
            <v>#N/A</v>
          </cell>
          <cell r="ET1322" t="e">
            <v>#N/A</v>
          </cell>
          <cell r="EU1322" t="e">
            <v>#N/A</v>
          </cell>
          <cell r="EV1322" t="e">
            <v>#N/A</v>
          </cell>
          <cell r="EW1322" t="e">
            <v>#N/A</v>
          </cell>
          <cell r="EX1322" t="e">
            <v>#N/A</v>
          </cell>
          <cell r="EY1322">
            <v>0</v>
          </cell>
        </row>
        <row r="1323">
          <cell r="AC1323" t="str">
            <v/>
          </cell>
          <cell r="BP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U1323">
            <v>0</v>
          </cell>
          <cell r="BV1323">
            <v>0</v>
          </cell>
          <cell r="BW1323">
            <v>0</v>
          </cell>
          <cell r="BX1323">
            <v>0</v>
          </cell>
          <cell r="BY1323">
            <v>0</v>
          </cell>
          <cell r="BZ1323">
            <v>0</v>
          </cell>
          <cell r="CA1323">
            <v>0</v>
          </cell>
          <cell r="CB1323">
            <v>0</v>
          </cell>
          <cell r="CD1323">
            <v>0</v>
          </cell>
          <cell r="CE1323">
            <v>0</v>
          </cell>
          <cell r="CF1323">
            <v>0</v>
          </cell>
          <cell r="EM1323" t="e">
            <v>#N/A</v>
          </cell>
          <cell r="EN1323" t="e">
            <v>#N/A</v>
          </cell>
          <cell r="EO1323" t="e">
            <v>#N/A</v>
          </cell>
          <cell r="EP1323" t="e">
            <v>#N/A</v>
          </cell>
          <cell r="EQ1323" t="e">
            <v>#N/A</v>
          </cell>
          <cell r="ER1323" t="e">
            <v>#N/A</v>
          </cell>
          <cell r="ES1323" t="e">
            <v>#N/A</v>
          </cell>
          <cell r="ET1323" t="e">
            <v>#N/A</v>
          </cell>
          <cell r="EU1323" t="e">
            <v>#N/A</v>
          </cell>
          <cell r="EV1323" t="e">
            <v>#N/A</v>
          </cell>
          <cell r="EW1323" t="e">
            <v>#N/A</v>
          </cell>
          <cell r="EX1323" t="e">
            <v>#N/A</v>
          </cell>
          <cell r="EY1323">
            <v>0</v>
          </cell>
        </row>
        <row r="1324">
          <cell r="AC1324" t="str">
            <v/>
          </cell>
          <cell r="BP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U1324">
            <v>0</v>
          </cell>
          <cell r="BV1324">
            <v>0</v>
          </cell>
          <cell r="BW1324">
            <v>0</v>
          </cell>
          <cell r="BX1324">
            <v>0</v>
          </cell>
          <cell r="BY1324">
            <v>0</v>
          </cell>
          <cell r="BZ1324">
            <v>0</v>
          </cell>
          <cell r="CA1324">
            <v>0</v>
          </cell>
          <cell r="CB1324">
            <v>0</v>
          </cell>
          <cell r="CD1324">
            <v>0</v>
          </cell>
          <cell r="CE1324">
            <v>0</v>
          </cell>
          <cell r="CF1324">
            <v>0</v>
          </cell>
          <cell r="EM1324" t="e">
            <v>#N/A</v>
          </cell>
          <cell r="EN1324" t="e">
            <v>#N/A</v>
          </cell>
          <cell r="EO1324" t="e">
            <v>#N/A</v>
          </cell>
          <cell r="EP1324" t="e">
            <v>#N/A</v>
          </cell>
          <cell r="EQ1324" t="e">
            <v>#N/A</v>
          </cell>
          <cell r="ER1324" t="e">
            <v>#N/A</v>
          </cell>
          <cell r="ES1324" t="e">
            <v>#N/A</v>
          </cell>
          <cell r="ET1324" t="e">
            <v>#N/A</v>
          </cell>
          <cell r="EU1324" t="e">
            <v>#N/A</v>
          </cell>
          <cell r="EV1324" t="e">
            <v>#N/A</v>
          </cell>
          <cell r="EW1324" t="e">
            <v>#N/A</v>
          </cell>
          <cell r="EX1324" t="e">
            <v>#N/A</v>
          </cell>
          <cell r="EY1324">
            <v>0</v>
          </cell>
        </row>
        <row r="1325">
          <cell r="AC1325" t="str">
            <v/>
          </cell>
          <cell r="BP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U1325">
            <v>0</v>
          </cell>
          <cell r="BV1325">
            <v>0</v>
          </cell>
          <cell r="BW1325">
            <v>0</v>
          </cell>
          <cell r="BX1325">
            <v>0</v>
          </cell>
          <cell r="BY1325">
            <v>0</v>
          </cell>
          <cell r="BZ1325">
            <v>0</v>
          </cell>
          <cell r="CA1325">
            <v>0</v>
          </cell>
          <cell r="CB1325">
            <v>0</v>
          </cell>
          <cell r="CD1325">
            <v>0</v>
          </cell>
          <cell r="CE1325">
            <v>0</v>
          </cell>
          <cell r="CF1325">
            <v>0</v>
          </cell>
          <cell r="EM1325" t="e">
            <v>#N/A</v>
          </cell>
          <cell r="EN1325" t="e">
            <v>#N/A</v>
          </cell>
          <cell r="EO1325" t="e">
            <v>#N/A</v>
          </cell>
          <cell r="EP1325" t="e">
            <v>#N/A</v>
          </cell>
          <cell r="EQ1325" t="e">
            <v>#N/A</v>
          </cell>
          <cell r="ER1325" t="e">
            <v>#N/A</v>
          </cell>
          <cell r="ES1325" t="e">
            <v>#N/A</v>
          </cell>
          <cell r="ET1325" t="e">
            <v>#N/A</v>
          </cell>
          <cell r="EU1325" t="e">
            <v>#N/A</v>
          </cell>
          <cell r="EV1325" t="e">
            <v>#N/A</v>
          </cell>
          <cell r="EW1325" t="e">
            <v>#N/A</v>
          </cell>
          <cell r="EX1325" t="e">
            <v>#N/A</v>
          </cell>
          <cell r="EY1325">
            <v>0</v>
          </cell>
        </row>
        <row r="1326">
          <cell r="AC1326" t="str">
            <v/>
          </cell>
          <cell r="BP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U1326">
            <v>0</v>
          </cell>
          <cell r="BV1326">
            <v>0</v>
          </cell>
          <cell r="BW1326">
            <v>0</v>
          </cell>
          <cell r="BX1326">
            <v>0</v>
          </cell>
          <cell r="BY1326">
            <v>0</v>
          </cell>
          <cell r="BZ1326">
            <v>0</v>
          </cell>
          <cell r="CA1326">
            <v>0</v>
          </cell>
          <cell r="CB1326">
            <v>0</v>
          </cell>
          <cell r="CD1326">
            <v>0</v>
          </cell>
          <cell r="CE1326">
            <v>0</v>
          </cell>
          <cell r="CF1326">
            <v>0</v>
          </cell>
          <cell r="EM1326" t="e">
            <v>#N/A</v>
          </cell>
          <cell r="EN1326" t="e">
            <v>#N/A</v>
          </cell>
          <cell r="EO1326" t="e">
            <v>#N/A</v>
          </cell>
          <cell r="EP1326" t="e">
            <v>#N/A</v>
          </cell>
          <cell r="EQ1326" t="e">
            <v>#N/A</v>
          </cell>
          <cell r="ER1326" t="e">
            <v>#N/A</v>
          </cell>
          <cell r="ES1326" t="e">
            <v>#N/A</v>
          </cell>
          <cell r="ET1326" t="e">
            <v>#N/A</v>
          </cell>
          <cell r="EU1326" t="e">
            <v>#N/A</v>
          </cell>
          <cell r="EV1326" t="e">
            <v>#N/A</v>
          </cell>
          <cell r="EW1326" t="e">
            <v>#N/A</v>
          </cell>
          <cell r="EX1326" t="e">
            <v>#N/A</v>
          </cell>
          <cell r="EY1326">
            <v>0</v>
          </cell>
        </row>
        <row r="1327">
          <cell r="AC1327" t="str">
            <v/>
          </cell>
          <cell r="BP1327">
            <v>0</v>
          </cell>
          <cell r="BQ1327">
            <v>0</v>
          </cell>
          <cell r="BR1327">
            <v>0</v>
          </cell>
          <cell r="BS1327">
            <v>0</v>
          </cell>
          <cell r="BT1327">
            <v>0</v>
          </cell>
          <cell r="BU1327">
            <v>0</v>
          </cell>
          <cell r="BV1327">
            <v>0</v>
          </cell>
          <cell r="BW1327">
            <v>0</v>
          </cell>
          <cell r="BX1327">
            <v>0</v>
          </cell>
          <cell r="BY1327">
            <v>0</v>
          </cell>
          <cell r="BZ1327">
            <v>0</v>
          </cell>
          <cell r="CA1327">
            <v>0</v>
          </cell>
          <cell r="CB1327">
            <v>0</v>
          </cell>
          <cell r="CD1327">
            <v>0</v>
          </cell>
          <cell r="CE1327">
            <v>0</v>
          </cell>
          <cell r="CF1327">
            <v>0</v>
          </cell>
          <cell r="EM1327" t="e">
            <v>#N/A</v>
          </cell>
          <cell r="EN1327" t="e">
            <v>#N/A</v>
          </cell>
          <cell r="EO1327" t="e">
            <v>#N/A</v>
          </cell>
          <cell r="EP1327" t="e">
            <v>#N/A</v>
          </cell>
          <cell r="EQ1327" t="e">
            <v>#N/A</v>
          </cell>
          <cell r="ER1327" t="e">
            <v>#N/A</v>
          </cell>
          <cell r="ES1327" t="e">
            <v>#N/A</v>
          </cell>
          <cell r="ET1327" t="e">
            <v>#N/A</v>
          </cell>
          <cell r="EU1327" t="e">
            <v>#N/A</v>
          </cell>
          <cell r="EV1327" t="e">
            <v>#N/A</v>
          </cell>
          <cell r="EW1327" t="e">
            <v>#N/A</v>
          </cell>
          <cell r="EX1327" t="e">
            <v>#N/A</v>
          </cell>
          <cell r="EY1327">
            <v>0</v>
          </cell>
        </row>
        <row r="1328">
          <cell r="AC1328" t="str">
            <v/>
          </cell>
          <cell r="BP1328">
            <v>0</v>
          </cell>
          <cell r="BQ1328">
            <v>0</v>
          </cell>
          <cell r="BR1328">
            <v>0</v>
          </cell>
          <cell r="BS1328">
            <v>0</v>
          </cell>
          <cell r="BT1328">
            <v>0</v>
          </cell>
          <cell r="BU1328">
            <v>0</v>
          </cell>
          <cell r="BV1328">
            <v>0</v>
          </cell>
          <cell r="BW1328">
            <v>0</v>
          </cell>
          <cell r="BX1328">
            <v>0</v>
          </cell>
          <cell r="BY1328">
            <v>0</v>
          </cell>
          <cell r="BZ1328">
            <v>0</v>
          </cell>
          <cell r="CA1328">
            <v>0</v>
          </cell>
          <cell r="CB1328">
            <v>0</v>
          </cell>
          <cell r="CD1328">
            <v>0</v>
          </cell>
          <cell r="CE1328">
            <v>0</v>
          </cell>
          <cell r="CF1328">
            <v>0</v>
          </cell>
          <cell r="EM1328" t="e">
            <v>#N/A</v>
          </cell>
          <cell r="EN1328" t="e">
            <v>#N/A</v>
          </cell>
          <cell r="EO1328" t="e">
            <v>#N/A</v>
          </cell>
          <cell r="EP1328" t="e">
            <v>#N/A</v>
          </cell>
          <cell r="EQ1328" t="e">
            <v>#N/A</v>
          </cell>
          <cell r="ER1328" t="e">
            <v>#N/A</v>
          </cell>
          <cell r="ES1328" t="e">
            <v>#N/A</v>
          </cell>
          <cell r="ET1328" t="e">
            <v>#N/A</v>
          </cell>
          <cell r="EU1328" t="e">
            <v>#N/A</v>
          </cell>
          <cell r="EV1328" t="e">
            <v>#N/A</v>
          </cell>
          <cell r="EW1328" t="e">
            <v>#N/A</v>
          </cell>
          <cell r="EX1328" t="e">
            <v>#N/A</v>
          </cell>
          <cell r="EY1328">
            <v>0</v>
          </cell>
        </row>
        <row r="1329">
          <cell r="AC1329" t="str">
            <v/>
          </cell>
          <cell r="BP1329">
            <v>0</v>
          </cell>
          <cell r="BQ1329">
            <v>0</v>
          </cell>
          <cell r="BR1329">
            <v>0</v>
          </cell>
          <cell r="BS1329">
            <v>0</v>
          </cell>
          <cell r="BT1329">
            <v>0</v>
          </cell>
          <cell r="BU1329">
            <v>0</v>
          </cell>
          <cell r="BV1329">
            <v>0</v>
          </cell>
          <cell r="BW1329">
            <v>0</v>
          </cell>
          <cell r="BX1329">
            <v>0</v>
          </cell>
          <cell r="BY1329">
            <v>0</v>
          </cell>
          <cell r="BZ1329">
            <v>0</v>
          </cell>
          <cell r="CA1329">
            <v>0</v>
          </cell>
          <cell r="CB1329">
            <v>0</v>
          </cell>
          <cell r="CD1329">
            <v>0</v>
          </cell>
          <cell r="CE1329">
            <v>0</v>
          </cell>
          <cell r="CF1329">
            <v>0</v>
          </cell>
          <cell r="EM1329" t="e">
            <v>#N/A</v>
          </cell>
          <cell r="EN1329" t="e">
            <v>#N/A</v>
          </cell>
          <cell r="EO1329" t="e">
            <v>#N/A</v>
          </cell>
          <cell r="EP1329" t="e">
            <v>#N/A</v>
          </cell>
          <cell r="EQ1329" t="e">
            <v>#N/A</v>
          </cell>
          <cell r="ER1329" t="e">
            <v>#N/A</v>
          </cell>
          <cell r="ES1329" t="e">
            <v>#N/A</v>
          </cell>
          <cell r="ET1329" t="e">
            <v>#N/A</v>
          </cell>
          <cell r="EU1329" t="e">
            <v>#N/A</v>
          </cell>
          <cell r="EV1329" t="e">
            <v>#N/A</v>
          </cell>
          <cell r="EW1329" t="e">
            <v>#N/A</v>
          </cell>
          <cell r="EX1329" t="e">
            <v>#N/A</v>
          </cell>
          <cell r="EY1329">
            <v>0</v>
          </cell>
        </row>
        <row r="1330">
          <cell r="AC1330" t="str">
            <v/>
          </cell>
          <cell r="BP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U1330">
            <v>0</v>
          </cell>
          <cell r="BV1330">
            <v>0</v>
          </cell>
          <cell r="BW1330">
            <v>0</v>
          </cell>
          <cell r="BX1330">
            <v>0</v>
          </cell>
          <cell r="BY1330">
            <v>0</v>
          </cell>
          <cell r="BZ1330">
            <v>0</v>
          </cell>
          <cell r="CA1330">
            <v>0</v>
          </cell>
          <cell r="CB1330">
            <v>0</v>
          </cell>
          <cell r="CD1330">
            <v>0</v>
          </cell>
          <cell r="CE1330">
            <v>0</v>
          </cell>
          <cell r="CF1330">
            <v>0</v>
          </cell>
          <cell r="EM1330" t="e">
            <v>#N/A</v>
          </cell>
          <cell r="EN1330" t="e">
            <v>#N/A</v>
          </cell>
          <cell r="EO1330" t="e">
            <v>#N/A</v>
          </cell>
          <cell r="EP1330" t="e">
            <v>#N/A</v>
          </cell>
          <cell r="EQ1330" t="e">
            <v>#N/A</v>
          </cell>
          <cell r="ER1330" t="e">
            <v>#N/A</v>
          </cell>
          <cell r="ES1330" t="e">
            <v>#N/A</v>
          </cell>
          <cell r="ET1330" t="e">
            <v>#N/A</v>
          </cell>
          <cell r="EU1330" t="e">
            <v>#N/A</v>
          </cell>
          <cell r="EV1330" t="e">
            <v>#N/A</v>
          </cell>
          <cell r="EW1330" t="e">
            <v>#N/A</v>
          </cell>
          <cell r="EX1330" t="e">
            <v>#N/A</v>
          </cell>
          <cell r="EY1330">
            <v>0</v>
          </cell>
        </row>
        <row r="1331">
          <cell r="AC1331" t="str">
            <v/>
          </cell>
          <cell r="BP1331">
            <v>0</v>
          </cell>
          <cell r="BQ1331">
            <v>0</v>
          </cell>
          <cell r="BR1331">
            <v>0</v>
          </cell>
          <cell r="BS1331">
            <v>0</v>
          </cell>
          <cell r="BT1331">
            <v>0</v>
          </cell>
          <cell r="BU1331">
            <v>0</v>
          </cell>
          <cell r="BV1331">
            <v>0</v>
          </cell>
          <cell r="BW1331">
            <v>0</v>
          </cell>
          <cell r="BX1331">
            <v>0</v>
          </cell>
          <cell r="BY1331">
            <v>0</v>
          </cell>
          <cell r="BZ1331">
            <v>0</v>
          </cell>
          <cell r="CA1331">
            <v>0</v>
          </cell>
          <cell r="CB1331">
            <v>0</v>
          </cell>
          <cell r="CD1331">
            <v>0</v>
          </cell>
          <cell r="CE1331">
            <v>0</v>
          </cell>
          <cell r="CF1331">
            <v>0</v>
          </cell>
          <cell r="EM1331" t="e">
            <v>#N/A</v>
          </cell>
          <cell r="EN1331" t="e">
            <v>#N/A</v>
          </cell>
          <cell r="EO1331" t="e">
            <v>#N/A</v>
          </cell>
          <cell r="EP1331" t="e">
            <v>#N/A</v>
          </cell>
          <cell r="EQ1331" t="e">
            <v>#N/A</v>
          </cell>
          <cell r="ER1331" t="e">
            <v>#N/A</v>
          </cell>
          <cell r="ES1331" t="e">
            <v>#N/A</v>
          </cell>
          <cell r="ET1331" t="e">
            <v>#N/A</v>
          </cell>
          <cell r="EU1331" t="e">
            <v>#N/A</v>
          </cell>
          <cell r="EV1331" t="e">
            <v>#N/A</v>
          </cell>
          <cell r="EW1331" t="e">
            <v>#N/A</v>
          </cell>
          <cell r="EX1331" t="e">
            <v>#N/A</v>
          </cell>
          <cell r="EY1331">
            <v>0</v>
          </cell>
        </row>
        <row r="1332">
          <cell r="AC1332" t="str">
            <v/>
          </cell>
          <cell r="BP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U1332">
            <v>0</v>
          </cell>
          <cell r="BV1332">
            <v>0</v>
          </cell>
          <cell r="BW1332">
            <v>0</v>
          </cell>
          <cell r="BX1332">
            <v>0</v>
          </cell>
          <cell r="BY1332">
            <v>0</v>
          </cell>
          <cell r="BZ1332">
            <v>0</v>
          </cell>
          <cell r="CA1332">
            <v>0</v>
          </cell>
          <cell r="CB1332">
            <v>0</v>
          </cell>
          <cell r="CD1332">
            <v>0</v>
          </cell>
          <cell r="CE1332">
            <v>0</v>
          </cell>
          <cell r="CF1332">
            <v>0</v>
          </cell>
          <cell r="EM1332" t="e">
            <v>#N/A</v>
          </cell>
          <cell r="EN1332" t="e">
            <v>#N/A</v>
          </cell>
          <cell r="EO1332" t="e">
            <v>#N/A</v>
          </cell>
          <cell r="EP1332" t="e">
            <v>#N/A</v>
          </cell>
          <cell r="EQ1332" t="e">
            <v>#N/A</v>
          </cell>
          <cell r="ER1332" t="e">
            <v>#N/A</v>
          </cell>
          <cell r="ES1332" t="e">
            <v>#N/A</v>
          </cell>
          <cell r="ET1332" t="e">
            <v>#N/A</v>
          </cell>
          <cell r="EU1332" t="e">
            <v>#N/A</v>
          </cell>
          <cell r="EV1332" t="e">
            <v>#N/A</v>
          </cell>
          <cell r="EW1332" t="e">
            <v>#N/A</v>
          </cell>
          <cell r="EX1332" t="e">
            <v>#N/A</v>
          </cell>
          <cell r="EY1332">
            <v>0</v>
          </cell>
        </row>
        <row r="1333">
          <cell r="AC1333" t="str">
            <v/>
          </cell>
          <cell r="BP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U1333">
            <v>0</v>
          </cell>
          <cell r="BV1333">
            <v>0</v>
          </cell>
          <cell r="BW1333">
            <v>0</v>
          </cell>
          <cell r="BX1333">
            <v>0</v>
          </cell>
          <cell r="BY1333">
            <v>0</v>
          </cell>
          <cell r="BZ1333">
            <v>0</v>
          </cell>
          <cell r="CA1333">
            <v>0</v>
          </cell>
          <cell r="CB1333">
            <v>0</v>
          </cell>
          <cell r="CD1333">
            <v>0</v>
          </cell>
          <cell r="CE1333">
            <v>0</v>
          </cell>
          <cell r="CF1333">
            <v>0</v>
          </cell>
          <cell r="EM1333" t="e">
            <v>#N/A</v>
          </cell>
          <cell r="EN1333" t="e">
            <v>#N/A</v>
          </cell>
          <cell r="EO1333" t="e">
            <v>#N/A</v>
          </cell>
          <cell r="EP1333" t="e">
            <v>#N/A</v>
          </cell>
          <cell r="EQ1333" t="e">
            <v>#N/A</v>
          </cell>
          <cell r="ER1333" t="e">
            <v>#N/A</v>
          </cell>
          <cell r="ES1333" t="e">
            <v>#N/A</v>
          </cell>
          <cell r="ET1333" t="e">
            <v>#N/A</v>
          </cell>
          <cell r="EU1333" t="e">
            <v>#N/A</v>
          </cell>
          <cell r="EV1333" t="e">
            <v>#N/A</v>
          </cell>
          <cell r="EW1333" t="e">
            <v>#N/A</v>
          </cell>
          <cell r="EX1333" t="e">
            <v>#N/A</v>
          </cell>
          <cell r="EY1333">
            <v>0</v>
          </cell>
        </row>
        <row r="1334">
          <cell r="AC1334" t="str">
            <v/>
          </cell>
          <cell r="BP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U1334">
            <v>0</v>
          </cell>
          <cell r="BV1334">
            <v>0</v>
          </cell>
          <cell r="BW1334">
            <v>0</v>
          </cell>
          <cell r="BX1334">
            <v>0</v>
          </cell>
          <cell r="BY1334">
            <v>0</v>
          </cell>
          <cell r="BZ1334">
            <v>0</v>
          </cell>
          <cell r="CA1334">
            <v>0</v>
          </cell>
          <cell r="CB1334">
            <v>0</v>
          </cell>
          <cell r="CD1334">
            <v>0</v>
          </cell>
          <cell r="CE1334">
            <v>0</v>
          </cell>
          <cell r="CF1334">
            <v>0</v>
          </cell>
          <cell r="EM1334" t="e">
            <v>#N/A</v>
          </cell>
          <cell r="EN1334" t="e">
            <v>#N/A</v>
          </cell>
          <cell r="EO1334" t="e">
            <v>#N/A</v>
          </cell>
          <cell r="EP1334" t="e">
            <v>#N/A</v>
          </cell>
          <cell r="EQ1334" t="e">
            <v>#N/A</v>
          </cell>
          <cell r="ER1334" t="e">
            <v>#N/A</v>
          </cell>
          <cell r="ES1334" t="e">
            <v>#N/A</v>
          </cell>
          <cell r="ET1334" t="e">
            <v>#N/A</v>
          </cell>
          <cell r="EU1334" t="e">
            <v>#N/A</v>
          </cell>
          <cell r="EV1334" t="e">
            <v>#N/A</v>
          </cell>
          <cell r="EW1334" t="e">
            <v>#N/A</v>
          </cell>
          <cell r="EX1334" t="e">
            <v>#N/A</v>
          </cell>
          <cell r="EY1334">
            <v>0</v>
          </cell>
        </row>
        <row r="1335">
          <cell r="AC1335" t="str">
            <v/>
          </cell>
          <cell r="BP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U1335">
            <v>0</v>
          </cell>
          <cell r="BV1335">
            <v>0</v>
          </cell>
          <cell r="BW1335">
            <v>0</v>
          </cell>
          <cell r="BX1335">
            <v>0</v>
          </cell>
          <cell r="BY1335">
            <v>0</v>
          </cell>
          <cell r="BZ1335">
            <v>0</v>
          </cell>
          <cell r="CA1335">
            <v>0</v>
          </cell>
          <cell r="CB1335">
            <v>0</v>
          </cell>
          <cell r="CD1335">
            <v>0</v>
          </cell>
          <cell r="CE1335">
            <v>0</v>
          </cell>
          <cell r="CF1335">
            <v>0</v>
          </cell>
          <cell r="EM1335" t="e">
            <v>#N/A</v>
          </cell>
          <cell r="EN1335" t="e">
            <v>#N/A</v>
          </cell>
          <cell r="EO1335" t="e">
            <v>#N/A</v>
          </cell>
          <cell r="EP1335" t="e">
            <v>#N/A</v>
          </cell>
          <cell r="EQ1335" t="e">
            <v>#N/A</v>
          </cell>
          <cell r="ER1335" t="e">
            <v>#N/A</v>
          </cell>
          <cell r="ES1335" t="e">
            <v>#N/A</v>
          </cell>
          <cell r="ET1335" t="e">
            <v>#N/A</v>
          </cell>
          <cell r="EU1335" t="e">
            <v>#N/A</v>
          </cell>
          <cell r="EV1335" t="e">
            <v>#N/A</v>
          </cell>
          <cell r="EW1335" t="e">
            <v>#N/A</v>
          </cell>
          <cell r="EX1335" t="e">
            <v>#N/A</v>
          </cell>
          <cell r="EY1335">
            <v>0</v>
          </cell>
        </row>
        <row r="1336">
          <cell r="AC1336" t="str">
            <v/>
          </cell>
          <cell r="BP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U1336">
            <v>0</v>
          </cell>
          <cell r="BV1336">
            <v>0</v>
          </cell>
          <cell r="BW1336">
            <v>0</v>
          </cell>
          <cell r="BX1336">
            <v>0</v>
          </cell>
          <cell r="BY1336">
            <v>0</v>
          </cell>
          <cell r="BZ1336">
            <v>0</v>
          </cell>
          <cell r="CA1336">
            <v>0</v>
          </cell>
          <cell r="CB1336">
            <v>0</v>
          </cell>
          <cell r="CD1336">
            <v>0</v>
          </cell>
          <cell r="CE1336">
            <v>0</v>
          </cell>
          <cell r="CF1336">
            <v>0</v>
          </cell>
          <cell r="EM1336" t="e">
            <v>#N/A</v>
          </cell>
          <cell r="EN1336" t="e">
            <v>#N/A</v>
          </cell>
          <cell r="EO1336" t="e">
            <v>#N/A</v>
          </cell>
          <cell r="EP1336" t="e">
            <v>#N/A</v>
          </cell>
          <cell r="EQ1336" t="e">
            <v>#N/A</v>
          </cell>
          <cell r="ER1336" t="e">
            <v>#N/A</v>
          </cell>
          <cell r="ES1336" t="e">
            <v>#N/A</v>
          </cell>
          <cell r="ET1336" t="e">
            <v>#N/A</v>
          </cell>
          <cell r="EU1336" t="e">
            <v>#N/A</v>
          </cell>
          <cell r="EV1336" t="e">
            <v>#N/A</v>
          </cell>
          <cell r="EW1336" t="e">
            <v>#N/A</v>
          </cell>
          <cell r="EX1336" t="e">
            <v>#N/A</v>
          </cell>
          <cell r="EY1336">
            <v>0</v>
          </cell>
        </row>
        <row r="1337">
          <cell r="AC1337" t="str">
            <v/>
          </cell>
          <cell r="BP1337">
            <v>0</v>
          </cell>
          <cell r="BQ1337">
            <v>0</v>
          </cell>
          <cell r="BR1337">
            <v>0</v>
          </cell>
          <cell r="BS1337">
            <v>0</v>
          </cell>
          <cell r="BT1337">
            <v>0</v>
          </cell>
          <cell r="BU1337">
            <v>0</v>
          </cell>
          <cell r="BV1337">
            <v>0</v>
          </cell>
          <cell r="BW1337">
            <v>0</v>
          </cell>
          <cell r="BX1337">
            <v>0</v>
          </cell>
          <cell r="BY1337">
            <v>0</v>
          </cell>
          <cell r="BZ1337">
            <v>0</v>
          </cell>
          <cell r="CA1337">
            <v>0</v>
          </cell>
          <cell r="CB1337">
            <v>0</v>
          </cell>
          <cell r="CD1337">
            <v>0</v>
          </cell>
          <cell r="CE1337">
            <v>0</v>
          </cell>
          <cell r="CF1337">
            <v>0</v>
          </cell>
          <cell r="EM1337" t="e">
            <v>#N/A</v>
          </cell>
          <cell r="EN1337" t="e">
            <v>#N/A</v>
          </cell>
          <cell r="EO1337" t="e">
            <v>#N/A</v>
          </cell>
          <cell r="EP1337" t="e">
            <v>#N/A</v>
          </cell>
          <cell r="EQ1337" t="e">
            <v>#N/A</v>
          </cell>
          <cell r="ER1337" t="e">
            <v>#N/A</v>
          </cell>
          <cell r="ES1337" t="e">
            <v>#N/A</v>
          </cell>
          <cell r="ET1337" t="e">
            <v>#N/A</v>
          </cell>
          <cell r="EU1337" t="e">
            <v>#N/A</v>
          </cell>
          <cell r="EV1337" t="e">
            <v>#N/A</v>
          </cell>
          <cell r="EW1337" t="e">
            <v>#N/A</v>
          </cell>
          <cell r="EX1337" t="e">
            <v>#N/A</v>
          </cell>
          <cell r="EY1337">
            <v>0</v>
          </cell>
        </row>
        <row r="1338">
          <cell r="AC1338" t="str">
            <v/>
          </cell>
          <cell r="BP1338">
            <v>0</v>
          </cell>
          <cell r="BQ1338">
            <v>0</v>
          </cell>
          <cell r="BR1338">
            <v>0</v>
          </cell>
          <cell r="BS1338">
            <v>0</v>
          </cell>
          <cell r="BT1338">
            <v>0</v>
          </cell>
          <cell r="BU1338">
            <v>0</v>
          </cell>
          <cell r="BV1338">
            <v>0</v>
          </cell>
          <cell r="BW1338">
            <v>0</v>
          </cell>
          <cell r="BX1338">
            <v>0</v>
          </cell>
          <cell r="BY1338">
            <v>0</v>
          </cell>
          <cell r="BZ1338">
            <v>0</v>
          </cell>
          <cell r="CA1338">
            <v>0</v>
          </cell>
          <cell r="CB1338">
            <v>0</v>
          </cell>
          <cell r="CD1338">
            <v>0</v>
          </cell>
          <cell r="CE1338">
            <v>0</v>
          </cell>
          <cell r="CF1338">
            <v>0</v>
          </cell>
          <cell r="EM1338" t="e">
            <v>#N/A</v>
          </cell>
          <cell r="EN1338" t="e">
            <v>#N/A</v>
          </cell>
          <cell r="EO1338" t="e">
            <v>#N/A</v>
          </cell>
          <cell r="EP1338" t="e">
            <v>#N/A</v>
          </cell>
          <cell r="EQ1338" t="e">
            <v>#N/A</v>
          </cell>
          <cell r="ER1338" t="e">
            <v>#N/A</v>
          </cell>
          <cell r="ES1338" t="e">
            <v>#N/A</v>
          </cell>
          <cell r="ET1338" t="e">
            <v>#N/A</v>
          </cell>
          <cell r="EU1338" t="e">
            <v>#N/A</v>
          </cell>
          <cell r="EV1338" t="e">
            <v>#N/A</v>
          </cell>
          <cell r="EW1338" t="e">
            <v>#N/A</v>
          </cell>
          <cell r="EX1338" t="e">
            <v>#N/A</v>
          </cell>
          <cell r="EY1338">
            <v>0</v>
          </cell>
        </row>
        <row r="1339">
          <cell r="AC1339" t="str">
            <v/>
          </cell>
          <cell r="BP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U1339">
            <v>0</v>
          </cell>
          <cell r="BV1339">
            <v>0</v>
          </cell>
          <cell r="BW1339">
            <v>0</v>
          </cell>
          <cell r="BX1339">
            <v>0</v>
          </cell>
          <cell r="BY1339">
            <v>0</v>
          </cell>
          <cell r="BZ1339">
            <v>0</v>
          </cell>
          <cell r="CA1339">
            <v>0</v>
          </cell>
          <cell r="CB1339">
            <v>0</v>
          </cell>
          <cell r="CD1339">
            <v>0</v>
          </cell>
          <cell r="CE1339">
            <v>0</v>
          </cell>
          <cell r="CF1339">
            <v>0</v>
          </cell>
          <cell r="EM1339" t="e">
            <v>#N/A</v>
          </cell>
          <cell r="EN1339" t="e">
            <v>#N/A</v>
          </cell>
          <cell r="EO1339" t="e">
            <v>#N/A</v>
          </cell>
          <cell r="EP1339" t="e">
            <v>#N/A</v>
          </cell>
          <cell r="EQ1339" t="e">
            <v>#N/A</v>
          </cell>
          <cell r="ER1339" t="e">
            <v>#N/A</v>
          </cell>
          <cell r="ES1339" t="e">
            <v>#N/A</v>
          </cell>
          <cell r="ET1339" t="e">
            <v>#N/A</v>
          </cell>
          <cell r="EU1339" t="e">
            <v>#N/A</v>
          </cell>
          <cell r="EV1339" t="e">
            <v>#N/A</v>
          </cell>
          <cell r="EW1339" t="e">
            <v>#N/A</v>
          </cell>
          <cell r="EX1339" t="e">
            <v>#N/A</v>
          </cell>
          <cell r="EY1339">
            <v>0</v>
          </cell>
        </row>
        <row r="1340">
          <cell r="AC1340" t="str">
            <v/>
          </cell>
          <cell r="BP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U1340">
            <v>0</v>
          </cell>
          <cell r="BV1340">
            <v>0</v>
          </cell>
          <cell r="BW1340">
            <v>0</v>
          </cell>
          <cell r="BX1340">
            <v>0</v>
          </cell>
          <cell r="BY1340">
            <v>0</v>
          </cell>
          <cell r="BZ1340">
            <v>0</v>
          </cell>
          <cell r="CA1340">
            <v>0</v>
          </cell>
          <cell r="CB1340">
            <v>0</v>
          </cell>
          <cell r="CD1340">
            <v>0</v>
          </cell>
          <cell r="CE1340">
            <v>0</v>
          </cell>
          <cell r="CF1340">
            <v>0</v>
          </cell>
          <cell r="EM1340" t="e">
            <v>#N/A</v>
          </cell>
          <cell r="EN1340" t="e">
            <v>#N/A</v>
          </cell>
          <cell r="EO1340" t="e">
            <v>#N/A</v>
          </cell>
          <cell r="EP1340" t="e">
            <v>#N/A</v>
          </cell>
          <cell r="EQ1340" t="e">
            <v>#N/A</v>
          </cell>
          <cell r="ER1340" t="e">
            <v>#N/A</v>
          </cell>
          <cell r="ES1340" t="e">
            <v>#N/A</v>
          </cell>
          <cell r="ET1340" t="e">
            <v>#N/A</v>
          </cell>
          <cell r="EU1340" t="e">
            <v>#N/A</v>
          </cell>
          <cell r="EV1340" t="e">
            <v>#N/A</v>
          </cell>
          <cell r="EW1340" t="e">
            <v>#N/A</v>
          </cell>
          <cell r="EX1340" t="e">
            <v>#N/A</v>
          </cell>
          <cell r="EY1340">
            <v>0</v>
          </cell>
        </row>
        <row r="1341">
          <cell r="AC1341" t="str">
            <v/>
          </cell>
          <cell r="BP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U1341">
            <v>0</v>
          </cell>
          <cell r="BV1341">
            <v>0</v>
          </cell>
          <cell r="BW1341">
            <v>0</v>
          </cell>
          <cell r="BX1341">
            <v>0</v>
          </cell>
          <cell r="BY1341">
            <v>0</v>
          </cell>
          <cell r="BZ1341">
            <v>0</v>
          </cell>
          <cell r="CA1341">
            <v>0</v>
          </cell>
          <cell r="CB1341">
            <v>0</v>
          </cell>
          <cell r="CD1341">
            <v>0</v>
          </cell>
          <cell r="CE1341">
            <v>0</v>
          </cell>
          <cell r="CF1341">
            <v>0</v>
          </cell>
          <cell r="EM1341" t="e">
            <v>#N/A</v>
          </cell>
          <cell r="EN1341" t="e">
            <v>#N/A</v>
          </cell>
          <cell r="EO1341" t="e">
            <v>#N/A</v>
          </cell>
          <cell r="EP1341" t="e">
            <v>#N/A</v>
          </cell>
          <cell r="EQ1341" t="e">
            <v>#N/A</v>
          </cell>
          <cell r="ER1341" t="e">
            <v>#N/A</v>
          </cell>
          <cell r="ES1341" t="e">
            <v>#N/A</v>
          </cell>
          <cell r="ET1341" t="e">
            <v>#N/A</v>
          </cell>
          <cell r="EU1341" t="e">
            <v>#N/A</v>
          </cell>
          <cell r="EV1341" t="e">
            <v>#N/A</v>
          </cell>
          <cell r="EW1341" t="e">
            <v>#N/A</v>
          </cell>
          <cell r="EX1341" t="e">
            <v>#N/A</v>
          </cell>
          <cell r="EY1341">
            <v>0</v>
          </cell>
        </row>
        <row r="1342">
          <cell r="AC1342" t="str">
            <v/>
          </cell>
          <cell r="BP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U1342">
            <v>0</v>
          </cell>
          <cell r="BV1342">
            <v>0</v>
          </cell>
          <cell r="BW1342">
            <v>0</v>
          </cell>
          <cell r="BX1342">
            <v>0</v>
          </cell>
          <cell r="BY1342">
            <v>0</v>
          </cell>
          <cell r="BZ1342">
            <v>0</v>
          </cell>
          <cell r="CA1342">
            <v>0</v>
          </cell>
          <cell r="CB1342">
            <v>0</v>
          </cell>
          <cell r="CD1342">
            <v>0</v>
          </cell>
          <cell r="CE1342">
            <v>0</v>
          </cell>
          <cell r="CF1342">
            <v>0</v>
          </cell>
          <cell r="EM1342" t="e">
            <v>#N/A</v>
          </cell>
          <cell r="EN1342" t="e">
            <v>#N/A</v>
          </cell>
          <cell r="EO1342" t="e">
            <v>#N/A</v>
          </cell>
          <cell r="EP1342" t="e">
            <v>#N/A</v>
          </cell>
          <cell r="EQ1342" t="e">
            <v>#N/A</v>
          </cell>
          <cell r="ER1342" t="e">
            <v>#N/A</v>
          </cell>
          <cell r="ES1342" t="e">
            <v>#N/A</v>
          </cell>
          <cell r="ET1342" t="e">
            <v>#N/A</v>
          </cell>
          <cell r="EU1342" t="e">
            <v>#N/A</v>
          </cell>
          <cell r="EV1342" t="e">
            <v>#N/A</v>
          </cell>
          <cell r="EW1342" t="e">
            <v>#N/A</v>
          </cell>
          <cell r="EX1342" t="e">
            <v>#N/A</v>
          </cell>
          <cell r="EY1342">
            <v>0</v>
          </cell>
        </row>
        <row r="1343">
          <cell r="AC1343" t="str">
            <v/>
          </cell>
          <cell r="BP1343">
            <v>0</v>
          </cell>
          <cell r="BQ1343">
            <v>0</v>
          </cell>
          <cell r="BR1343">
            <v>0</v>
          </cell>
          <cell r="BS1343">
            <v>0</v>
          </cell>
          <cell r="BT1343">
            <v>0</v>
          </cell>
          <cell r="BU1343">
            <v>0</v>
          </cell>
          <cell r="BV1343">
            <v>0</v>
          </cell>
          <cell r="BW1343">
            <v>0</v>
          </cell>
          <cell r="BX1343">
            <v>0</v>
          </cell>
          <cell r="BY1343">
            <v>0</v>
          </cell>
          <cell r="BZ1343">
            <v>0</v>
          </cell>
          <cell r="CA1343">
            <v>0</v>
          </cell>
          <cell r="CB1343">
            <v>0</v>
          </cell>
          <cell r="CD1343">
            <v>0</v>
          </cell>
          <cell r="CE1343">
            <v>0</v>
          </cell>
          <cell r="CF1343">
            <v>0</v>
          </cell>
          <cell r="EM1343" t="e">
            <v>#N/A</v>
          </cell>
          <cell r="EN1343" t="e">
            <v>#N/A</v>
          </cell>
          <cell r="EO1343" t="e">
            <v>#N/A</v>
          </cell>
          <cell r="EP1343" t="e">
            <v>#N/A</v>
          </cell>
          <cell r="EQ1343" t="e">
            <v>#N/A</v>
          </cell>
          <cell r="ER1343" t="e">
            <v>#N/A</v>
          </cell>
          <cell r="ES1343" t="e">
            <v>#N/A</v>
          </cell>
          <cell r="ET1343" t="e">
            <v>#N/A</v>
          </cell>
          <cell r="EU1343" t="e">
            <v>#N/A</v>
          </cell>
          <cell r="EV1343" t="e">
            <v>#N/A</v>
          </cell>
          <cell r="EW1343" t="e">
            <v>#N/A</v>
          </cell>
          <cell r="EX1343" t="e">
            <v>#N/A</v>
          </cell>
          <cell r="EY1343">
            <v>0</v>
          </cell>
        </row>
        <row r="1344">
          <cell r="AC1344" t="str">
            <v/>
          </cell>
          <cell r="BP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U1344">
            <v>0</v>
          </cell>
          <cell r="BV1344">
            <v>0</v>
          </cell>
          <cell r="BW1344">
            <v>0</v>
          </cell>
          <cell r="BX1344">
            <v>0</v>
          </cell>
          <cell r="BY1344">
            <v>0</v>
          </cell>
          <cell r="BZ1344">
            <v>0</v>
          </cell>
          <cell r="CA1344">
            <v>0</v>
          </cell>
          <cell r="CB1344">
            <v>0</v>
          </cell>
          <cell r="CD1344">
            <v>0</v>
          </cell>
          <cell r="CE1344">
            <v>0</v>
          </cell>
          <cell r="CF1344">
            <v>0</v>
          </cell>
          <cell r="EM1344" t="e">
            <v>#N/A</v>
          </cell>
          <cell r="EN1344" t="e">
            <v>#N/A</v>
          </cell>
          <cell r="EO1344" t="e">
            <v>#N/A</v>
          </cell>
          <cell r="EP1344" t="e">
            <v>#N/A</v>
          </cell>
          <cell r="EQ1344" t="e">
            <v>#N/A</v>
          </cell>
          <cell r="ER1344" t="e">
            <v>#N/A</v>
          </cell>
          <cell r="ES1344" t="e">
            <v>#N/A</v>
          </cell>
          <cell r="ET1344" t="e">
            <v>#N/A</v>
          </cell>
          <cell r="EU1344" t="e">
            <v>#N/A</v>
          </cell>
          <cell r="EV1344" t="e">
            <v>#N/A</v>
          </cell>
          <cell r="EW1344" t="e">
            <v>#N/A</v>
          </cell>
          <cell r="EX1344" t="e">
            <v>#N/A</v>
          </cell>
          <cell r="EY1344">
            <v>0</v>
          </cell>
        </row>
        <row r="1345">
          <cell r="AC1345" t="str">
            <v/>
          </cell>
          <cell r="BP1345">
            <v>0</v>
          </cell>
          <cell r="BQ1345">
            <v>0</v>
          </cell>
          <cell r="BR1345">
            <v>0</v>
          </cell>
          <cell r="BS1345">
            <v>0</v>
          </cell>
          <cell r="BT1345">
            <v>0</v>
          </cell>
          <cell r="BU1345">
            <v>0</v>
          </cell>
          <cell r="BV1345">
            <v>0</v>
          </cell>
          <cell r="BW1345">
            <v>0</v>
          </cell>
          <cell r="BX1345">
            <v>0</v>
          </cell>
          <cell r="BY1345">
            <v>0</v>
          </cell>
          <cell r="BZ1345">
            <v>0</v>
          </cell>
          <cell r="CA1345">
            <v>0</v>
          </cell>
          <cell r="CB1345">
            <v>0</v>
          </cell>
          <cell r="CD1345">
            <v>0</v>
          </cell>
          <cell r="CE1345">
            <v>0</v>
          </cell>
          <cell r="CF1345">
            <v>0</v>
          </cell>
          <cell r="EM1345" t="e">
            <v>#N/A</v>
          </cell>
          <cell r="EN1345" t="e">
            <v>#N/A</v>
          </cell>
          <cell r="EO1345" t="e">
            <v>#N/A</v>
          </cell>
          <cell r="EP1345" t="e">
            <v>#N/A</v>
          </cell>
          <cell r="EQ1345" t="e">
            <v>#N/A</v>
          </cell>
          <cell r="ER1345" t="e">
            <v>#N/A</v>
          </cell>
          <cell r="ES1345" t="e">
            <v>#N/A</v>
          </cell>
          <cell r="ET1345" t="e">
            <v>#N/A</v>
          </cell>
          <cell r="EU1345" t="e">
            <v>#N/A</v>
          </cell>
          <cell r="EV1345" t="e">
            <v>#N/A</v>
          </cell>
          <cell r="EW1345" t="e">
            <v>#N/A</v>
          </cell>
          <cell r="EX1345" t="e">
            <v>#N/A</v>
          </cell>
          <cell r="EY1345">
            <v>0</v>
          </cell>
        </row>
        <row r="1346">
          <cell r="AC1346" t="str">
            <v/>
          </cell>
          <cell r="BP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U1346">
            <v>0</v>
          </cell>
          <cell r="BV1346">
            <v>0</v>
          </cell>
          <cell r="BW1346">
            <v>0</v>
          </cell>
          <cell r="BX1346">
            <v>0</v>
          </cell>
          <cell r="BY1346">
            <v>0</v>
          </cell>
          <cell r="BZ1346">
            <v>0</v>
          </cell>
          <cell r="CA1346">
            <v>0</v>
          </cell>
          <cell r="CB1346">
            <v>0</v>
          </cell>
          <cell r="CD1346">
            <v>0</v>
          </cell>
          <cell r="CE1346">
            <v>0</v>
          </cell>
          <cell r="CF1346">
            <v>0</v>
          </cell>
          <cell r="EM1346" t="e">
            <v>#N/A</v>
          </cell>
          <cell r="EN1346" t="e">
            <v>#N/A</v>
          </cell>
          <cell r="EO1346" t="e">
            <v>#N/A</v>
          </cell>
          <cell r="EP1346" t="e">
            <v>#N/A</v>
          </cell>
          <cell r="EQ1346" t="e">
            <v>#N/A</v>
          </cell>
          <cell r="ER1346" t="e">
            <v>#N/A</v>
          </cell>
          <cell r="ES1346" t="e">
            <v>#N/A</v>
          </cell>
          <cell r="ET1346" t="e">
            <v>#N/A</v>
          </cell>
          <cell r="EU1346" t="e">
            <v>#N/A</v>
          </cell>
          <cell r="EV1346" t="e">
            <v>#N/A</v>
          </cell>
          <cell r="EW1346" t="e">
            <v>#N/A</v>
          </cell>
          <cell r="EX1346" t="e">
            <v>#N/A</v>
          </cell>
          <cell r="EY1346">
            <v>0</v>
          </cell>
        </row>
        <row r="1347">
          <cell r="AC1347" t="str">
            <v/>
          </cell>
          <cell r="BP1347">
            <v>0</v>
          </cell>
          <cell r="BQ1347">
            <v>0</v>
          </cell>
          <cell r="BR1347">
            <v>0</v>
          </cell>
          <cell r="BS1347">
            <v>0</v>
          </cell>
          <cell r="BT1347">
            <v>0</v>
          </cell>
          <cell r="BU1347">
            <v>0</v>
          </cell>
          <cell r="BV1347">
            <v>0</v>
          </cell>
          <cell r="BW1347">
            <v>0</v>
          </cell>
          <cell r="BX1347">
            <v>0</v>
          </cell>
          <cell r="BY1347">
            <v>0</v>
          </cell>
          <cell r="BZ1347">
            <v>0</v>
          </cell>
          <cell r="CA1347">
            <v>0</v>
          </cell>
          <cell r="CB1347">
            <v>0</v>
          </cell>
          <cell r="CD1347">
            <v>0</v>
          </cell>
          <cell r="CE1347">
            <v>0</v>
          </cell>
          <cell r="CF1347">
            <v>0</v>
          </cell>
          <cell r="EM1347" t="e">
            <v>#N/A</v>
          </cell>
          <cell r="EN1347" t="e">
            <v>#N/A</v>
          </cell>
          <cell r="EO1347" t="e">
            <v>#N/A</v>
          </cell>
          <cell r="EP1347" t="e">
            <v>#N/A</v>
          </cell>
          <cell r="EQ1347" t="e">
            <v>#N/A</v>
          </cell>
          <cell r="ER1347" t="e">
            <v>#N/A</v>
          </cell>
          <cell r="ES1347" t="e">
            <v>#N/A</v>
          </cell>
          <cell r="ET1347" t="e">
            <v>#N/A</v>
          </cell>
          <cell r="EU1347" t="e">
            <v>#N/A</v>
          </cell>
          <cell r="EV1347" t="e">
            <v>#N/A</v>
          </cell>
          <cell r="EW1347" t="e">
            <v>#N/A</v>
          </cell>
          <cell r="EX1347" t="e">
            <v>#N/A</v>
          </cell>
          <cell r="EY1347">
            <v>0</v>
          </cell>
        </row>
        <row r="1348">
          <cell r="AC1348" t="str">
            <v/>
          </cell>
          <cell r="BP1348">
            <v>0</v>
          </cell>
          <cell r="BQ1348">
            <v>0</v>
          </cell>
          <cell r="BR1348">
            <v>0</v>
          </cell>
          <cell r="BS1348">
            <v>0</v>
          </cell>
          <cell r="BT1348">
            <v>0</v>
          </cell>
          <cell r="BU1348">
            <v>0</v>
          </cell>
          <cell r="BV1348">
            <v>0</v>
          </cell>
          <cell r="BW1348">
            <v>0</v>
          </cell>
          <cell r="BX1348">
            <v>0</v>
          </cell>
          <cell r="BY1348">
            <v>0</v>
          </cell>
          <cell r="BZ1348">
            <v>0</v>
          </cell>
          <cell r="CA1348">
            <v>0</v>
          </cell>
          <cell r="CB1348">
            <v>0</v>
          </cell>
          <cell r="CD1348">
            <v>0</v>
          </cell>
          <cell r="CE1348">
            <v>0</v>
          </cell>
          <cell r="CF1348">
            <v>0</v>
          </cell>
          <cell r="EM1348" t="e">
            <v>#N/A</v>
          </cell>
          <cell r="EN1348" t="e">
            <v>#N/A</v>
          </cell>
          <cell r="EO1348" t="e">
            <v>#N/A</v>
          </cell>
          <cell r="EP1348" t="e">
            <v>#N/A</v>
          </cell>
          <cell r="EQ1348" t="e">
            <v>#N/A</v>
          </cell>
          <cell r="ER1348" t="e">
            <v>#N/A</v>
          </cell>
          <cell r="ES1348" t="e">
            <v>#N/A</v>
          </cell>
          <cell r="ET1348" t="e">
            <v>#N/A</v>
          </cell>
          <cell r="EU1348" t="e">
            <v>#N/A</v>
          </cell>
          <cell r="EV1348" t="e">
            <v>#N/A</v>
          </cell>
          <cell r="EW1348" t="e">
            <v>#N/A</v>
          </cell>
          <cell r="EX1348" t="e">
            <v>#N/A</v>
          </cell>
          <cell r="EY1348">
            <v>0</v>
          </cell>
        </row>
        <row r="1349">
          <cell r="AC1349" t="str">
            <v/>
          </cell>
          <cell r="BP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U1349">
            <v>0</v>
          </cell>
          <cell r="BV1349">
            <v>0</v>
          </cell>
          <cell r="BW1349">
            <v>0</v>
          </cell>
          <cell r="BX1349">
            <v>0</v>
          </cell>
          <cell r="BY1349">
            <v>0</v>
          </cell>
          <cell r="BZ1349">
            <v>0</v>
          </cell>
          <cell r="CA1349">
            <v>0</v>
          </cell>
          <cell r="CB1349">
            <v>0</v>
          </cell>
          <cell r="CD1349">
            <v>0</v>
          </cell>
          <cell r="CE1349">
            <v>0</v>
          </cell>
          <cell r="CF1349">
            <v>0</v>
          </cell>
          <cell r="EM1349" t="e">
            <v>#N/A</v>
          </cell>
          <cell r="EN1349" t="e">
            <v>#N/A</v>
          </cell>
          <cell r="EO1349" t="e">
            <v>#N/A</v>
          </cell>
          <cell r="EP1349" t="e">
            <v>#N/A</v>
          </cell>
          <cell r="EQ1349" t="e">
            <v>#N/A</v>
          </cell>
          <cell r="ER1349" t="e">
            <v>#N/A</v>
          </cell>
          <cell r="ES1349" t="e">
            <v>#N/A</v>
          </cell>
          <cell r="ET1349" t="e">
            <v>#N/A</v>
          </cell>
          <cell r="EU1349" t="e">
            <v>#N/A</v>
          </cell>
          <cell r="EV1349" t="e">
            <v>#N/A</v>
          </cell>
          <cell r="EW1349" t="e">
            <v>#N/A</v>
          </cell>
          <cell r="EX1349" t="e">
            <v>#N/A</v>
          </cell>
          <cell r="EY1349">
            <v>0</v>
          </cell>
        </row>
        <row r="1350">
          <cell r="AC1350" t="str">
            <v/>
          </cell>
          <cell r="BP1350">
            <v>0</v>
          </cell>
          <cell r="BQ1350">
            <v>0</v>
          </cell>
          <cell r="BR1350">
            <v>0</v>
          </cell>
          <cell r="BS1350">
            <v>0</v>
          </cell>
          <cell r="BT1350">
            <v>0</v>
          </cell>
          <cell r="BU1350">
            <v>0</v>
          </cell>
          <cell r="BV1350">
            <v>0</v>
          </cell>
          <cell r="BW1350">
            <v>0</v>
          </cell>
          <cell r="BX1350">
            <v>0</v>
          </cell>
          <cell r="BY1350">
            <v>0</v>
          </cell>
          <cell r="BZ1350">
            <v>0</v>
          </cell>
          <cell r="CA1350">
            <v>0</v>
          </cell>
          <cell r="CB1350">
            <v>0</v>
          </cell>
          <cell r="CD1350">
            <v>0</v>
          </cell>
          <cell r="CE1350">
            <v>0</v>
          </cell>
          <cell r="CF1350">
            <v>0</v>
          </cell>
          <cell r="EM1350" t="e">
            <v>#N/A</v>
          </cell>
          <cell r="EN1350" t="e">
            <v>#N/A</v>
          </cell>
          <cell r="EO1350" t="e">
            <v>#N/A</v>
          </cell>
          <cell r="EP1350" t="e">
            <v>#N/A</v>
          </cell>
          <cell r="EQ1350" t="e">
            <v>#N/A</v>
          </cell>
          <cell r="ER1350" t="e">
            <v>#N/A</v>
          </cell>
          <cell r="ES1350" t="e">
            <v>#N/A</v>
          </cell>
          <cell r="ET1350" t="e">
            <v>#N/A</v>
          </cell>
          <cell r="EU1350" t="e">
            <v>#N/A</v>
          </cell>
          <cell r="EV1350" t="e">
            <v>#N/A</v>
          </cell>
          <cell r="EW1350" t="e">
            <v>#N/A</v>
          </cell>
          <cell r="EX1350" t="e">
            <v>#N/A</v>
          </cell>
          <cell r="EY1350">
            <v>0</v>
          </cell>
        </row>
        <row r="1351">
          <cell r="AC1351" t="str">
            <v/>
          </cell>
          <cell r="BP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U1351">
            <v>0</v>
          </cell>
          <cell r="BV1351">
            <v>0</v>
          </cell>
          <cell r="BW1351">
            <v>0</v>
          </cell>
          <cell r="BX1351">
            <v>0</v>
          </cell>
          <cell r="BY1351">
            <v>0</v>
          </cell>
          <cell r="BZ1351">
            <v>0</v>
          </cell>
          <cell r="CA1351">
            <v>0</v>
          </cell>
          <cell r="CB1351">
            <v>0</v>
          </cell>
          <cell r="CD1351">
            <v>0</v>
          </cell>
          <cell r="CE1351">
            <v>0</v>
          </cell>
          <cell r="CF1351">
            <v>0</v>
          </cell>
          <cell r="EM1351" t="e">
            <v>#N/A</v>
          </cell>
          <cell r="EN1351" t="e">
            <v>#N/A</v>
          </cell>
          <cell r="EO1351" t="e">
            <v>#N/A</v>
          </cell>
          <cell r="EP1351" t="e">
            <v>#N/A</v>
          </cell>
          <cell r="EQ1351" t="e">
            <v>#N/A</v>
          </cell>
          <cell r="ER1351" t="e">
            <v>#N/A</v>
          </cell>
          <cell r="ES1351" t="e">
            <v>#N/A</v>
          </cell>
          <cell r="ET1351" t="e">
            <v>#N/A</v>
          </cell>
          <cell r="EU1351" t="e">
            <v>#N/A</v>
          </cell>
          <cell r="EV1351" t="e">
            <v>#N/A</v>
          </cell>
          <cell r="EW1351" t="e">
            <v>#N/A</v>
          </cell>
          <cell r="EX1351" t="e">
            <v>#N/A</v>
          </cell>
          <cell r="EY1351">
            <v>0</v>
          </cell>
        </row>
        <row r="1352">
          <cell r="AC1352" t="str">
            <v/>
          </cell>
          <cell r="BP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U1352">
            <v>0</v>
          </cell>
          <cell r="BV1352">
            <v>0</v>
          </cell>
          <cell r="BW1352">
            <v>0</v>
          </cell>
          <cell r="BX1352">
            <v>0</v>
          </cell>
          <cell r="BY1352">
            <v>0</v>
          </cell>
          <cell r="BZ1352">
            <v>0</v>
          </cell>
          <cell r="CA1352">
            <v>0</v>
          </cell>
          <cell r="CB1352">
            <v>0</v>
          </cell>
          <cell r="CD1352">
            <v>0</v>
          </cell>
          <cell r="CE1352">
            <v>0</v>
          </cell>
          <cell r="CF1352">
            <v>0</v>
          </cell>
          <cell r="EM1352" t="e">
            <v>#N/A</v>
          </cell>
          <cell r="EN1352" t="e">
            <v>#N/A</v>
          </cell>
          <cell r="EO1352" t="e">
            <v>#N/A</v>
          </cell>
          <cell r="EP1352" t="e">
            <v>#N/A</v>
          </cell>
          <cell r="EQ1352" t="e">
            <v>#N/A</v>
          </cell>
          <cell r="ER1352" t="e">
            <v>#N/A</v>
          </cell>
          <cell r="ES1352" t="e">
            <v>#N/A</v>
          </cell>
          <cell r="ET1352" t="e">
            <v>#N/A</v>
          </cell>
          <cell r="EU1352" t="e">
            <v>#N/A</v>
          </cell>
          <cell r="EV1352" t="e">
            <v>#N/A</v>
          </cell>
          <cell r="EW1352" t="e">
            <v>#N/A</v>
          </cell>
          <cell r="EX1352" t="e">
            <v>#N/A</v>
          </cell>
          <cell r="EY1352">
            <v>0</v>
          </cell>
        </row>
        <row r="1353">
          <cell r="AC1353" t="str">
            <v/>
          </cell>
          <cell r="BP1353">
            <v>0</v>
          </cell>
          <cell r="BQ1353">
            <v>0</v>
          </cell>
          <cell r="BR1353">
            <v>0</v>
          </cell>
          <cell r="BS1353">
            <v>0</v>
          </cell>
          <cell r="BT1353">
            <v>0</v>
          </cell>
          <cell r="BU1353">
            <v>0</v>
          </cell>
          <cell r="BV1353">
            <v>0</v>
          </cell>
          <cell r="BW1353">
            <v>0</v>
          </cell>
          <cell r="BX1353">
            <v>0</v>
          </cell>
          <cell r="BY1353">
            <v>0</v>
          </cell>
          <cell r="BZ1353">
            <v>0</v>
          </cell>
          <cell r="CA1353">
            <v>0</v>
          </cell>
          <cell r="CB1353">
            <v>0</v>
          </cell>
          <cell r="CD1353">
            <v>0</v>
          </cell>
          <cell r="CE1353">
            <v>0</v>
          </cell>
          <cell r="CF1353">
            <v>0</v>
          </cell>
          <cell r="EM1353" t="e">
            <v>#N/A</v>
          </cell>
          <cell r="EN1353" t="e">
            <v>#N/A</v>
          </cell>
          <cell r="EO1353" t="e">
            <v>#N/A</v>
          </cell>
          <cell r="EP1353" t="e">
            <v>#N/A</v>
          </cell>
          <cell r="EQ1353" t="e">
            <v>#N/A</v>
          </cell>
          <cell r="ER1353" t="e">
            <v>#N/A</v>
          </cell>
          <cell r="ES1353" t="e">
            <v>#N/A</v>
          </cell>
          <cell r="ET1353" t="e">
            <v>#N/A</v>
          </cell>
          <cell r="EU1353" t="e">
            <v>#N/A</v>
          </cell>
          <cell r="EV1353" t="e">
            <v>#N/A</v>
          </cell>
          <cell r="EW1353" t="e">
            <v>#N/A</v>
          </cell>
          <cell r="EX1353" t="e">
            <v>#N/A</v>
          </cell>
          <cell r="EY1353">
            <v>0</v>
          </cell>
        </row>
        <row r="1354">
          <cell r="AC1354" t="str">
            <v/>
          </cell>
          <cell r="BP1354">
            <v>0</v>
          </cell>
          <cell r="BQ1354">
            <v>0</v>
          </cell>
          <cell r="BR1354">
            <v>0</v>
          </cell>
          <cell r="BS1354">
            <v>0</v>
          </cell>
          <cell r="BT1354">
            <v>0</v>
          </cell>
          <cell r="BU1354">
            <v>0</v>
          </cell>
          <cell r="BV1354">
            <v>0</v>
          </cell>
          <cell r="BW1354">
            <v>0</v>
          </cell>
          <cell r="BX1354">
            <v>0</v>
          </cell>
          <cell r="BY1354">
            <v>0</v>
          </cell>
          <cell r="BZ1354">
            <v>0</v>
          </cell>
          <cell r="CA1354">
            <v>0</v>
          </cell>
          <cell r="CB1354">
            <v>0</v>
          </cell>
          <cell r="CD1354">
            <v>0</v>
          </cell>
          <cell r="CE1354">
            <v>0</v>
          </cell>
          <cell r="CF1354">
            <v>0</v>
          </cell>
          <cell r="EM1354" t="e">
            <v>#N/A</v>
          </cell>
          <cell r="EN1354" t="e">
            <v>#N/A</v>
          </cell>
          <cell r="EO1354" t="e">
            <v>#N/A</v>
          </cell>
          <cell r="EP1354" t="e">
            <v>#N/A</v>
          </cell>
          <cell r="EQ1354" t="e">
            <v>#N/A</v>
          </cell>
          <cell r="ER1354" t="e">
            <v>#N/A</v>
          </cell>
          <cell r="ES1354" t="e">
            <v>#N/A</v>
          </cell>
          <cell r="ET1354" t="e">
            <v>#N/A</v>
          </cell>
          <cell r="EU1354" t="e">
            <v>#N/A</v>
          </cell>
          <cell r="EV1354" t="e">
            <v>#N/A</v>
          </cell>
          <cell r="EW1354" t="e">
            <v>#N/A</v>
          </cell>
          <cell r="EX1354" t="e">
            <v>#N/A</v>
          </cell>
          <cell r="EY1354">
            <v>0</v>
          </cell>
        </row>
        <row r="1355">
          <cell r="AC1355" t="str">
            <v/>
          </cell>
          <cell r="BP1355">
            <v>0</v>
          </cell>
          <cell r="BQ1355">
            <v>0</v>
          </cell>
          <cell r="BR1355">
            <v>0</v>
          </cell>
          <cell r="BS1355">
            <v>0</v>
          </cell>
          <cell r="BT1355">
            <v>0</v>
          </cell>
          <cell r="BU1355">
            <v>0</v>
          </cell>
          <cell r="BV1355">
            <v>0</v>
          </cell>
          <cell r="BW1355">
            <v>0</v>
          </cell>
          <cell r="BX1355">
            <v>0</v>
          </cell>
          <cell r="BY1355">
            <v>0</v>
          </cell>
          <cell r="BZ1355">
            <v>0</v>
          </cell>
          <cell r="CA1355">
            <v>0</v>
          </cell>
          <cell r="CB1355">
            <v>0</v>
          </cell>
          <cell r="CD1355">
            <v>0</v>
          </cell>
          <cell r="CE1355">
            <v>0</v>
          </cell>
          <cell r="CF1355">
            <v>0</v>
          </cell>
          <cell r="EM1355" t="e">
            <v>#N/A</v>
          </cell>
          <cell r="EN1355" t="e">
            <v>#N/A</v>
          </cell>
          <cell r="EO1355" t="e">
            <v>#N/A</v>
          </cell>
          <cell r="EP1355" t="e">
            <v>#N/A</v>
          </cell>
          <cell r="EQ1355" t="e">
            <v>#N/A</v>
          </cell>
          <cell r="ER1355" t="e">
            <v>#N/A</v>
          </cell>
          <cell r="ES1355" t="e">
            <v>#N/A</v>
          </cell>
          <cell r="ET1355" t="e">
            <v>#N/A</v>
          </cell>
          <cell r="EU1355" t="e">
            <v>#N/A</v>
          </cell>
          <cell r="EV1355" t="e">
            <v>#N/A</v>
          </cell>
          <cell r="EW1355" t="e">
            <v>#N/A</v>
          </cell>
          <cell r="EX1355" t="e">
            <v>#N/A</v>
          </cell>
          <cell r="EY1355">
            <v>0</v>
          </cell>
        </row>
        <row r="1356">
          <cell r="AC1356" t="str">
            <v/>
          </cell>
          <cell r="BP1356">
            <v>0</v>
          </cell>
          <cell r="BQ1356">
            <v>0</v>
          </cell>
          <cell r="BR1356">
            <v>0</v>
          </cell>
          <cell r="BS1356">
            <v>0</v>
          </cell>
          <cell r="BT1356">
            <v>0</v>
          </cell>
          <cell r="BU1356">
            <v>0</v>
          </cell>
          <cell r="BV1356">
            <v>0</v>
          </cell>
          <cell r="BW1356">
            <v>0</v>
          </cell>
          <cell r="BX1356">
            <v>0</v>
          </cell>
          <cell r="BY1356">
            <v>0</v>
          </cell>
          <cell r="BZ1356">
            <v>0</v>
          </cell>
          <cell r="CA1356">
            <v>0</v>
          </cell>
          <cell r="CB1356">
            <v>0</v>
          </cell>
          <cell r="CD1356">
            <v>0</v>
          </cell>
          <cell r="CE1356">
            <v>0</v>
          </cell>
          <cell r="CF1356">
            <v>0</v>
          </cell>
          <cell r="EM1356" t="e">
            <v>#N/A</v>
          </cell>
          <cell r="EN1356" t="e">
            <v>#N/A</v>
          </cell>
          <cell r="EO1356" t="e">
            <v>#N/A</v>
          </cell>
          <cell r="EP1356" t="e">
            <v>#N/A</v>
          </cell>
          <cell r="EQ1356" t="e">
            <v>#N/A</v>
          </cell>
          <cell r="ER1356" t="e">
            <v>#N/A</v>
          </cell>
          <cell r="ES1356" t="e">
            <v>#N/A</v>
          </cell>
          <cell r="ET1356" t="e">
            <v>#N/A</v>
          </cell>
          <cell r="EU1356" t="e">
            <v>#N/A</v>
          </cell>
          <cell r="EV1356" t="e">
            <v>#N/A</v>
          </cell>
          <cell r="EW1356" t="e">
            <v>#N/A</v>
          </cell>
          <cell r="EX1356" t="e">
            <v>#N/A</v>
          </cell>
          <cell r="EY1356">
            <v>0</v>
          </cell>
        </row>
        <row r="1357">
          <cell r="AC1357" t="str">
            <v/>
          </cell>
          <cell r="BP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U1357">
            <v>0</v>
          </cell>
          <cell r="BV1357">
            <v>0</v>
          </cell>
          <cell r="BW1357">
            <v>0</v>
          </cell>
          <cell r="BX1357">
            <v>0</v>
          </cell>
          <cell r="BY1357">
            <v>0</v>
          </cell>
          <cell r="BZ1357">
            <v>0</v>
          </cell>
          <cell r="CA1357">
            <v>0</v>
          </cell>
          <cell r="CB1357">
            <v>0</v>
          </cell>
          <cell r="CD1357">
            <v>0</v>
          </cell>
          <cell r="CE1357">
            <v>0</v>
          </cell>
          <cell r="CF1357">
            <v>0</v>
          </cell>
          <cell r="EM1357" t="e">
            <v>#N/A</v>
          </cell>
          <cell r="EN1357" t="e">
            <v>#N/A</v>
          </cell>
          <cell r="EO1357" t="e">
            <v>#N/A</v>
          </cell>
          <cell r="EP1357" t="e">
            <v>#N/A</v>
          </cell>
          <cell r="EQ1357" t="e">
            <v>#N/A</v>
          </cell>
          <cell r="ER1357" t="e">
            <v>#N/A</v>
          </cell>
          <cell r="ES1357" t="e">
            <v>#N/A</v>
          </cell>
          <cell r="ET1357" t="e">
            <v>#N/A</v>
          </cell>
          <cell r="EU1357" t="e">
            <v>#N/A</v>
          </cell>
          <cell r="EV1357" t="e">
            <v>#N/A</v>
          </cell>
          <cell r="EW1357" t="e">
            <v>#N/A</v>
          </cell>
          <cell r="EX1357" t="e">
            <v>#N/A</v>
          </cell>
          <cell r="EY1357">
            <v>0</v>
          </cell>
        </row>
        <row r="1358">
          <cell r="AC1358" t="str">
            <v/>
          </cell>
          <cell r="BP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U1358">
            <v>0</v>
          </cell>
          <cell r="BV1358">
            <v>0</v>
          </cell>
          <cell r="BW1358">
            <v>0</v>
          </cell>
          <cell r="BX1358">
            <v>0</v>
          </cell>
          <cell r="BY1358">
            <v>0</v>
          </cell>
          <cell r="BZ1358">
            <v>0</v>
          </cell>
          <cell r="CA1358">
            <v>0</v>
          </cell>
          <cell r="CB1358">
            <v>0</v>
          </cell>
          <cell r="CD1358">
            <v>0</v>
          </cell>
          <cell r="CE1358">
            <v>0</v>
          </cell>
          <cell r="CF1358">
            <v>0</v>
          </cell>
          <cell r="EM1358" t="e">
            <v>#N/A</v>
          </cell>
          <cell r="EN1358" t="e">
            <v>#N/A</v>
          </cell>
          <cell r="EO1358" t="e">
            <v>#N/A</v>
          </cell>
          <cell r="EP1358" t="e">
            <v>#N/A</v>
          </cell>
          <cell r="EQ1358" t="e">
            <v>#N/A</v>
          </cell>
          <cell r="ER1358" t="e">
            <v>#N/A</v>
          </cell>
          <cell r="ES1358" t="e">
            <v>#N/A</v>
          </cell>
          <cell r="ET1358" t="e">
            <v>#N/A</v>
          </cell>
          <cell r="EU1358" t="e">
            <v>#N/A</v>
          </cell>
          <cell r="EV1358" t="e">
            <v>#N/A</v>
          </cell>
          <cell r="EW1358" t="e">
            <v>#N/A</v>
          </cell>
          <cell r="EX1358" t="e">
            <v>#N/A</v>
          </cell>
          <cell r="EY1358">
            <v>0</v>
          </cell>
        </row>
        <row r="1359">
          <cell r="AC1359" t="str">
            <v/>
          </cell>
          <cell r="BP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U1359">
            <v>0</v>
          </cell>
          <cell r="BV1359">
            <v>0</v>
          </cell>
          <cell r="BW1359">
            <v>0</v>
          </cell>
          <cell r="BX1359">
            <v>0</v>
          </cell>
          <cell r="BY1359">
            <v>0</v>
          </cell>
          <cell r="BZ1359">
            <v>0</v>
          </cell>
          <cell r="CA1359">
            <v>0</v>
          </cell>
          <cell r="CB1359">
            <v>0</v>
          </cell>
          <cell r="CD1359">
            <v>0</v>
          </cell>
          <cell r="CE1359">
            <v>0</v>
          </cell>
          <cell r="CF1359">
            <v>0</v>
          </cell>
          <cell r="EM1359" t="e">
            <v>#N/A</v>
          </cell>
          <cell r="EN1359" t="e">
            <v>#N/A</v>
          </cell>
          <cell r="EO1359" t="e">
            <v>#N/A</v>
          </cell>
          <cell r="EP1359" t="e">
            <v>#N/A</v>
          </cell>
          <cell r="EQ1359" t="e">
            <v>#N/A</v>
          </cell>
          <cell r="ER1359" t="e">
            <v>#N/A</v>
          </cell>
          <cell r="ES1359" t="e">
            <v>#N/A</v>
          </cell>
          <cell r="ET1359" t="e">
            <v>#N/A</v>
          </cell>
          <cell r="EU1359" t="e">
            <v>#N/A</v>
          </cell>
          <cell r="EV1359" t="e">
            <v>#N/A</v>
          </cell>
          <cell r="EW1359" t="e">
            <v>#N/A</v>
          </cell>
          <cell r="EX1359" t="e">
            <v>#N/A</v>
          </cell>
          <cell r="EY1359">
            <v>0</v>
          </cell>
        </row>
        <row r="1360">
          <cell r="AC1360" t="str">
            <v/>
          </cell>
          <cell r="BP1360">
            <v>0</v>
          </cell>
          <cell r="BQ1360">
            <v>0</v>
          </cell>
          <cell r="BR1360">
            <v>0</v>
          </cell>
          <cell r="BS1360">
            <v>0</v>
          </cell>
          <cell r="BT1360">
            <v>0</v>
          </cell>
          <cell r="BU1360">
            <v>0</v>
          </cell>
          <cell r="BV1360">
            <v>0</v>
          </cell>
          <cell r="BW1360">
            <v>0</v>
          </cell>
          <cell r="BX1360">
            <v>0</v>
          </cell>
          <cell r="BY1360">
            <v>0</v>
          </cell>
          <cell r="BZ1360">
            <v>0</v>
          </cell>
          <cell r="CA1360">
            <v>0</v>
          </cell>
          <cell r="CB1360">
            <v>0</v>
          </cell>
          <cell r="CD1360">
            <v>0</v>
          </cell>
          <cell r="CE1360">
            <v>0</v>
          </cell>
          <cell r="CF1360">
            <v>0</v>
          </cell>
          <cell r="EM1360" t="e">
            <v>#N/A</v>
          </cell>
          <cell r="EN1360" t="e">
            <v>#N/A</v>
          </cell>
          <cell r="EO1360" t="e">
            <v>#N/A</v>
          </cell>
          <cell r="EP1360" t="e">
            <v>#N/A</v>
          </cell>
          <cell r="EQ1360" t="e">
            <v>#N/A</v>
          </cell>
          <cell r="ER1360" t="e">
            <v>#N/A</v>
          </cell>
          <cell r="ES1360" t="e">
            <v>#N/A</v>
          </cell>
          <cell r="ET1360" t="e">
            <v>#N/A</v>
          </cell>
          <cell r="EU1360" t="e">
            <v>#N/A</v>
          </cell>
          <cell r="EV1360" t="e">
            <v>#N/A</v>
          </cell>
          <cell r="EW1360" t="e">
            <v>#N/A</v>
          </cell>
          <cell r="EX1360" t="e">
            <v>#N/A</v>
          </cell>
          <cell r="EY1360">
            <v>0</v>
          </cell>
        </row>
        <row r="1361">
          <cell r="AC1361" t="str">
            <v/>
          </cell>
          <cell r="BP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U1361">
            <v>0</v>
          </cell>
          <cell r="BV1361">
            <v>0</v>
          </cell>
          <cell r="BW1361">
            <v>0</v>
          </cell>
          <cell r="BX1361">
            <v>0</v>
          </cell>
          <cell r="BY1361">
            <v>0</v>
          </cell>
          <cell r="BZ1361">
            <v>0</v>
          </cell>
          <cell r="CA1361">
            <v>0</v>
          </cell>
          <cell r="CB1361">
            <v>0</v>
          </cell>
          <cell r="CD1361">
            <v>0</v>
          </cell>
          <cell r="CE1361">
            <v>0</v>
          </cell>
          <cell r="CF1361">
            <v>0</v>
          </cell>
          <cell r="EM1361" t="e">
            <v>#N/A</v>
          </cell>
          <cell r="EN1361" t="e">
            <v>#N/A</v>
          </cell>
          <cell r="EO1361" t="e">
            <v>#N/A</v>
          </cell>
          <cell r="EP1361" t="e">
            <v>#N/A</v>
          </cell>
          <cell r="EQ1361" t="e">
            <v>#N/A</v>
          </cell>
          <cell r="ER1361" t="e">
            <v>#N/A</v>
          </cell>
          <cell r="ES1361" t="e">
            <v>#N/A</v>
          </cell>
          <cell r="ET1361" t="e">
            <v>#N/A</v>
          </cell>
          <cell r="EU1361" t="e">
            <v>#N/A</v>
          </cell>
          <cell r="EV1361" t="e">
            <v>#N/A</v>
          </cell>
          <cell r="EW1361" t="e">
            <v>#N/A</v>
          </cell>
          <cell r="EX1361" t="e">
            <v>#N/A</v>
          </cell>
          <cell r="EY1361">
            <v>0</v>
          </cell>
        </row>
        <row r="1362">
          <cell r="AC1362" t="str">
            <v/>
          </cell>
          <cell r="BP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U1362">
            <v>0</v>
          </cell>
          <cell r="BV1362">
            <v>0</v>
          </cell>
          <cell r="BW1362">
            <v>0</v>
          </cell>
          <cell r="BX1362">
            <v>0</v>
          </cell>
          <cell r="BY1362">
            <v>0</v>
          </cell>
          <cell r="BZ1362">
            <v>0</v>
          </cell>
          <cell r="CA1362">
            <v>0</v>
          </cell>
          <cell r="CB1362">
            <v>0</v>
          </cell>
          <cell r="CD1362">
            <v>0</v>
          </cell>
          <cell r="CE1362">
            <v>0</v>
          </cell>
          <cell r="CF1362">
            <v>0</v>
          </cell>
          <cell r="EM1362" t="e">
            <v>#N/A</v>
          </cell>
          <cell r="EN1362" t="e">
            <v>#N/A</v>
          </cell>
          <cell r="EO1362" t="e">
            <v>#N/A</v>
          </cell>
          <cell r="EP1362" t="e">
            <v>#N/A</v>
          </cell>
          <cell r="EQ1362" t="e">
            <v>#N/A</v>
          </cell>
          <cell r="ER1362" t="e">
            <v>#N/A</v>
          </cell>
          <cell r="ES1362" t="e">
            <v>#N/A</v>
          </cell>
          <cell r="ET1362" t="e">
            <v>#N/A</v>
          </cell>
          <cell r="EU1362" t="e">
            <v>#N/A</v>
          </cell>
          <cell r="EV1362" t="e">
            <v>#N/A</v>
          </cell>
          <cell r="EW1362" t="e">
            <v>#N/A</v>
          </cell>
          <cell r="EX1362" t="e">
            <v>#N/A</v>
          </cell>
          <cell r="EY1362">
            <v>0</v>
          </cell>
        </row>
        <row r="1363">
          <cell r="AC1363" t="str">
            <v/>
          </cell>
          <cell r="BP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U1363">
            <v>0</v>
          </cell>
          <cell r="BV1363">
            <v>0</v>
          </cell>
          <cell r="BW1363">
            <v>0</v>
          </cell>
          <cell r="BX1363">
            <v>0</v>
          </cell>
          <cell r="BY1363">
            <v>0</v>
          </cell>
          <cell r="BZ1363">
            <v>0</v>
          </cell>
          <cell r="CA1363">
            <v>0</v>
          </cell>
          <cell r="CB1363">
            <v>0</v>
          </cell>
          <cell r="CD1363">
            <v>0</v>
          </cell>
          <cell r="CE1363">
            <v>0</v>
          </cell>
          <cell r="CF1363">
            <v>0</v>
          </cell>
          <cell r="EM1363" t="e">
            <v>#N/A</v>
          </cell>
          <cell r="EN1363" t="e">
            <v>#N/A</v>
          </cell>
          <cell r="EO1363" t="e">
            <v>#N/A</v>
          </cell>
          <cell r="EP1363" t="e">
            <v>#N/A</v>
          </cell>
          <cell r="EQ1363" t="e">
            <v>#N/A</v>
          </cell>
          <cell r="ER1363" t="e">
            <v>#N/A</v>
          </cell>
          <cell r="ES1363" t="e">
            <v>#N/A</v>
          </cell>
          <cell r="ET1363" t="e">
            <v>#N/A</v>
          </cell>
          <cell r="EU1363" t="e">
            <v>#N/A</v>
          </cell>
          <cell r="EV1363" t="e">
            <v>#N/A</v>
          </cell>
          <cell r="EW1363" t="e">
            <v>#N/A</v>
          </cell>
          <cell r="EX1363" t="e">
            <v>#N/A</v>
          </cell>
          <cell r="EY1363">
            <v>0</v>
          </cell>
        </row>
        <row r="1364">
          <cell r="AC1364" t="str">
            <v/>
          </cell>
          <cell r="BP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U1364">
            <v>0</v>
          </cell>
          <cell r="BV1364">
            <v>0</v>
          </cell>
          <cell r="BW1364">
            <v>0</v>
          </cell>
          <cell r="BX1364">
            <v>0</v>
          </cell>
          <cell r="BY1364">
            <v>0</v>
          </cell>
          <cell r="BZ1364">
            <v>0</v>
          </cell>
          <cell r="CA1364">
            <v>0</v>
          </cell>
          <cell r="CB1364">
            <v>0</v>
          </cell>
          <cell r="CD1364">
            <v>0</v>
          </cell>
          <cell r="CE1364">
            <v>0</v>
          </cell>
          <cell r="CF1364">
            <v>0</v>
          </cell>
          <cell r="EM1364" t="e">
            <v>#N/A</v>
          </cell>
          <cell r="EN1364" t="e">
            <v>#N/A</v>
          </cell>
          <cell r="EO1364" t="e">
            <v>#N/A</v>
          </cell>
          <cell r="EP1364" t="e">
            <v>#N/A</v>
          </cell>
          <cell r="EQ1364" t="e">
            <v>#N/A</v>
          </cell>
          <cell r="ER1364" t="e">
            <v>#N/A</v>
          </cell>
          <cell r="ES1364" t="e">
            <v>#N/A</v>
          </cell>
          <cell r="ET1364" t="e">
            <v>#N/A</v>
          </cell>
          <cell r="EU1364" t="e">
            <v>#N/A</v>
          </cell>
          <cell r="EV1364" t="e">
            <v>#N/A</v>
          </cell>
          <cell r="EW1364" t="e">
            <v>#N/A</v>
          </cell>
          <cell r="EX1364" t="e">
            <v>#N/A</v>
          </cell>
          <cell r="EY1364">
            <v>0</v>
          </cell>
        </row>
        <row r="1365">
          <cell r="AC1365" t="str">
            <v/>
          </cell>
          <cell r="BP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U1365">
            <v>0</v>
          </cell>
          <cell r="BV1365">
            <v>0</v>
          </cell>
          <cell r="BW1365">
            <v>0</v>
          </cell>
          <cell r="BX1365">
            <v>0</v>
          </cell>
          <cell r="BY1365">
            <v>0</v>
          </cell>
          <cell r="BZ1365">
            <v>0</v>
          </cell>
          <cell r="CA1365">
            <v>0</v>
          </cell>
          <cell r="CB1365">
            <v>0</v>
          </cell>
          <cell r="CD1365">
            <v>0</v>
          </cell>
          <cell r="CE1365">
            <v>0</v>
          </cell>
          <cell r="CF1365">
            <v>0</v>
          </cell>
          <cell r="EM1365" t="e">
            <v>#N/A</v>
          </cell>
          <cell r="EN1365" t="e">
            <v>#N/A</v>
          </cell>
          <cell r="EO1365" t="e">
            <v>#N/A</v>
          </cell>
          <cell r="EP1365" t="e">
            <v>#N/A</v>
          </cell>
          <cell r="EQ1365" t="e">
            <v>#N/A</v>
          </cell>
          <cell r="ER1365" t="e">
            <v>#N/A</v>
          </cell>
          <cell r="ES1365" t="e">
            <v>#N/A</v>
          </cell>
          <cell r="ET1365" t="e">
            <v>#N/A</v>
          </cell>
          <cell r="EU1365" t="e">
            <v>#N/A</v>
          </cell>
          <cell r="EV1365" t="e">
            <v>#N/A</v>
          </cell>
          <cell r="EW1365" t="e">
            <v>#N/A</v>
          </cell>
          <cell r="EX1365" t="e">
            <v>#N/A</v>
          </cell>
          <cell r="EY1365">
            <v>0</v>
          </cell>
        </row>
        <row r="1366">
          <cell r="AC1366" t="str">
            <v/>
          </cell>
          <cell r="BP1366">
            <v>0</v>
          </cell>
          <cell r="BQ1366">
            <v>0</v>
          </cell>
          <cell r="BR1366">
            <v>0</v>
          </cell>
          <cell r="BS1366">
            <v>0</v>
          </cell>
          <cell r="BT1366">
            <v>0</v>
          </cell>
          <cell r="BU1366">
            <v>0</v>
          </cell>
          <cell r="BV1366">
            <v>0</v>
          </cell>
          <cell r="BW1366">
            <v>0</v>
          </cell>
          <cell r="BX1366">
            <v>0</v>
          </cell>
          <cell r="BY1366">
            <v>0</v>
          </cell>
          <cell r="BZ1366">
            <v>0</v>
          </cell>
          <cell r="CA1366">
            <v>0</v>
          </cell>
          <cell r="CB1366">
            <v>0</v>
          </cell>
          <cell r="CD1366">
            <v>0</v>
          </cell>
          <cell r="CE1366">
            <v>0</v>
          </cell>
          <cell r="CF1366">
            <v>0</v>
          </cell>
          <cell r="EM1366" t="e">
            <v>#N/A</v>
          </cell>
          <cell r="EN1366" t="e">
            <v>#N/A</v>
          </cell>
          <cell r="EO1366" t="e">
            <v>#N/A</v>
          </cell>
          <cell r="EP1366" t="e">
            <v>#N/A</v>
          </cell>
          <cell r="EQ1366" t="e">
            <v>#N/A</v>
          </cell>
          <cell r="ER1366" t="e">
            <v>#N/A</v>
          </cell>
          <cell r="ES1366" t="e">
            <v>#N/A</v>
          </cell>
          <cell r="ET1366" t="e">
            <v>#N/A</v>
          </cell>
          <cell r="EU1366" t="e">
            <v>#N/A</v>
          </cell>
          <cell r="EV1366" t="e">
            <v>#N/A</v>
          </cell>
          <cell r="EW1366" t="e">
            <v>#N/A</v>
          </cell>
          <cell r="EX1366" t="e">
            <v>#N/A</v>
          </cell>
          <cell r="EY1366">
            <v>0</v>
          </cell>
        </row>
        <row r="1367">
          <cell r="AC1367" t="str">
            <v/>
          </cell>
          <cell r="BP1367">
            <v>0</v>
          </cell>
          <cell r="BQ1367">
            <v>0</v>
          </cell>
          <cell r="BR1367">
            <v>0</v>
          </cell>
          <cell r="BS1367">
            <v>0</v>
          </cell>
          <cell r="BT1367">
            <v>0</v>
          </cell>
          <cell r="BU1367">
            <v>0</v>
          </cell>
          <cell r="BV1367">
            <v>0</v>
          </cell>
          <cell r="BW1367">
            <v>0</v>
          </cell>
          <cell r="BX1367">
            <v>0</v>
          </cell>
          <cell r="BY1367">
            <v>0</v>
          </cell>
          <cell r="BZ1367">
            <v>0</v>
          </cell>
          <cell r="CA1367">
            <v>0</v>
          </cell>
          <cell r="CB1367">
            <v>0</v>
          </cell>
          <cell r="CD1367">
            <v>0</v>
          </cell>
          <cell r="CE1367">
            <v>0</v>
          </cell>
          <cell r="CF1367">
            <v>0</v>
          </cell>
          <cell r="EM1367" t="e">
            <v>#N/A</v>
          </cell>
          <cell r="EN1367" t="e">
            <v>#N/A</v>
          </cell>
          <cell r="EO1367" t="e">
            <v>#N/A</v>
          </cell>
          <cell r="EP1367" t="e">
            <v>#N/A</v>
          </cell>
          <cell r="EQ1367" t="e">
            <v>#N/A</v>
          </cell>
          <cell r="ER1367" t="e">
            <v>#N/A</v>
          </cell>
          <cell r="ES1367" t="e">
            <v>#N/A</v>
          </cell>
          <cell r="ET1367" t="e">
            <v>#N/A</v>
          </cell>
          <cell r="EU1367" t="e">
            <v>#N/A</v>
          </cell>
          <cell r="EV1367" t="e">
            <v>#N/A</v>
          </cell>
          <cell r="EW1367" t="e">
            <v>#N/A</v>
          </cell>
          <cell r="EX1367" t="e">
            <v>#N/A</v>
          </cell>
          <cell r="EY1367">
            <v>0</v>
          </cell>
        </row>
        <row r="1368">
          <cell r="AC1368" t="str">
            <v/>
          </cell>
          <cell r="BP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U1368">
            <v>0</v>
          </cell>
          <cell r="BV1368">
            <v>0</v>
          </cell>
          <cell r="BW1368">
            <v>0</v>
          </cell>
          <cell r="BX1368">
            <v>0</v>
          </cell>
          <cell r="BY1368">
            <v>0</v>
          </cell>
          <cell r="BZ1368">
            <v>0</v>
          </cell>
          <cell r="CA1368">
            <v>0</v>
          </cell>
          <cell r="CB1368">
            <v>0</v>
          </cell>
          <cell r="CD1368">
            <v>0</v>
          </cell>
          <cell r="CE1368">
            <v>0</v>
          </cell>
          <cell r="CF1368">
            <v>0</v>
          </cell>
          <cell r="EM1368" t="e">
            <v>#N/A</v>
          </cell>
          <cell r="EN1368" t="e">
            <v>#N/A</v>
          </cell>
          <cell r="EO1368" t="e">
            <v>#N/A</v>
          </cell>
          <cell r="EP1368" t="e">
            <v>#N/A</v>
          </cell>
          <cell r="EQ1368" t="e">
            <v>#N/A</v>
          </cell>
          <cell r="ER1368" t="e">
            <v>#N/A</v>
          </cell>
          <cell r="ES1368" t="e">
            <v>#N/A</v>
          </cell>
          <cell r="ET1368" t="e">
            <v>#N/A</v>
          </cell>
          <cell r="EU1368" t="e">
            <v>#N/A</v>
          </cell>
          <cell r="EV1368" t="e">
            <v>#N/A</v>
          </cell>
          <cell r="EW1368" t="e">
            <v>#N/A</v>
          </cell>
          <cell r="EX1368" t="e">
            <v>#N/A</v>
          </cell>
          <cell r="EY1368">
            <v>0</v>
          </cell>
        </row>
        <row r="1369">
          <cell r="AC1369" t="str">
            <v/>
          </cell>
          <cell r="BP1369">
            <v>0</v>
          </cell>
          <cell r="BQ1369">
            <v>0</v>
          </cell>
          <cell r="BR1369">
            <v>0</v>
          </cell>
          <cell r="BS1369">
            <v>0</v>
          </cell>
          <cell r="BT1369">
            <v>0</v>
          </cell>
          <cell r="BU1369">
            <v>0</v>
          </cell>
          <cell r="BV1369">
            <v>0</v>
          </cell>
          <cell r="BW1369">
            <v>0</v>
          </cell>
          <cell r="BX1369">
            <v>0</v>
          </cell>
          <cell r="BY1369">
            <v>0</v>
          </cell>
          <cell r="BZ1369">
            <v>0</v>
          </cell>
          <cell r="CA1369">
            <v>0</v>
          </cell>
          <cell r="CB1369">
            <v>0</v>
          </cell>
          <cell r="CD1369">
            <v>0</v>
          </cell>
          <cell r="CE1369">
            <v>0</v>
          </cell>
          <cell r="CF1369">
            <v>0</v>
          </cell>
          <cell r="EM1369" t="e">
            <v>#N/A</v>
          </cell>
          <cell r="EN1369" t="e">
            <v>#N/A</v>
          </cell>
          <cell r="EO1369" t="e">
            <v>#N/A</v>
          </cell>
          <cell r="EP1369" t="e">
            <v>#N/A</v>
          </cell>
          <cell r="EQ1369" t="e">
            <v>#N/A</v>
          </cell>
          <cell r="ER1369" t="e">
            <v>#N/A</v>
          </cell>
          <cell r="ES1369" t="e">
            <v>#N/A</v>
          </cell>
          <cell r="ET1369" t="e">
            <v>#N/A</v>
          </cell>
          <cell r="EU1369" t="e">
            <v>#N/A</v>
          </cell>
          <cell r="EV1369" t="e">
            <v>#N/A</v>
          </cell>
          <cell r="EW1369" t="e">
            <v>#N/A</v>
          </cell>
          <cell r="EX1369" t="e">
            <v>#N/A</v>
          </cell>
          <cell r="EY1369">
            <v>0</v>
          </cell>
        </row>
        <row r="1370">
          <cell r="AC1370" t="str">
            <v/>
          </cell>
          <cell r="BP1370">
            <v>0</v>
          </cell>
          <cell r="BQ1370">
            <v>0</v>
          </cell>
          <cell r="BR1370">
            <v>0</v>
          </cell>
          <cell r="BS1370">
            <v>0</v>
          </cell>
          <cell r="BT1370">
            <v>0</v>
          </cell>
          <cell r="BU1370">
            <v>0</v>
          </cell>
          <cell r="BV1370">
            <v>0</v>
          </cell>
          <cell r="BW1370">
            <v>0</v>
          </cell>
          <cell r="BX1370">
            <v>0</v>
          </cell>
          <cell r="BY1370">
            <v>0</v>
          </cell>
          <cell r="BZ1370">
            <v>0</v>
          </cell>
          <cell r="CA1370">
            <v>0</v>
          </cell>
          <cell r="CB1370">
            <v>0</v>
          </cell>
          <cell r="CD1370">
            <v>0</v>
          </cell>
          <cell r="CE1370">
            <v>0</v>
          </cell>
          <cell r="CF1370">
            <v>0</v>
          </cell>
          <cell r="EM1370" t="e">
            <v>#N/A</v>
          </cell>
          <cell r="EN1370" t="e">
            <v>#N/A</v>
          </cell>
          <cell r="EO1370" t="e">
            <v>#N/A</v>
          </cell>
          <cell r="EP1370" t="e">
            <v>#N/A</v>
          </cell>
          <cell r="EQ1370" t="e">
            <v>#N/A</v>
          </cell>
          <cell r="ER1370" t="e">
            <v>#N/A</v>
          </cell>
          <cell r="ES1370" t="e">
            <v>#N/A</v>
          </cell>
          <cell r="ET1370" t="e">
            <v>#N/A</v>
          </cell>
          <cell r="EU1370" t="e">
            <v>#N/A</v>
          </cell>
          <cell r="EV1370" t="e">
            <v>#N/A</v>
          </cell>
          <cell r="EW1370" t="e">
            <v>#N/A</v>
          </cell>
          <cell r="EX1370" t="e">
            <v>#N/A</v>
          </cell>
          <cell r="EY1370">
            <v>0</v>
          </cell>
        </row>
        <row r="1371">
          <cell r="AC1371" t="str">
            <v/>
          </cell>
          <cell r="BP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U1371">
            <v>0</v>
          </cell>
          <cell r="BV1371">
            <v>0</v>
          </cell>
          <cell r="BW1371">
            <v>0</v>
          </cell>
          <cell r="BX1371">
            <v>0</v>
          </cell>
          <cell r="BY1371">
            <v>0</v>
          </cell>
          <cell r="BZ1371">
            <v>0</v>
          </cell>
          <cell r="CA1371">
            <v>0</v>
          </cell>
          <cell r="CB1371">
            <v>0</v>
          </cell>
          <cell r="CD1371">
            <v>0</v>
          </cell>
          <cell r="CE1371">
            <v>0</v>
          </cell>
          <cell r="CF1371">
            <v>0</v>
          </cell>
          <cell r="EM1371" t="e">
            <v>#N/A</v>
          </cell>
          <cell r="EN1371" t="e">
            <v>#N/A</v>
          </cell>
          <cell r="EO1371" t="e">
            <v>#N/A</v>
          </cell>
          <cell r="EP1371" t="e">
            <v>#N/A</v>
          </cell>
          <cell r="EQ1371" t="e">
            <v>#N/A</v>
          </cell>
          <cell r="ER1371" t="e">
            <v>#N/A</v>
          </cell>
          <cell r="ES1371" t="e">
            <v>#N/A</v>
          </cell>
          <cell r="ET1371" t="e">
            <v>#N/A</v>
          </cell>
          <cell r="EU1371" t="e">
            <v>#N/A</v>
          </cell>
          <cell r="EV1371" t="e">
            <v>#N/A</v>
          </cell>
          <cell r="EW1371" t="e">
            <v>#N/A</v>
          </cell>
          <cell r="EX1371" t="e">
            <v>#N/A</v>
          </cell>
          <cell r="EY1371">
            <v>0</v>
          </cell>
        </row>
        <row r="1372">
          <cell r="AC1372" t="str">
            <v/>
          </cell>
          <cell r="BP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U1372">
            <v>0</v>
          </cell>
          <cell r="BV1372">
            <v>0</v>
          </cell>
          <cell r="BW1372">
            <v>0</v>
          </cell>
          <cell r="BX1372">
            <v>0</v>
          </cell>
          <cell r="BY1372">
            <v>0</v>
          </cell>
          <cell r="BZ1372">
            <v>0</v>
          </cell>
          <cell r="CA1372">
            <v>0</v>
          </cell>
          <cell r="CB1372">
            <v>0</v>
          </cell>
          <cell r="CD1372">
            <v>0</v>
          </cell>
          <cell r="CE1372">
            <v>0</v>
          </cell>
          <cell r="CF1372">
            <v>0</v>
          </cell>
          <cell r="EM1372" t="e">
            <v>#N/A</v>
          </cell>
          <cell r="EN1372" t="e">
            <v>#N/A</v>
          </cell>
          <cell r="EO1372" t="e">
            <v>#N/A</v>
          </cell>
          <cell r="EP1372" t="e">
            <v>#N/A</v>
          </cell>
          <cell r="EQ1372" t="e">
            <v>#N/A</v>
          </cell>
          <cell r="ER1372" t="e">
            <v>#N/A</v>
          </cell>
          <cell r="ES1372" t="e">
            <v>#N/A</v>
          </cell>
          <cell r="ET1372" t="e">
            <v>#N/A</v>
          </cell>
          <cell r="EU1372" t="e">
            <v>#N/A</v>
          </cell>
          <cell r="EV1372" t="e">
            <v>#N/A</v>
          </cell>
          <cell r="EW1372" t="e">
            <v>#N/A</v>
          </cell>
          <cell r="EX1372" t="e">
            <v>#N/A</v>
          </cell>
          <cell r="EY1372">
            <v>0</v>
          </cell>
        </row>
        <row r="1373">
          <cell r="AC1373" t="str">
            <v/>
          </cell>
          <cell r="BP1373">
            <v>0</v>
          </cell>
          <cell r="BQ1373">
            <v>0</v>
          </cell>
          <cell r="BR1373">
            <v>0</v>
          </cell>
          <cell r="BS1373">
            <v>0</v>
          </cell>
          <cell r="BT1373">
            <v>0</v>
          </cell>
          <cell r="BU1373">
            <v>0</v>
          </cell>
          <cell r="BV1373">
            <v>0</v>
          </cell>
          <cell r="BW1373">
            <v>0</v>
          </cell>
          <cell r="BX1373">
            <v>0</v>
          </cell>
          <cell r="BY1373">
            <v>0</v>
          </cell>
          <cell r="BZ1373">
            <v>0</v>
          </cell>
          <cell r="CA1373">
            <v>0</v>
          </cell>
          <cell r="CB1373">
            <v>0</v>
          </cell>
          <cell r="CD1373">
            <v>0</v>
          </cell>
          <cell r="CE1373">
            <v>0</v>
          </cell>
          <cell r="CF1373">
            <v>0</v>
          </cell>
          <cell r="EM1373" t="e">
            <v>#N/A</v>
          </cell>
          <cell r="EN1373" t="e">
            <v>#N/A</v>
          </cell>
          <cell r="EO1373" t="e">
            <v>#N/A</v>
          </cell>
          <cell r="EP1373" t="e">
            <v>#N/A</v>
          </cell>
          <cell r="EQ1373" t="e">
            <v>#N/A</v>
          </cell>
          <cell r="ER1373" t="e">
            <v>#N/A</v>
          </cell>
          <cell r="ES1373" t="e">
            <v>#N/A</v>
          </cell>
          <cell r="ET1373" t="e">
            <v>#N/A</v>
          </cell>
          <cell r="EU1373" t="e">
            <v>#N/A</v>
          </cell>
          <cell r="EV1373" t="e">
            <v>#N/A</v>
          </cell>
          <cell r="EW1373" t="e">
            <v>#N/A</v>
          </cell>
          <cell r="EX1373" t="e">
            <v>#N/A</v>
          </cell>
          <cell r="EY1373">
            <v>0</v>
          </cell>
        </row>
        <row r="1374">
          <cell r="AC1374" t="str">
            <v/>
          </cell>
          <cell r="BP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U1374">
            <v>0</v>
          </cell>
          <cell r="BV1374">
            <v>0</v>
          </cell>
          <cell r="BW1374">
            <v>0</v>
          </cell>
          <cell r="BX1374">
            <v>0</v>
          </cell>
          <cell r="BY1374">
            <v>0</v>
          </cell>
          <cell r="BZ1374">
            <v>0</v>
          </cell>
          <cell r="CA1374">
            <v>0</v>
          </cell>
          <cell r="CB1374">
            <v>0</v>
          </cell>
          <cell r="CD1374">
            <v>0</v>
          </cell>
          <cell r="CE1374">
            <v>0</v>
          </cell>
          <cell r="CF1374">
            <v>0</v>
          </cell>
          <cell r="EM1374" t="e">
            <v>#N/A</v>
          </cell>
          <cell r="EN1374" t="e">
            <v>#N/A</v>
          </cell>
          <cell r="EO1374" t="e">
            <v>#N/A</v>
          </cell>
          <cell r="EP1374" t="e">
            <v>#N/A</v>
          </cell>
          <cell r="EQ1374" t="e">
            <v>#N/A</v>
          </cell>
          <cell r="ER1374" t="e">
            <v>#N/A</v>
          </cell>
          <cell r="ES1374" t="e">
            <v>#N/A</v>
          </cell>
          <cell r="ET1374" t="e">
            <v>#N/A</v>
          </cell>
          <cell r="EU1374" t="e">
            <v>#N/A</v>
          </cell>
          <cell r="EV1374" t="e">
            <v>#N/A</v>
          </cell>
          <cell r="EW1374" t="e">
            <v>#N/A</v>
          </cell>
          <cell r="EX1374" t="e">
            <v>#N/A</v>
          </cell>
          <cell r="EY1374">
            <v>0</v>
          </cell>
        </row>
        <row r="1375">
          <cell r="AC1375" t="str">
            <v/>
          </cell>
          <cell r="BP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U1375">
            <v>0</v>
          </cell>
          <cell r="BV1375">
            <v>0</v>
          </cell>
          <cell r="BW1375">
            <v>0</v>
          </cell>
          <cell r="BX1375">
            <v>0</v>
          </cell>
          <cell r="BY1375">
            <v>0</v>
          </cell>
          <cell r="BZ1375">
            <v>0</v>
          </cell>
          <cell r="CA1375">
            <v>0</v>
          </cell>
          <cell r="CB1375">
            <v>0</v>
          </cell>
          <cell r="CD1375">
            <v>0</v>
          </cell>
          <cell r="CE1375">
            <v>0</v>
          </cell>
          <cell r="CF1375">
            <v>0</v>
          </cell>
          <cell r="EM1375" t="e">
            <v>#N/A</v>
          </cell>
          <cell r="EN1375" t="e">
            <v>#N/A</v>
          </cell>
          <cell r="EO1375" t="e">
            <v>#N/A</v>
          </cell>
          <cell r="EP1375" t="e">
            <v>#N/A</v>
          </cell>
          <cell r="EQ1375" t="e">
            <v>#N/A</v>
          </cell>
          <cell r="ER1375" t="e">
            <v>#N/A</v>
          </cell>
          <cell r="ES1375" t="e">
            <v>#N/A</v>
          </cell>
          <cell r="ET1375" t="e">
            <v>#N/A</v>
          </cell>
          <cell r="EU1375" t="e">
            <v>#N/A</v>
          </cell>
          <cell r="EV1375" t="e">
            <v>#N/A</v>
          </cell>
          <cell r="EW1375" t="e">
            <v>#N/A</v>
          </cell>
          <cell r="EX1375" t="e">
            <v>#N/A</v>
          </cell>
          <cell r="EY1375">
            <v>0</v>
          </cell>
        </row>
        <row r="1376">
          <cell r="AC1376" t="str">
            <v/>
          </cell>
          <cell r="BP1376">
            <v>0</v>
          </cell>
          <cell r="BQ1376">
            <v>0</v>
          </cell>
          <cell r="BR1376">
            <v>0</v>
          </cell>
          <cell r="BS1376">
            <v>0</v>
          </cell>
          <cell r="BT1376">
            <v>0</v>
          </cell>
          <cell r="BU1376">
            <v>0</v>
          </cell>
          <cell r="BV1376">
            <v>0</v>
          </cell>
          <cell r="BW1376">
            <v>0</v>
          </cell>
          <cell r="BX1376">
            <v>0</v>
          </cell>
          <cell r="BY1376">
            <v>0</v>
          </cell>
          <cell r="BZ1376">
            <v>0</v>
          </cell>
          <cell r="CA1376">
            <v>0</v>
          </cell>
          <cell r="CB1376">
            <v>0</v>
          </cell>
          <cell r="CD1376">
            <v>0</v>
          </cell>
          <cell r="CE1376">
            <v>0</v>
          </cell>
          <cell r="CF1376">
            <v>0</v>
          </cell>
          <cell r="EM1376" t="e">
            <v>#N/A</v>
          </cell>
          <cell r="EN1376" t="e">
            <v>#N/A</v>
          </cell>
          <cell r="EO1376" t="e">
            <v>#N/A</v>
          </cell>
          <cell r="EP1376" t="e">
            <v>#N/A</v>
          </cell>
          <cell r="EQ1376" t="e">
            <v>#N/A</v>
          </cell>
          <cell r="ER1376" t="e">
            <v>#N/A</v>
          </cell>
          <cell r="ES1376" t="e">
            <v>#N/A</v>
          </cell>
          <cell r="ET1376" t="e">
            <v>#N/A</v>
          </cell>
          <cell r="EU1376" t="e">
            <v>#N/A</v>
          </cell>
          <cell r="EV1376" t="e">
            <v>#N/A</v>
          </cell>
          <cell r="EW1376" t="e">
            <v>#N/A</v>
          </cell>
          <cell r="EX1376" t="e">
            <v>#N/A</v>
          </cell>
          <cell r="EY1376">
            <v>0</v>
          </cell>
        </row>
        <row r="1377">
          <cell r="AC1377" t="str">
            <v/>
          </cell>
          <cell r="BP1377">
            <v>0</v>
          </cell>
          <cell r="BQ1377">
            <v>0</v>
          </cell>
          <cell r="BR1377">
            <v>0</v>
          </cell>
          <cell r="BS1377">
            <v>0</v>
          </cell>
          <cell r="BT1377">
            <v>0</v>
          </cell>
          <cell r="BU1377">
            <v>0</v>
          </cell>
          <cell r="BV1377">
            <v>0</v>
          </cell>
          <cell r="BW1377">
            <v>0</v>
          </cell>
          <cell r="BX1377">
            <v>0</v>
          </cell>
          <cell r="BY1377">
            <v>0</v>
          </cell>
          <cell r="BZ1377">
            <v>0</v>
          </cell>
          <cell r="CA1377">
            <v>0</v>
          </cell>
          <cell r="CB1377">
            <v>0</v>
          </cell>
          <cell r="CD1377">
            <v>0</v>
          </cell>
          <cell r="CE1377">
            <v>0</v>
          </cell>
          <cell r="CF1377">
            <v>0</v>
          </cell>
          <cell r="EM1377" t="e">
            <v>#N/A</v>
          </cell>
          <cell r="EN1377" t="e">
            <v>#N/A</v>
          </cell>
          <cell r="EO1377" t="e">
            <v>#N/A</v>
          </cell>
          <cell r="EP1377" t="e">
            <v>#N/A</v>
          </cell>
          <cell r="EQ1377" t="e">
            <v>#N/A</v>
          </cell>
          <cell r="ER1377" t="e">
            <v>#N/A</v>
          </cell>
          <cell r="ES1377" t="e">
            <v>#N/A</v>
          </cell>
          <cell r="ET1377" t="e">
            <v>#N/A</v>
          </cell>
          <cell r="EU1377" t="e">
            <v>#N/A</v>
          </cell>
          <cell r="EV1377" t="e">
            <v>#N/A</v>
          </cell>
          <cell r="EW1377" t="e">
            <v>#N/A</v>
          </cell>
          <cell r="EX1377" t="e">
            <v>#N/A</v>
          </cell>
          <cell r="EY1377">
            <v>0</v>
          </cell>
        </row>
        <row r="1378">
          <cell r="AC1378" t="str">
            <v/>
          </cell>
          <cell r="BP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U1378">
            <v>0</v>
          </cell>
          <cell r="BV1378">
            <v>0</v>
          </cell>
          <cell r="BW1378">
            <v>0</v>
          </cell>
          <cell r="BX1378">
            <v>0</v>
          </cell>
          <cell r="BY1378">
            <v>0</v>
          </cell>
          <cell r="BZ1378">
            <v>0</v>
          </cell>
          <cell r="CA1378">
            <v>0</v>
          </cell>
          <cell r="CB1378">
            <v>0</v>
          </cell>
          <cell r="CD1378">
            <v>0</v>
          </cell>
          <cell r="CE1378">
            <v>0</v>
          </cell>
          <cell r="CF1378">
            <v>0</v>
          </cell>
          <cell r="EM1378" t="e">
            <v>#N/A</v>
          </cell>
          <cell r="EN1378" t="e">
            <v>#N/A</v>
          </cell>
          <cell r="EO1378" t="e">
            <v>#N/A</v>
          </cell>
          <cell r="EP1378" t="e">
            <v>#N/A</v>
          </cell>
          <cell r="EQ1378" t="e">
            <v>#N/A</v>
          </cell>
          <cell r="ER1378" t="e">
            <v>#N/A</v>
          </cell>
          <cell r="ES1378" t="e">
            <v>#N/A</v>
          </cell>
          <cell r="ET1378" t="e">
            <v>#N/A</v>
          </cell>
          <cell r="EU1378" t="e">
            <v>#N/A</v>
          </cell>
          <cell r="EV1378" t="e">
            <v>#N/A</v>
          </cell>
          <cell r="EW1378" t="e">
            <v>#N/A</v>
          </cell>
          <cell r="EX1378" t="e">
            <v>#N/A</v>
          </cell>
          <cell r="EY1378">
            <v>0</v>
          </cell>
        </row>
        <row r="1379">
          <cell r="AC1379" t="str">
            <v/>
          </cell>
          <cell r="BP1379">
            <v>0</v>
          </cell>
          <cell r="BQ1379">
            <v>0</v>
          </cell>
          <cell r="BR1379">
            <v>0</v>
          </cell>
          <cell r="BS1379">
            <v>0</v>
          </cell>
          <cell r="BT1379">
            <v>0</v>
          </cell>
          <cell r="BU1379">
            <v>0</v>
          </cell>
          <cell r="BV1379">
            <v>0</v>
          </cell>
          <cell r="BW1379">
            <v>0</v>
          </cell>
          <cell r="BX1379">
            <v>0</v>
          </cell>
          <cell r="BY1379">
            <v>0</v>
          </cell>
          <cell r="BZ1379">
            <v>0</v>
          </cell>
          <cell r="CA1379">
            <v>0</v>
          </cell>
          <cell r="CB1379">
            <v>0</v>
          </cell>
          <cell r="CD1379">
            <v>0</v>
          </cell>
          <cell r="CE1379">
            <v>0</v>
          </cell>
          <cell r="CF1379">
            <v>0</v>
          </cell>
          <cell r="EM1379" t="e">
            <v>#N/A</v>
          </cell>
          <cell r="EN1379" t="e">
            <v>#N/A</v>
          </cell>
          <cell r="EO1379" t="e">
            <v>#N/A</v>
          </cell>
          <cell r="EP1379" t="e">
            <v>#N/A</v>
          </cell>
          <cell r="EQ1379" t="e">
            <v>#N/A</v>
          </cell>
          <cell r="ER1379" t="e">
            <v>#N/A</v>
          </cell>
          <cell r="ES1379" t="e">
            <v>#N/A</v>
          </cell>
          <cell r="ET1379" t="e">
            <v>#N/A</v>
          </cell>
          <cell r="EU1379" t="e">
            <v>#N/A</v>
          </cell>
          <cell r="EV1379" t="e">
            <v>#N/A</v>
          </cell>
          <cell r="EW1379" t="e">
            <v>#N/A</v>
          </cell>
          <cell r="EX1379" t="e">
            <v>#N/A</v>
          </cell>
          <cell r="EY1379">
            <v>0</v>
          </cell>
        </row>
        <row r="1380">
          <cell r="AC1380" t="str">
            <v/>
          </cell>
          <cell r="BP1380">
            <v>0</v>
          </cell>
          <cell r="BQ1380">
            <v>0</v>
          </cell>
          <cell r="BR1380">
            <v>0</v>
          </cell>
          <cell r="BS1380">
            <v>0</v>
          </cell>
          <cell r="BT1380">
            <v>0</v>
          </cell>
          <cell r="BU1380">
            <v>0</v>
          </cell>
          <cell r="BV1380">
            <v>0</v>
          </cell>
          <cell r="BW1380">
            <v>0</v>
          </cell>
          <cell r="BX1380">
            <v>0</v>
          </cell>
          <cell r="BY1380">
            <v>0</v>
          </cell>
          <cell r="BZ1380">
            <v>0</v>
          </cell>
          <cell r="CA1380">
            <v>0</v>
          </cell>
          <cell r="CB1380">
            <v>0</v>
          </cell>
          <cell r="CD1380">
            <v>0</v>
          </cell>
          <cell r="CE1380">
            <v>0</v>
          </cell>
          <cell r="CF1380">
            <v>0</v>
          </cell>
          <cell r="EM1380" t="e">
            <v>#N/A</v>
          </cell>
          <cell r="EN1380" t="e">
            <v>#N/A</v>
          </cell>
          <cell r="EO1380" t="e">
            <v>#N/A</v>
          </cell>
          <cell r="EP1380" t="e">
            <v>#N/A</v>
          </cell>
          <cell r="EQ1380" t="e">
            <v>#N/A</v>
          </cell>
          <cell r="ER1380" t="e">
            <v>#N/A</v>
          </cell>
          <cell r="ES1380" t="e">
            <v>#N/A</v>
          </cell>
          <cell r="ET1380" t="e">
            <v>#N/A</v>
          </cell>
          <cell r="EU1380" t="e">
            <v>#N/A</v>
          </cell>
          <cell r="EV1380" t="e">
            <v>#N/A</v>
          </cell>
          <cell r="EW1380" t="e">
            <v>#N/A</v>
          </cell>
          <cell r="EX1380" t="e">
            <v>#N/A</v>
          </cell>
          <cell r="EY1380">
            <v>0</v>
          </cell>
        </row>
        <row r="1381">
          <cell r="AC1381" t="str">
            <v/>
          </cell>
          <cell r="BP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U1381">
            <v>0</v>
          </cell>
          <cell r="BV1381">
            <v>0</v>
          </cell>
          <cell r="BW1381">
            <v>0</v>
          </cell>
          <cell r="BX1381">
            <v>0</v>
          </cell>
          <cell r="BY1381">
            <v>0</v>
          </cell>
          <cell r="BZ1381">
            <v>0</v>
          </cell>
          <cell r="CA1381">
            <v>0</v>
          </cell>
          <cell r="CB1381">
            <v>0</v>
          </cell>
          <cell r="CD1381">
            <v>0</v>
          </cell>
          <cell r="CE1381">
            <v>0</v>
          </cell>
          <cell r="CF1381">
            <v>0</v>
          </cell>
          <cell r="EM1381" t="e">
            <v>#N/A</v>
          </cell>
          <cell r="EN1381" t="e">
            <v>#N/A</v>
          </cell>
          <cell r="EO1381" t="e">
            <v>#N/A</v>
          </cell>
          <cell r="EP1381" t="e">
            <v>#N/A</v>
          </cell>
          <cell r="EQ1381" t="e">
            <v>#N/A</v>
          </cell>
          <cell r="ER1381" t="e">
            <v>#N/A</v>
          </cell>
          <cell r="ES1381" t="e">
            <v>#N/A</v>
          </cell>
          <cell r="ET1381" t="e">
            <v>#N/A</v>
          </cell>
          <cell r="EU1381" t="e">
            <v>#N/A</v>
          </cell>
          <cell r="EV1381" t="e">
            <v>#N/A</v>
          </cell>
          <cell r="EW1381" t="e">
            <v>#N/A</v>
          </cell>
          <cell r="EX1381" t="e">
            <v>#N/A</v>
          </cell>
          <cell r="EY1381">
            <v>0</v>
          </cell>
        </row>
        <row r="1382">
          <cell r="AC1382" t="str">
            <v/>
          </cell>
          <cell r="BP1382">
            <v>0</v>
          </cell>
          <cell r="BQ1382">
            <v>0</v>
          </cell>
          <cell r="BR1382">
            <v>0</v>
          </cell>
          <cell r="BS1382">
            <v>0</v>
          </cell>
          <cell r="BT1382">
            <v>0</v>
          </cell>
          <cell r="BU1382">
            <v>0</v>
          </cell>
          <cell r="BV1382">
            <v>0</v>
          </cell>
          <cell r="BW1382">
            <v>0</v>
          </cell>
          <cell r="BX1382">
            <v>0</v>
          </cell>
          <cell r="BY1382">
            <v>0</v>
          </cell>
          <cell r="BZ1382">
            <v>0</v>
          </cell>
          <cell r="CA1382">
            <v>0</v>
          </cell>
          <cell r="CB1382">
            <v>0</v>
          </cell>
          <cell r="CD1382">
            <v>0</v>
          </cell>
          <cell r="CE1382">
            <v>0</v>
          </cell>
          <cell r="CF1382">
            <v>0</v>
          </cell>
          <cell r="EM1382" t="e">
            <v>#N/A</v>
          </cell>
          <cell r="EN1382" t="e">
            <v>#N/A</v>
          </cell>
          <cell r="EO1382" t="e">
            <v>#N/A</v>
          </cell>
          <cell r="EP1382" t="e">
            <v>#N/A</v>
          </cell>
          <cell r="EQ1382" t="e">
            <v>#N/A</v>
          </cell>
          <cell r="ER1382" t="e">
            <v>#N/A</v>
          </cell>
          <cell r="ES1382" t="e">
            <v>#N/A</v>
          </cell>
          <cell r="ET1382" t="e">
            <v>#N/A</v>
          </cell>
          <cell r="EU1382" t="e">
            <v>#N/A</v>
          </cell>
          <cell r="EV1382" t="e">
            <v>#N/A</v>
          </cell>
          <cell r="EW1382" t="e">
            <v>#N/A</v>
          </cell>
          <cell r="EX1382" t="e">
            <v>#N/A</v>
          </cell>
          <cell r="EY1382">
            <v>0</v>
          </cell>
        </row>
        <row r="1383">
          <cell r="AC1383" t="str">
            <v/>
          </cell>
          <cell r="BP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U1383">
            <v>0</v>
          </cell>
          <cell r="BV1383">
            <v>0</v>
          </cell>
          <cell r="BW1383">
            <v>0</v>
          </cell>
          <cell r="BX1383">
            <v>0</v>
          </cell>
          <cell r="BY1383">
            <v>0</v>
          </cell>
          <cell r="BZ1383">
            <v>0</v>
          </cell>
          <cell r="CA1383">
            <v>0</v>
          </cell>
          <cell r="CB1383">
            <v>0</v>
          </cell>
          <cell r="CD1383">
            <v>0</v>
          </cell>
          <cell r="CE1383">
            <v>0</v>
          </cell>
          <cell r="CF1383">
            <v>0</v>
          </cell>
          <cell r="EM1383" t="e">
            <v>#N/A</v>
          </cell>
          <cell r="EN1383" t="e">
            <v>#N/A</v>
          </cell>
          <cell r="EO1383" t="e">
            <v>#N/A</v>
          </cell>
          <cell r="EP1383" t="e">
            <v>#N/A</v>
          </cell>
          <cell r="EQ1383" t="e">
            <v>#N/A</v>
          </cell>
          <cell r="ER1383" t="e">
            <v>#N/A</v>
          </cell>
          <cell r="ES1383" t="e">
            <v>#N/A</v>
          </cell>
          <cell r="ET1383" t="e">
            <v>#N/A</v>
          </cell>
          <cell r="EU1383" t="e">
            <v>#N/A</v>
          </cell>
          <cell r="EV1383" t="e">
            <v>#N/A</v>
          </cell>
          <cell r="EW1383" t="e">
            <v>#N/A</v>
          </cell>
          <cell r="EX1383" t="e">
            <v>#N/A</v>
          </cell>
          <cell r="EY1383">
            <v>0</v>
          </cell>
        </row>
        <row r="1384">
          <cell r="AC1384" t="str">
            <v/>
          </cell>
          <cell r="BP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U1384">
            <v>0</v>
          </cell>
          <cell r="BV1384">
            <v>0</v>
          </cell>
          <cell r="BW1384">
            <v>0</v>
          </cell>
          <cell r="BX1384">
            <v>0</v>
          </cell>
          <cell r="BY1384">
            <v>0</v>
          </cell>
          <cell r="BZ1384">
            <v>0</v>
          </cell>
          <cell r="CA1384">
            <v>0</v>
          </cell>
          <cell r="CB1384">
            <v>0</v>
          </cell>
          <cell r="CD1384">
            <v>0</v>
          </cell>
          <cell r="CE1384">
            <v>0</v>
          </cell>
          <cell r="CF1384">
            <v>0</v>
          </cell>
          <cell r="EM1384" t="e">
            <v>#N/A</v>
          </cell>
          <cell r="EN1384" t="e">
            <v>#N/A</v>
          </cell>
          <cell r="EO1384" t="e">
            <v>#N/A</v>
          </cell>
          <cell r="EP1384" t="e">
            <v>#N/A</v>
          </cell>
          <cell r="EQ1384" t="e">
            <v>#N/A</v>
          </cell>
          <cell r="ER1384" t="e">
            <v>#N/A</v>
          </cell>
          <cell r="ES1384" t="e">
            <v>#N/A</v>
          </cell>
          <cell r="ET1384" t="e">
            <v>#N/A</v>
          </cell>
          <cell r="EU1384" t="e">
            <v>#N/A</v>
          </cell>
          <cell r="EV1384" t="e">
            <v>#N/A</v>
          </cell>
          <cell r="EW1384" t="e">
            <v>#N/A</v>
          </cell>
          <cell r="EX1384" t="e">
            <v>#N/A</v>
          </cell>
          <cell r="EY1384">
            <v>0</v>
          </cell>
        </row>
        <row r="1385">
          <cell r="AC1385" t="str">
            <v/>
          </cell>
          <cell r="BP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U1385">
            <v>0</v>
          </cell>
          <cell r="BV1385">
            <v>0</v>
          </cell>
          <cell r="BW1385">
            <v>0</v>
          </cell>
          <cell r="BX1385">
            <v>0</v>
          </cell>
          <cell r="BY1385">
            <v>0</v>
          </cell>
          <cell r="BZ1385">
            <v>0</v>
          </cell>
          <cell r="CA1385">
            <v>0</v>
          </cell>
          <cell r="CB1385">
            <v>0</v>
          </cell>
          <cell r="CD1385">
            <v>0</v>
          </cell>
          <cell r="CE1385">
            <v>0</v>
          </cell>
          <cell r="CF1385">
            <v>0</v>
          </cell>
          <cell r="EM1385" t="e">
            <v>#N/A</v>
          </cell>
          <cell r="EN1385" t="e">
            <v>#N/A</v>
          </cell>
          <cell r="EO1385" t="e">
            <v>#N/A</v>
          </cell>
          <cell r="EP1385" t="e">
            <v>#N/A</v>
          </cell>
          <cell r="EQ1385" t="e">
            <v>#N/A</v>
          </cell>
          <cell r="ER1385" t="e">
            <v>#N/A</v>
          </cell>
          <cell r="ES1385" t="e">
            <v>#N/A</v>
          </cell>
          <cell r="ET1385" t="e">
            <v>#N/A</v>
          </cell>
          <cell r="EU1385" t="e">
            <v>#N/A</v>
          </cell>
          <cell r="EV1385" t="e">
            <v>#N/A</v>
          </cell>
          <cell r="EW1385" t="e">
            <v>#N/A</v>
          </cell>
          <cell r="EX1385" t="e">
            <v>#N/A</v>
          </cell>
          <cell r="EY1385">
            <v>0</v>
          </cell>
        </row>
        <row r="1386">
          <cell r="AC1386" t="str">
            <v/>
          </cell>
          <cell r="BP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U1386">
            <v>0</v>
          </cell>
          <cell r="BV1386">
            <v>0</v>
          </cell>
          <cell r="BW1386">
            <v>0</v>
          </cell>
          <cell r="BX1386">
            <v>0</v>
          </cell>
          <cell r="BY1386">
            <v>0</v>
          </cell>
          <cell r="BZ1386">
            <v>0</v>
          </cell>
          <cell r="CA1386">
            <v>0</v>
          </cell>
          <cell r="CB1386">
            <v>0</v>
          </cell>
          <cell r="CD1386">
            <v>0</v>
          </cell>
          <cell r="CE1386">
            <v>0</v>
          </cell>
          <cell r="CF1386">
            <v>0</v>
          </cell>
          <cell r="EM1386" t="e">
            <v>#N/A</v>
          </cell>
          <cell r="EN1386" t="e">
            <v>#N/A</v>
          </cell>
          <cell r="EO1386" t="e">
            <v>#N/A</v>
          </cell>
          <cell r="EP1386" t="e">
            <v>#N/A</v>
          </cell>
          <cell r="EQ1386" t="e">
            <v>#N/A</v>
          </cell>
          <cell r="ER1386" t="e">
            <v>#N/A</v>
          </cell>
          <cell r="ES1386" t="e">
            <v>#N/A</v>
          </cell>
          <cell r="ET1386" t="e">
            <v>#N/A</v>
          </cell>
          <cell r="EU1386" t="e">
            <v>#N/A</v>
          </cell>
          <cell r="EV1386" t="e">
            <v>#N/A</v>
          </cell>
          <cell r="EW1386" t="e">
            <v>#N/A</v>
          </cell>
          <cell r="EX1386" t="e">
            <v>#N/A</v>
          </cell>
          <cell r="EY1386">
            <v>0</v>
          </cell>
        </row>
        <row r="1387">
          <cell r="AC1387" t="str">
            <v/>
          </cell>
          <cell r="BP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U1387">
            <v>0</v>
          </cell>
          <cell r="BV1387">
            <v>0</v>
          </cell>
          <cell r="BW1387">
            <v>0</v>
          </cell>
          <cell r="BX1387">
            <v>0</v>
          </cell>
          <cell r="BY1387">
            <v>0</v>
          </cell>
          <cell r="BZ1387">
            <v>0</v>
          </cell>
          <cell r="CA1387">
            <v>0</v>
          </cell>
          <cell r="CB1387">
            <v>0</v>
          </cell>
          <cell r="CD1387">
            <v>0</v>
          </cell>
          <cell r="CE1387">
            <v>0</v>
          </cell>
          <cell r="CF1387">
            <v>0</v>
          </cell>
          <cell r="EM1387" t="e">
            <v>#N/A</v>
          </cell>
          <cell r="EN1387" t="e">
            <v>#N/A</v>
          </cell>
          <cell r="EO1387" t="e">
            <v>#N/A</v>
          </cell>
          <cell r="EP1387" t="e">
            <v>#N/A</v>
          </cell>
          <cell r="EQ1387" t="e">
            <v>#N/A</v>
          </cell>
          <cell r="ER1387" t="e">
            <v>#N/A</v>
          </cell>
          <cell r="ES1387" t="e">
            <v>#N/A</v>
          </cell>
          <cell r="ET1387" t="e">
            <v>#N/A</v>
          </cell>
          <cell r="EU1387" t="e">
            <v>#N/A</v>
          </cell>
          <cell r="EV1387" t="e">
            <v>#N/A</v>
          </cell>
          <cell r="EW1387" t="e">
            <v>#N/A</v>
          </cell>
          <cell r="EX1387" t="e">
            <v>#N/A</v>
          </cell>
          <cell r="EY1387">
            <v>0</v>
          </cell>
        </row>
        <row r="1388">
          <cell r="AC1388" t="str">
            <v/>
          </cell>
          <cell r="BP1388">
            <v>0</v>
          </cell>
          <cell r="BQ1388">
            <v>0</v>
          </cell>
          <cell r="BR1388">
            <v>0</v>
          </cell>
          <cell r="BS1388">
            <v>0</v>
          </cell>
          <cell r="BT1388">
            <v>0</v>
          </cell>
          <cell r="BU1388">
            <v>0</v>
          </cell>
          <cell r="BV1388">
            <v>0</v>
          </cell>
          <cell r="BW1388">
            <v>0</v>
          </cell>
          <cell r="BX1388">
            <v>0</v>
          </cell>
          <cell r="BY1388">
            <v>0</v>
          </cell>
          <cell r="BZ1388">
            <v>0</v>
          </cell>
          <cell r="CA1388">
            <v>0</v>
          </cell>
          <cell r="CB1388">
            <v>0</v>
          </cell>
          <cell r="CD1388">
            <v>0</v>
          </cell>
          <cell r="CE1388">
            <v>0</v>
          </cell>
          <cell r="CF1388">
            <v>0</v>
          </cell>
          <cell r="EM1388" t="e">
            <v>#N/A</v>
          </cell>
          <cell r="EN1388" t="e">
            <v>#N/A</v>
          </cell>
          <cell r="EO1388" t="e">
            <v>#N/A</v>
          </cell>
          <cell r="EP1388" t="e">
            <v>#N/A</v>
          </cell>
          <cell r="EQ1388" t="e">
            <v>#N/A</v>
          </cell>
          <cell r="ER1388" t="e">
            <v>#N/A</v>
          </cell>
          <cell r="ES1388" t="e">
            <v>#N/A</v>
          </cell>
          <cell r="ET1388" t="e">
            <v>#N/A</v>
          </cell>
          <cell r="EU1388" t="e">
            <v>#N/A</v>
          </cell>
          <cell r="EV1388" t="e">
            <v>#N/A</v>
          </cell>
          <cell r="EW1388" t="e">
            <v>#N/A</v>
          </cell>
          <cell r="EX1388" t="e">
            <v>#N/A</v>
          </cell>
          <cell r="EY1388">
            <v>0</v>
          </cell>
        </row>
        <row r="1389">
          <cell r="AC1389" t="str">
            <v/>
          </cell>
          <cell r="BP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U1389">
            <v>0</v>
          </cell>
          <cell r="BV1389">
            <v>0</v>
          </cell>
          <cell r="BW1389">
            <v>0</v>
          </cell>
          <cell r="BX1389">
            <v>0</v>
          </cell>
          <cell r="BY1389">
            <v>0</v>
          </cell>
          <cell r="BZ1389">
            <v>0</v>
          </cell>
          <cell r="CA1389">
            <v>0</v>
          </cell>
          <cell r="CB1389">
            <v>0</v>
          </cell>
          <cell r="CD1389">
            <v>0</v>
          </cell>
          <cell r="CE1389">
            <v>0</v>
          </cell>
          <cell r="CF1389">
            <v>0</v>
          </cell>
          <cell r="EM1389" t="e">
            <v>#N/A</v>
          </cell>
          <cell r="EN1389" t="e">
            <v>#N/A</v>
          </cell>
          <cell r="EO1389" t="e">
            <v>#N/A</v>
          </cell>
          <cell r="EP1389" t="e">
            <v>#N/A</v>
          </cell>
          <cell r="EQ1389" t="e">
            <v>#N/A</v>
          </cell>
          <cell r="ER1389" t="e">
            <v>#N/A</v>
          </cell>
          <cell r="ES1389" t="e">
            <v>#N/A</v>
          </cell>
          <cell r="ET1389" t="e">
            <v>#N/A</v>
          </cell>
          <cell r="EU1389" t="e">
            <v>#N/A</v>
          </cell>
          <cell r="EV1389" t="e">
            <v>#N/A</v>
          </cell>
          <cell r="EW1389" t="e">
            <v>#N/A</v>
          </cell>
          <cell r="EX1389" t="e">
            <v>#N/A</v>
          </cell>
          <cell r="EY1389">
            <v>0</v>
          </cell>
        </row>
        <row r="1390">
          <cell r="AC1390" t="str">
            <v/>
          </cell>
          <cell r="BP1390">
            <v>0</v>
          </cell>
          <cell r="BQ1390">
            <v>0</v>
          </cell>
          <cell r="BR1390">
            <v>0</v>
          </cell>
          <cell r="BS1390">
            <v>0</v>
          </cell>
          <cell r="BT1390">
            <v>0</v>
          </cell>
          <cell r="BU1390">
            <v>0</v>
          </cell>
          <cell r="BV1390">
            <v>0</v>
          </cell>
          <cell r="BW1390">
            <v>0</v>
          </cell>
          <cell r="BX1390">
            <v>0</v>
          </cell>
          <cell r="BY1390">
            <v>0</v>
          </cell>
          <cell r="BZ1390">
            <v>0</v>
          </cell>
          <cell r="CA1390">
            <v>0</v>
          </cell>
          <cell r="CB1390">
            <v>0</v>
          </cell>
          <cell r="CD1390">
            <v>0</v>
          </cell>
          <cell r="CE1390">
            <v>0</v>
          </cell>
          <cell r="CF1390">
            <v>0</v>
          </cell>
          <cell r="EM1390" t="e">
            <v>#N/A</v>
          </cell>
          <cell r="EN1390" t="e">
            <v>#N/A</v>
          </cell>
          <cell r="EO1390" t="e">
            <v>#N/A</v>
          </cell>
          <cell r="EP1390" t="e">
            <v>#N/A</v>
          </cell>
          <cell r="EQ1390" t="e">
            <v>#N/A</v>
          </cell>
          <cell r="ER1390" t="e">
            <v>#N/A</v>
          </cell>
          <cell r="ES1390" t="e">
            <v>#N/A</v>
          </cell>
          <cell r="ET1390" t="e">
            <v>#N/A</v>
          </cell>
          <cell r="EU1390" t="e">
            <v>#N/A</v>
          </cell>
          <cell r="EV1390" t="e">
            <v>#N/A</v>
          </cell>
          <cell r="EW1390" t="e">
            <v>#N/A</v>
          </cell>
          <cell r="EX1390" t="e">
            <v>#N/A</v>
          </cell>
          <cell r="EY1390">
            <v>0</v>
          </cell>
        </row>
        <row r="1391">
          <cell r="AC1391" t="str">
            <v/>
          </cell>
          <cell r="BP1391">
            <v>0</v>
          </cell>
          <cell r="BQ1391">
            <v>0</v>
          </cell>
          <cell r="BR1391">
            <v>0</v>
          </cell>
          <cell r="BS1391">
            <v>0</v>
          </cell>
          <cell r="BT1391">
            <v>0</v>
          </cell>
          <cell r="BU1391">
            <v>0</v>
          </cell>
          <cell r="BV1391">
            <v>0</v>
          </cell>
          <cell r="BW1391">
            <v>0</v>
          </cell>
          <cell r="BX1391">
            <v>0</v>
          </cell>
          <cell r="BY1391">
            <v>0</v>
          </cell>
          <cell r="BZ1391">
            <v>0</v>
          </cell>
          <cell r="CA1391">
            <v>0</v>
          </cell>
          <cell r="CB1391">
            <v>0</v>
          </cell>
          <cell r="CD1391">
            <v>0</v>
          </cell>
          <cell r="CE1391">
            <v>0</v>
          </cell>
          <cell r="CF1391">
            <v>0</v>
          </cell>
          <cell r="EM1391" t="e">
            <v>#N/A</v>
          </cell>
          <cell r="EN1391" t="e">
            <v>#N/A</v>
          </cell>
          <cell r="EO1391" t="e">
            <v>#N/A</v>
          </cell>
          <cell r="EP1391" t="e">
            <v>#N/A</v>
          </cell>
          <cell r="EQ1391" t="e">
            <v>#N/A</v>
          </cell>
          <cell r="ER1391" t="e">
            <v>#N/A</v>
          </cell>
          <cell r="ES1391" t="e">
            <v>#N/A</v>
          </cell>
          <cell r="ET1391" t="e">
            <v>#N/A</v>
          </cell>
          <cell r="EU1391" t="e">
            <v>#N/A</v>
          </cell>
          <cell r="EV1391" t="e">
            <v>#N/A</v>
          </cell>
          <cell r="EW1391" t="e">
            <v>#N/A</v>
          </cell>
          <cell r="EX1391" t="e">
            <v>#N/A</v>
          </cell>
          <cell r="EY1391">
            <v>0</v>
          </cell>
        </row>
        <row r="1392">
          <cell r="AC1392" t="str">
            <v/>
          </cell>
          <cell r="BP1392">
            <v>0</v>
          </cell>
          <cell r="BQ1392">
            <v>0</v>
          </cell>
          <cell r="BR1392">
            <v>0</v>
          </cell>
          <cell r="BS1392">
            <v>0</v>
          </cell>
          <cell r="BT1392">
            <v>0</v>
          </cell>
          <cell r="BU1392">
            <v>0</v>
          </cell>
          <cell r="BV1392">
            <v>0</v>
          </cell>
          <cell r="BW1392">
            <v>0</v>
          </cell>
          <cell r="BX1392">
            <v>0</v>
          </cell>
          <cell r="BY1392">
            <v>0</v>
          </cell>
          <cell r="BZ1392">
            <v>0</v>
          </cell>
          <cell r="CA1392">
            <v>0</v>
          </cell>
          <cell r="CB1392">
            <v>0</v>
          </cell>
          <cell r="CD1392">
            <v>0</v>
          </cell>
          <cell r="CE1392">
            <v>0</v>
          </cell>
          <cell r="CF1392">
            <v>0</v>
          </cell>
          <cell r="EM1392" t="e">
            <v>#N/A</v>
          </cell>
          <cell r="EN1392" t="e">
            <v>#N/A</v>
          </cell>
          <cell r="EO1392" t="e">
            <v>#N/A</v>
          </cell>
          <cell r="EP1392" t="e">
            <v>#N/A</v>
          </cell>
          <cell r="EQ1392" t="e">
            <v>#N/A</v>
          </cell>
          <cell r="ER1392" t="e">
            <v>#N/A</v>
          </cell>
          <cell r="ES1392" t="e">
            <v>#N/A</v>
          </cell>
          <cell r="ET1392" t="e">
            <v>#N/A</v>
          </cell>
          <cell r="EU1392" t="e">
            <v>#N/A</v>
          </cell>
          <cell r="EV1392" t="e">
            <v>#N/A</v>
          </cell>
          <cell r="EW1392" t="e">
            <v>#N/A</v>
          </cell>
          <cell r="EX1392" t="e">
            <v>#N/A</v>
          </cell>
          <cell r="EY1392">
            <v>0</v>
          </cell>
        </row>
        <row r="1393">
          <cell r="AC1393" t="str">
            <v/>
          </cell>
          <cell r="BP1393">
            <v>0</v>
          </cell>
          <cell r="BQ1393">
            <v>0</v>
          </cell>
          <cell r="BR1393">
            <v>0</v>
          </cell>
          <cell r="BS1393">
            <v>0</v>
          </cell>
          <cell r="BT1393">
            <v>0</v>
          </cell>
          <cell r="BU1393">
            <v>0</v>
          </cell>
          <cell r="BV1393">
            <v>0</v>
          </cell>
          <cell r="BW1393">
            <v>0</v>
          </cell>
          <cell r="BX1393">
            <v>0</v>
          </cell>
          <cell r="BY1393">
            <v>0</v>
          </cell>
          <cell r="BZ1393">
            <v>0</v>
          </cell>
          <cell r="CA1393">
            <v>0</v>
          </cell>
          <cell r="CB1393">
            <v>0</v>
          </cell>
          <cell r="CD1393">
            <v>0</v>
          </cell>
          <cell r="CE1393">
            <v>0</v>
          </cell>
          <cell r="CF1393">
            <v>0</v>
          </cell>
          <cell r="EM1393" t="e">
            <v>#N/A</v>
          </cell>
          <cell r="EN1393" t="e">
            <v>#N/A</v>
          </cell>
          <cell r="EO1393" t="e">
            <v>#N/A</v>
          </cell>
          <cell r="EP1393" t="e">
            <v>#N/A</v>
          </cell>
          <cell r="EQ1393" t="e">
            <v>#N/A</v>
          </cell>
          <cell r="ER1393" t="e">
            <v>#N/A</v>
          </cell>
          <cell r="ES1393" t="e">
            <v>#N/A</v>
          </cell>
          <cell r="ET1393" t="e">
            <v>#N/A</v>
          </cell>
          <cell r="EU1393" t="e">
            <v>#N/A</v>
          </cell>
          <cell r="EV1393" t="e">
            <v>#N/A</v>
          </cell>
          <cell r="EW1393" t="e">
            <v>#N/A</v>
          </cell>
          <cell r="EX1393" t="e">
            <v>#N/A</v>
          </cell>
          <cell r="EY1393">
            <v>0</v>
          </cell>
        </row>
        <row r="1394">
          <cell r="AC1394" t="str">
            <v/>
          </cell>
          <cell r="BP1394">
            <v>0</v>
          </cell>
          <cell r="BQ1394">
            <v>0</v>
          </cell>
          <cell r="BR1394">
            <v>0</v>
          </cell>
          <cell r="BS1394">
            <v>0</v>
          </cell>
          <cell r="BT1394">
            <v>0</v>
          </cell>
          <cell r="BU1394">
            <v>0</v>
          </cell>
          <cell r="BV1394">
            <v>0</v>
          </cell>
          <cell r="BW1394">
            <v>0</v>
          </cell>
          <cell r="BX1394">
            <v>0</v>
          </cell>
          <cell r="BY1394">
            <v>0</v>
          </cell>
          <cell r="BZ1394">
            <v>0</v>
          </cell>
          <cell r="CA1394">
            <v>0</v>
          </cell>
          <cell r="CB1394">
            <v>0</v>
          </cell>
          <cell r="CD1394">
            <v>0</v>
          </cell>
          <cell r="CE1394">
            <v>0</v>
          </cell>
          <cell r="CF1394">
            <v>0</v>
          </cell>
          <cell r="EM1394" t="e">
            <v>#N/A</v>
          </cell>
          <cell r="EN1394" t="e">
            <v>#N/A</v>
          </cell>
          <cell r="EO1394" t="e">
            <v>#N/A</v>
          </cell>
          <cell r="EP1394" t="e">
            <v>#N/A</v>
          </cell>
          <cell r="EQ1394" t="e">
            <v>#N/A</v>
          </cell>
          <cell r="ER1394" t="e">
            <v>#N/A</v>
          </cell>
          <cell r="ES1394" t="e">
            <v>#N/A</v>
          </cell>
          <cell r="ET1394" t="e">
            <v>#N/A</v>
          </cell>
          <cell r="EU1394" t="e">
            <v>#N/A</v>
          </cell>
          <cell r="EV1394" t="e">
            <v>#N/A</v>
          </cell>
          <cell r="EW1394" t="e">
            <v>#N/A</v>
          </cell>
          <cell r="EX1394" t="e">
            <v>#N/A</v>
          </cell>
          <cell r="EY1394">
            <v>0</v>
          </cell>
        </row>
        <row r="1395">
          <cell r="AC1395" t="str">
            <v/>
          </cell>
          <cell r="BP1395">
            <v>0</v>
          </cell>
          <cell r="BQ1395">
            <v>0</v>
          </cell>
          <cell r="BR1395">
            <v>0</v>
          </cell>
          <cell r="BS1395">
            <v>0</v>
          </cell>
          <cell r="BT1395">
            <v>0</v>
          </cell>
          <cell r="BU1395">
            <v>0</v>
          </cell>
          <cell r="BV1395">
            <v>0</v>
          </cell>
          <cell r="BW1395">
            <v>0</v>
          </cell>
          <cell r="BX1395">
            <v>0</v>
          </cell>
          <cell r="BY1395">
            <v>0</v>
          </cell>
          <cell r="BZ1395">
            <v>0</v>
          </cell>
          <cell r="CA1395">
            <v>0</v>
          </cell>
          <cell r="CB1395">
            <v>0</v>
          </cell>
          <cell r="CD1395">
            <v>0</v>
          </cell>
          <cell r="CE1395">
            <v>0</v>
          </cell>
          <cell r="CF1395">
            <v>0</v>
          </cell>
          <cell r="EM1395" t="e">
            <v>#N/A</v>
          </cell>
          <cell r="EN1395" t="e">
            <v>#N/A</v>
          </cell>
          <cell r="EO1395" t="e">
            <v>#N/A</v>
          </cell>
          <cell r="EP1395" t="e">
            <v>#N/A</v>
          </cell>
          <cell r="EQ1395" t="e">
            <v>#N/A</v>
          </cell>
          <cell r="ER1395" t="e">
            <v>#N/A</v>
          </cell>
          <cell r="ES1395" t="e">
            <v>#N/A</v>
          </cell>
          <cell r="ET1395" t="e">
            <v>#N/A</v>
          </cell>
          <cell r="EU1395" t="e">
            <v>#N/A</v>
          </cell>
          <cell r="EV1395" t="e">
            <v>#N/A</v>
          </cell>
          <cell r="EW1395" t="e">
            <v>#N/A</v>
          </cell>
          <cell r="EX1395" t="e">
            <v>#N/A</v>
          </cell>
          <cell r="EY1395">
            <v>0</v>
          </cell>
        </row>
        <row r="1396">
          <cell r="AC1396" t="str">
            <v/>
          </cell>
          <cell r="BP1396">
            <v>0</v>
          </cell>
          <cell r="BQ1396">
            <v>0</v>
          </cell>
          <cell r="BR1396">
            <v>0</v>
          </cell>
          <cell r="BS1396">
            <v>0</v>
          </cell>
          <cell r="BT1396">
            <v>0</v>
          </cell>
          <cell r="BU1396">
            <v>0</v>
          </cell>
          <cell r="BV1396">
            <v>0</v>
          </cell>
          <cell r="BW1396">
            <v>0</v>
          </cell>
          <cell r="BX1396">
            <v>0</v>
          </cell>
          <cell r="BY1396">
            <v>0</v>
          </cell>
          <cell r="BZ1396">
            <v>0</v>
          </cell>
          <cell r="CA1396">
            <v>0</v>
          </cell>
          <cell r="CB1396">
            <v>0</v>
          </cell>
          <cell r="CD1396">
            <v>0</v>
          </cell>
          <cell r="CE1396">
            <v>0</v>
          </cell>
          <cell r="CF1396">
            <v>0</v>
          </cell>
          <cell r="EM1396" t="e">
            <v>#N/A</v>
          </cell>
          <cell r="EN1396" t="e">
            <v>#N/A</v>
          </cell>
          <cell r="EO1396" t="e">
            <v>#N/A</v>
          </cell>
          <cell r="EP1396" t="e">
            <v>#N/A</v>
          </cell>
          <cell r="EQ1396" t="e">
            <v>#N/A</v>
          </cell>
          <cell r="ER1396" t="e">
            <v>#N/A</v>
          </cell>
          <cell r="ES1396" t="e">
            <v>#N/A</v>
          </cell>
          <cell r="ET1396" t="e">
            <v>#N/A</v>
          </cell>
          <cell r="EU1396" t="e">
            <v>#N/A</v>
          </cell>
          <cell r="EV1396" t="e">
            <v>#N/A</v>
          </cell>
          <cell r="EW1396" t="e">
            <v>#N/A</v>
          </cell>
          <cell r="EX1396" t="e">
            <v>#N/A</v>
          </cell>
          <cell r="EY1396">
            <v>0</v>
          </cell>
        </row>
        <row r="1397">
          <cell r="AC1397" t="str">
            <v/>
          </cell>
          <cell r="BP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U1397">
            <v>0</v>
          </cell>
          <cell r="BV1397">
            <v>0</v>
          </cell>
          <cell r="BW1397">
            <v>0</v>
          </cell>
          <cell r="BX1397">
            <v>0</v>
          </cell>
          <cell r="BY1397">
            <v>0</v>
          </cell>
          <cell r="BZ1397">
            <v>0</v>
          </cell>
          <cell r="CA1397">
            <v>0</v>
          </cell>
          <cell r="CB1397">
            <v>0</v>
          </cell>
          <cell r="CD1397">
            <v>0</v>
          </cell>
          <cell r="CE1397">
            <v>0</v>
          </cell>
          <cell r="CF1397">
            <v>0</v>
          </cell>
          <cell r="EM1397" t="e">
            <v>#N/A</v>
          </cell>
          <cell r="EN1397" t="e">
            <v>#N/A</v>
          </cell>
          <cell r="EO1397" t="e">
            <v>#N/A</v>
          </cell>
          <cell r="EP1397" t="e">
            <v>#N/A</v>
          </cell>
          <cell r="EQ1397" t="e">
            <v>#N/A</v>
          </cell>
          <cell r="ER1397" t="e">
            <v>#N/A</v>
          </cell>
          <cell r="ES1397" t="e">
            <v>#N/A</v>
          </cell>
          <cell r="ET1397" t="e">
            <v>#N/A</v>
          </cell>
          <cell r="EU1397" t="e">
            <v>#N/A</v>
          </cell>
          <cell r="EV1397" t="e">
            <v>#N/A</v>
          </cell>
          <cell r="EW1397" t="e">
            <v>#N/A</v>
          </cell>
          <cell r="EX1397" t="e">
            <v>#N/A</v>
          </cell>
          <cell r="EY1397">
            <v>0</v>
          </cell>
        </row>
        <row r="1398">
          <cell r="AC1398" t="str">
            <v/>
          </cell>
          <cell r="BP1398">
            <v>0</v>
          </cell>
          <cell r="BQ1398">
            <v>0</v>
          </cell>
          <cell r="BR1398">
            <v>0</v>
          </cell>
          <cell r="BS1398">
            <v>0</v>
          </cell>
          <cell r="BT1398">
            <v>0</v>
          </cell>
          <cell r="BU1398">
            <v>0</v>
          </cell>
          <cell r="BV1398">
            <v>0</v>
          </cell>
          <cell r="BW1398">
            <v>0</v>
          </cell>
          <cell r="BX1398">
            <v>0</v>
          </cell>
          <cell r="BY1398">
            <v>0</v>
          </cell>
          <cell r="BZ1398">
            <v>0</v>
          </cell>
          <cell r="CA1398">
            <v>0</v>
          </cell>
          <cell r="CB1398">
            <v>0</v>
          </cell>
          <cell r="CD1398">
            <v>0</v>
          </cell>
          <cell r="CE1398">
            <v>0</v>
          </cell>
          <cell r="CF1398">
            <v>0</v>
          </cell>
          <cell r="EM1398" t="e">
            <v>#N/A</v>
          </cell>
          <cell r="EN1398" t="e">
            <v>#N/A</v>
          </cell>
          <cell r="EO1398" t="e">
            <v>#N/A</v>
          </cell>
          <cell r="EP1398" t="e">
            <v>#N/A</v>
          </cell>
          <cell r="EQ1398" t="e">
            <v>#N/A</v>
          </cell>
          <cell r="ER1398" t="e">
            <v>#N/A</v>
          </cell>
          <cell r="ES1398" t="e">
            <v>#N/A</v>
          </cell>
          <cell r="ET1398" t="e">
            <v>#N/A</v>
          </cell>
          <cell r="EU1398" t="e">
            <v>#N/A</v>
          </cell>
          <cell r="EV1398" t="e">
            <v>#N/A</v>
          </cell>
          <cell r="EW1398" t="e">
            <v>#N/A</v>
          </cell>
          <cell r="EX1398" t="e">
            <v>#N/A</v>
          </cell>
          <cell r="EY1398">
            <v>0</v>
          </cell>
        </row>
        <row r="1399">
          <cell r="AC1399" t="str">
            <v/>
          </cell>
          <cell r="BP1399">
            <v>0</v>
          </cell>
          <cell r="BQ1399">
            <v>0</v>
          </cell>
          <cell r="BR1399">
            <v>0</v>
          </cell>
          <cell r="BS1399">
            <v>0</v>
          </cell>
          <cell r="BT1399">
            <v>0</v>
          </cell>
          <cell r="BU1399">
            <v>0</v>
          </cell>
          <cell r="BV1399">
            <v>0</v>
          </cell>
          <cell r="BW1399">
            <v>0</v>
          </cell>
          <cell r="BX1399">
            <v>0</v>
          </cell>
          <cell r="BY1399">
            <v>0</v>
          </cell>
          <cell r="BZ1399">
            <v>0</v>
          </cell>
          <cell r="CA1399">
            <v>0</v>
          </cell>
          <cell r="CB1399">
            <v>0</v>
          </cell>
          <cell r="CD1399">
            <v>0</v>
          </cell>
          <cell r="CE1399">
            <v>0</v>
          </cell>
          <cell r="CF1399">
            <v>0</v>
          </cell>
          <cell r="EM1399" t="e">
            <v>#N/A</v>
          </cell>
          <cell r="EN1399" t="e">
            <v>#N/A</v>
          </cell>
          <cell r="EO1399" t="e">
            <v>#N/A</v>
          </cell>
          <cell r="EP1399" t="e">
            <v>#N/A</v>
          </cell>
          <cell r="EQ1399" t="e">
            <v>#N/A</v>
          </cell>
          <cell r="ER1399" t="e">
            <v>#N/A</v>
          </cell>
          <cell r="ES1399" t="e">
            <v>#N/A</v>
          </cell>
          <cell r="ET1399" t="e">
            <v>#N/A</v>
          </cell>
          <cell r="EU1399" t="e">
            <v>#N/A</v>
          </cell>
          <cell r="EV1399" t="e">
            <v>#N/A</v>
          </cell>
          <cell r="EW1399" t="e">
            <v>#N/A</v>
          </cell>
          <cell r="EX1399" t="e">
            <v>#N/A</v>
          </cell>
          <cell r="EY1399">
            <v>0</v>
          </cell>
        </row>
        <row r="1400">
          <cell r="AC1400" t="str">
            <v/>
          </cell>
          <cell r="BP1400">
            <v>0</v>
          </cell>
          <cell r="BQ1400">
            <v>0</v>
          </cell>
          <cell r="BR1400">
            <v>0</v>
          </cell>
          <cell r="BS1400">
            <v>0</v>
          </cell>
          <cell r="BT1400">
            <v>0</v>
          </cell>
          <cell r="BU1400">
            <v>0</v>
          </cell>
          <cell r="BV1400">
            <v>0</v>
          </cell>
          <cell r="BW1400">
            <v>0</v>
          </cell>
          <cell r="BX1400">
            <v>0</v>
          </cell>
          <cell r="BY1400">
            <v>0</v>
          </cell>
          <cell r="BZ1400">
            <v>0</v>
          </cell>
          <cell r="CA1400">
            <v>0</v>
          </cell>
          <cell r="CB1400">
            <v>0</v>
          </cell>
          <cell r="CD1400">
            <v>0</v>
          </cell>
          <cell r="CE1400">
            <v>0</v>
          </cell>
          <cell r="CF1400">
            <v>0</v>
          </cell>
          <cell r="EM1400" t="e">
            <v>#N/A</v>
          </cell>
          <cell r="EN1400" t="e">
            <v>#N/A</v>
          </cell>
          <cell r="EO1400" t="e">
            <v>#N/A</v>
          </cell>
          <cell r="EP1400" t="e">
            <v>#N/A</v>
          </cell>
          <cell r="EQ1400" t="e">
            <v>#N/A</v>
          </cell>
          <cell r="ER1400" t="e">
            <v>#N/A</v>
          </cell>
          <cell r="ES1400" t="e">
            <v>#N/A</v>
          </cell>
          <cell r="ET1400" t="e">
            <v>#N/A</v>
          </cell>
          <cell r="EU1400" t="e">
            <v>#N/A</v>
          </cell>
          <cell r="EV1400" t="e">
            <v>#N/A</v>
          </cell>
          <cell r="EW1400" t="e">
            <v>#N/A</v>
          </cell>
          <cell r="EX1400" t="e">
            <v>#N/A</v>
          </cell>
          <cell r="EY1400">
            <v>0</v>
          </cell>
        </row>
        <row r="1401">
          <cell r="AC1401" t="str">
            <v/>
          </cell>
          <cell r="BP1401">
            <v>0</v>
          </cell>
          <cell r="BQ1401">
            <v>0</v>
          </cell>
          <cell r="BR1401">
            <v>0</v>
          </cell>
          <cell r="BS1401">
            <v>0</v>
          </cell>
          <cell r="BT1401">
            <v>0</v>
          </cell>
          <cell r="BU1401">
            <v>0</v>
          </cell>
          <cell r="BV1401">
            <v>0</v>
          </cell>
          <cell r="BW1401">
            <v>0</v>
          </cell>
          <cell r="BX1401">
            <v>0</v>
          </cell>
          <cell r="BY1401">
            <v>0</v>
          </cell>
          <cell r="BZ1401">
            <v>0</v>
          </cell>
          <cell r="CA1401">
            <v>0</v>
          </cell>
          <cell r="CB1401">
            <v>0</v>
          </cell>
          <cell r="CD1401">
            <v>0</v>
          </cell>
          <cell r="CE1401">
            <v>0</v>
          </cell>
          <cell r="CF1401">
            <v>0</v>
          </cell>
          <cell r="EM1401" t="e">
            <v>#N/A</v>
          </cell>
          <cell r="EN1401" t="e">
            <v>#N/A</v>
          </cell>
          <cell r="EO1401" t="e">
            <v>#N/A</v>
          </cell>
          <cell r="EP1401" t="e">
            <v>#N/A</v>
          </cell>
          <cell r="EQ1401" t="e">
            <v>#N/A</v>
          </cell>
          <cell r="ER1401" t="e">
            <v>#N/A</v>
          </cell>
          <cell r="ES1401" t="e">
            <v>#N/A</v>
          </cell>
          <cell r="ET1401" t="e">
            <v>#N/A</v>
          </cell>
          <cell r="EU1401" t="e">
            <v>#N/A</v>
          </cell>
          <cell r="EV1401" t="e">
            <v>#N/A</v>
          </cell>
          <cell r="EW1401" t="e">
            <v>#N/A</v>
          </cell>
          <cell r="EX1401" t="e">
            <v>#N/A</v>
          </cell>
          <cell r="EY1401">
            <v>0</v>
          </cell>
        </row>
        <row r="1402">
          <cell r="AC1402" t="str">
            <v/>
          </cell>
          <cell r="BP1402">
            <v>0</v>
          </cell>
          <cell r="BQ1402">
            <v>0</v>
          </cell>
          <cell r="BR1402">
            <v>0</v>
          </cell>
          <cell r="BS1402">
            <v>0</v>
          </cell>
          <cell r="BT1402">
            <v>0</v>
          </cell>
          <cell r="BU1402">
            <v>0</v>
          </cell>
          <cell r="BV1402">
            <v>0</v>
          </cell>
          <cell r="BW1402">
            <v>0</v>
          </cell>
          <cell r="BX1402">
            <v>0</v>
          </cell>
          <cell r="BY1402">
            <v>0</v>
          </cell>
          <cell r="BZ1402">
            <v>0</v>
          </cell>
          <cell r="CA1402">
            <v>0</v>
          </cell>
          <cell r="CB1402">
            <v>0</v>
          </cell>
          <cell r="CD1402">
            <v>0</v>
          </cell>
          <cell r="CE1402">
            <v>0</v>
          </cell>
          <cell r="CF1402">
            <v>0</v>
          </cell>
          <cell r="EM1402" t="e">
            <v>#N/A</v>
          </cell>
          <cell r="EN1402" t="e">
            <v>#N/A</v>
          </cell>
          <cell r="EO1402" t="e">
            <v>#N/A</v>
          </cell>
          <cell r="EP1402" t="e">
            <v>#N/A</v>
          </cell>
          <cell r="EQ1402" t="e">
            <v>#N/A</v>
          </cell>
          <cell r="ER1402" t="e">
            <v>#N/A</v>
          </cell>
          <cell r="ES1402" t="e">
            <v>#N/A</v>
          </cell>
          <cell r="ET1402" t="e">
            <v>#N/A</v>
          </cell>
          <cell r="EU1402" t="e">
            <v>#N/A</v>
          </cell>
          <cell r="EV1402" t="e">
            <v>#N/A</v>
          </cell>
          <cell r="EW1402" t="e">
            <v>#N/A</v>
          </cell>
          <cell r="EX1402" t="e">
            <v>#N/A</v>
          </cell>
          <cell r="EY1402">
            <v>0</v>
          </cell>
        </row>
        <row r="1403">
          <cell r="AC1403" t="str">
            <v/>
          </cell>
          <cell r="BP1403">
            <v>0</v>
          </cell>
          <cell r="BQ1403">
            <v>0</v>
          </cell>
          <cell r="BR1403">
            <v>0</v>
          </cell>
          <cell r="BS1403">
            <v>0</v>
          </cell>
          <cell r="BT1403">
            <v>0</v>
          </cell>
          <cell r="BU1403">
            <v>0</v>
          </cell>
          <cell r="BV1403">
            <v>0</v>
          </cell>
          <cell r="BW1403">
            <v>0</v>
          </cell>
          <cell r="BX1403">
            <v>0</v>
          </cell>
          <cell r="BY1403">
            <v>0</v>
          </cell>
          <cell r="BZ1403">
            <v>0</v>
          </cell>
          <cell r="CA1403">
            <v>0</v>
          </cell>
          <cell r="CB1403">
            <v>0</v>
          </cell>
          <cell r="CD1403">
            <v>0</v>
          </cell>
          <cell r="CE1403">
            <v>0</v>
          </cell>
          <cell r="CF1403">
            <v>0</v>
          </cell>
          <cell r="EM1403" t="e">
            <v>#N/A</v>
          </cell>
          <cell r="EN1403" t="e">
            <v>#N/A</v>
          </cell>
          <cell r="EO1403" t="e">
            <v>#N/A</v>
          </cell>
          <cell r="EP1403" t="e">
            <v>#N/A</v>
          </cell>
          <cell r="EQ1403" t="e">
            <v>#N/A</v>
          </cell>
          <cell r="ER1403" t="e">
            <v>#N/A</v>
          </cell>
          <cell r="ES1403" t="e">
            <v>#N/A</v>
          </cell>
          <cell r="ET1403" t="e">
            <v>#N/A</v>
          </cell>
          <cell r="EU1403" t="e">
            <v>#N/A</v>
          </cell>
          <cell r="EV1403" t="e">
            <v>#N/A</v>
          </cell>
          <cell r="EW1403" t="e">
            <v>#N/A</v>
          </cell>
          <cell r="EX1403" t="e">
            <v>#N/A</v>
          </cell>
          <cell r="EY1403">
            <v>0</v>
          </cell>
        </row>
        <row r="1404">
          <cell r="AC1404" t="str">
            <v/>
          </cell>
          <cell r="BP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U1404">
            <v>0</v>
          </cell>
          <cell r="BV1404">
            <v>0</v>
          </cell>
          <cell r="BW1404">
            <v>0</v>
          </cell>
          <cell r="BX1404">
            <v>0</v>
          </cell>
          <cell r="BY1404">
            <v>0</v>
          </cell>
          <cell r="BZ1404">
            <v>0</v>
          </cell>
          <cell r="CA1404">
            <v>0</v>
          </cell>
          <cell r="CB1404">
            <v>0</v>
          </cell>
          <cell r="CD1404">
            <v>0</v>
          </cell>
          <cell r="CE1404">
            <v>0</v>
          </cell>
          <cell r="CF1404">
            <v>0</v>
          </cell>
          <cell r="EM1404" t="e">
            <v>#N/A</v>
          </cell>
          <cell r="EN1404" t="e">
            <v>#N/A</v>
          </cell>
          <cell r="EO1404" t="e">
            <v>#N/A</v>
          </cell>
          <cell r="EP1404" t="e">
            <v>#N/A</v>
          </cell>
          <cell r="EQ1404" t="e">
            <v>#N/A</v>
          </cell>
          <cell r="ER1404" t="e">
            <v>#N/A</v>
          </cell>
          <cell r="ES1404" t="e">
            <v>#N/A</v>
          </cell>
          <cell r="ET1404" t="e">
            <v>#N/A</v>
          </cell>
          <cell r="EU1404" t="e">
            <v>#N/A</v>
          </cell>
          <cell r="EV1404" t="e">
            <v>#N/A</v>
          </cell>
          <cell r="EW1404" t="e">
            <v>#N/A</v>
          </cell>
          <cell r="EX1404" t="e">
            <v>#N/A</v>
          </cell>
          <cell r="EY1404">
            <v>0</v>
          </cell>
        </row>
        <row r="1405">
          <cell r="AC1405" t="str">
            <v/>
          </cell>
          <cell r="BP1405">
            <v>0</v>
          </cell>
          <cell r="BQ1405">
            <v>0</v>
          </cell>
          <cell r="BR1405">
            <v>0</v>
          </cell>
          <cell r="BS1405">
            <v>0</v>
          </cell>
          <cell r="BT1405">
            <v>0</v>
          </cell>
          <cell r="BU1405">
            <v>0</v>
          </cell>
          <cell r="BV1405">
            <v>0</v>
          </cell>
          <cell r="BW1405">
            <v>0</v>
          </cell>
          <cell r="BX1405">
            <v>0</v>
          </cell>
          <cell r="BY1405">
            <v>0</v>
          </cell>
          <cell r="BZ1405">
            <v>0</v>
          </cell>
          <cell r="CA1405">
            <v>0</v>
          </cell>
          <cell r="CB1405">
            <v>0</v>
          </cell>
          <cell r="CD1405">
            <v>0</v>
          </cell>
          <cell r="CE1405">
            <v>0</v>
          </cell>
          <cell r="CF1405">
            <v>0</v>
          </cell>
          <cell r="EM1405" t="e">
            <v>#N/A</v>
          </cell>
          <cell r="EN1405" t="e">
            <v>#N/A</v>
          </cell>
          <cell r="EO1405" t="e">
            <v>#N/A</v>
          </cell>
          <cell r="EP1405" t="e">
            <v>#N/A</v>
          </cell>
          <cell r="EQ1405" t="e">
            <v>#N/A</v>
          </cell>
          <cell r="ER1405" t="e">
            <v>#N/A</v>
          </cell>
          <cell r="ES1405" t="e">
            <v>#N/A</v>
          </cell>
          <cell r="ET1405" t="e">
            <v>#N/A</v>
          </cell>
          <cell r="EU1405" t="e">
            <v>#N/A</v>
          </cell>
          <cell r="EV1405" t="e">
            <v>#N/A</v>
          </cell>
          <cell r="EW1405" t="e">
            <v>#N/A</v>
          </cell>
          <cell r="EX1405" t="e">
            <v>#N/A</v>
          </cell>
          <cell r="EY1405">
            <v>0</v>
          </cell>
        </row>
        <row r="1406">
          <cell r="AC1406" t="str">
            <v/>
          </cell>
          <cell r="BP1406">
            <v>0</v>
          </cell>
          <cell r="BQ1406">
            <v>0</v>
          </cell>
          <cell r="BR1406">
            <v>0</v>
          </cell>
          <cell r="BS1406">
            <v>0</v>
          </cell>
          <cell r="BT1406">
            <v>0</v>
          </cell>
          <cell r="BU1406">
            <v>0</v>
          </cell>
          <cell r="BV1406">
            <v>0</v>
          </cell>
          <cell r="BW1406">
            <v>0</v>
          </cell>
          <cell r="BX1406">
            <v>0</v>
          </cell>
          <cell r="BY1406">
            <v>0</v>
          </cell>
          <cell r="BZ1406">
            <v>0</v>
          </cell>
          <cell r="CA1406">
            <v>0</v>
          </cell>
          <cell r="CB1406">
            <v>0</v>
          </cell>
          <cell r="CD1406">
            <v>0</v>
          </cell>
          <cell r="CE1406">
            <v>0</v>
          </cell>
          <cell r="CF1406">
            <v>0</v>
          </cell>
          <cell r="EM1406" t="e">
            <v>#N/A</v>
          </cell>
          <cell r="EN1406" t="e">
            <v>#N/A</v>
          </cell>
          <cell r="EO1406" t="e">
            <v>#N/A</v>
          </cell>
          <cell r="EP1406" t="e">
            <v>#N/A</v>
          </cell>
          <cell r="EQ1406" t="e">
            <v>#N/A</v>
          </cell>
          <cell r="ER1406" t="e">
            <v>#N/A</v>
          </cell>
          <cell r="ES1406" t="e">
            <v>#N/A</v>
          </cell>
          <cell r="ET1406" t="e">
            <v>#N/A</v>
          </cell>
          <cell r="EU1406" t="e">
            <v>#N/A</v>
          </cell>
          <cell r="EV1406" t="e">
            <v>#N/A</v>
          </cell>
          <cell r="EW1406" t="e">
            <v>#N/A</v>
          </cell>
          <cell r="EX1406" t="e">
            <v>#N/A</v>
          </cell>
          <cell r="EY1406">
            <v>0</v>
          </cell>
        </row>
        <row r="1407">
          <cell r="AC1407" t="str">
            <v/>
          </cell>
          <cell r="BP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U1407">
            <v>0</v>
          </cell>
          <cell r="BV1407">
            <v>0</v>
          </cell>
          <cell r="BW1407">
            <v>0</v>
          </cell>
          <cell r="BX1407">
            <v>0</v>
          </cell>
          <cell r="BY1407">
            <v>0</v>
          </cell>
          <cell r="BZ1407">
            <v>0</v>
          </cell>
          <cell r="CA1407">
            <v>0</v>
          </cell>
          <cell r="CB1407">
            <v>0</v>
          </cell>
          <cell r="CD1407">
            <v>0</v>
          </cell>
          <cell r="CE1407">
            <v>0</v>
          </cell>
          <cell r="CF1407">
            <v>0</v>
          </cell>
          <cell r="EM1407" t="e">
            <v>#N/A</v>
          </cell>
          <cell r="EN1407" t="e">
            <v>#N/A</v>
          </cell>
          <cell r="EO1407" t="e">
            <v>#N/A</v>
          </cell>
          <cell r="EP1407" t="e">
            <v>#N/A</v>
          </cell>
          <cell r="EQ1407" t="e">
            <v>#N/A</v>
          </cell>
          <cell r="ER1407" t="e">
            <v>#N/A</v>
          </cell>
          <cell r="ES1407" t="e">
            <v>#N/A</v>
          </cell>
          <cell r="ET1407" t="e">
            <v>#N/A</v>
          </cell>
          <cell r="EU1407" t="e">
            <v>#N/A</v>
          </cell>
          <cell r="EV1407" t="e">
            <v>#N/A</v>
          </cell>
          <cell r="EW1407" t="e">
            <v>#N/A</v>
          </cell>
          <cell r="EX1407" t="e">
            <v>#N/A</v>
          </cell>
          <cell r="EY1407">
            <v>0</v>
          </cell>
        </row>
        <row r="1408">
          <cell r="AC1408" t="str">
            <v/>
          </cell>
          <cell r="BP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U1408">
            <v>0</v>
          </cell>
          <cell r="BV1408">
            <v>0</v>
          </cell>
          <cell r="BW1408">
            <v>0</v>
          </cell>
          <cell r="BX1408">
            <v>0</v>
          </cell>
          <cell r="BY1408">
            <v>0</v>
          </cell>
          <cell r="BZ1408">
            <v>0</v>
          </cell>
          <cell r="CA1408">
            <v>0</v>
          </cell>
          <cell r="CB1408">
            <v>0</v>
          </cell>
          <cell r="CD1408">
            <v>0</v>
          </cell>
          <cell r="CE1408">
            <v>0</v>
          </cell>
          <cell r="CF1408">
            <v>0</v>
          </cell>
          <cell r="EM1408" t="e">
            <v>#N/A</v>
          </cell>
          <cell r="EN1408" t="e">
            <v>#N/A</v>
          </cell>
          <cell r="EO1408" t="e">
            <v>#N/A</v>
          </cell>
          <cell r="EP1408" t="e">
            <v>#N/A</v>
          </cell>
          <cell r="EQ1408" t="e">
            <v>#N/A</v>
          </cell>
          <cell r="ER1408" t="e">
            <v>#N/A</v>
          </cell>
          <cell r="ES1408" t="e">
            <v>#N/A</v>
          </cell>
          <cell r="ET1408" t="e">
            <v>#N/A</v>
          </cell>
          <cell r="EU1408" t="e">
            <v>#N/A</v>
          </cell>
          <cell r="EV1408" t="e">
            <v>#N/A</v>
          </cell>
          <cell r="EW1408" t="e">
            <v>#N/A</v>
          </cell>
          <cell r="EX1408" t="e">
            <v>#N/A</v>
          </cell>
          <cell r="EY1408">
            <v>0</v>
          </cell>
        </row>
        <row r="1409">
          <cell r="AC1409" t="str">
            <v/>
          </cell>
          <cell r="BP1409">
            <v>0</v>
          </cell>
          <cell r="BQ1409">
            <v>0</v>
          </cell>
          <cell r="BR1409">
            <v>0</v>
          </cell>
          <cell r="BS1409">
            <v>0</v>
          </cell>
          <cell r="BT1409">
            <v>0</v>
          </cell>
          <cell r="BU1409">
            <v>0</v>
          </cell>
          <cell r="BV1409">
            <v>0</v>
          </cell>
          <cell r="BW1409">
            <v>0</v>
          </cell>
          <cell r="BX1409">
            <v>0</v>
          </cell>
          <cell r="BY1409">
            <v>0</v>
          </cell>
          <cell r="BZ1409">
            <v>0</v>
          </cell>
          <cell r="CA1409">
            <v>0</v>
          </cell>
          <cell r="CB1409">
            <v>0</v>
          </cell>
          <cell r="CD1409">
            <v>0</v>
          </cell>
          <cell r="CE1409">
            <v>0</v>
          </cell>
          <cell r="CF1409">
            <v>0</v>
          </cell>
          <cell r="EM1409" t="e">
            <v>#N/A</v>
          </cell>
          <cell r="EN1409" t="e">
            <v>#N/A</v>
          </cell>
          <cell r="EO1409" t="e">
            <v>#N/A</v>
          </cell>
          <cell r="EP1409" t="e">
            <v>#N/A</v>
          </cell>
          <cell r="EQ1409" t="e">
            <v>#N/A</v>
          </cell>
          <cell r="ER1409" t="e">
            <v>#N/A</v>
          </cell>
          <cell r="ES1409" t="e">
            <v>#N/A</v>
          </cell>
          <cell r="ET1409" t="e">
            <v>#N/A</v>
          </cell>
          <cell r="EU1409" t="e">
            <v>#N/A</v>
          </cell>
          <cell r="EV1409" t="e">
            <v>#N/A</v>
          </cell>
          <cell r="EW1409" t="e">
            <v>#N/A</v>
          </cell>
          <cell r="EX1409" t="e">
            <v>#N/A</v>
          </cell>
          <cell r="EY1409">
            <v>0</v>
          </cell>
        </row>
        <row r="1410">
          <cell r="AC1410" t="str">
            <v/>
          </cell>
          <cell r="BP1410">
            <v>0</v>
          </cell>
          <cell r="BQ1410">
            <v>0</v>
          </cell>
          <cell r="BR1410">
            <v>0</v>
          </cell>
          <cell r="BS1410">
            <v>0</v>
          </cell>
          <cell r="BT1410">
            <v>0</v>
          </cell>
          <cell r="BU1410">
            <v>0</v>
          </cell>
          <cell r="BV1410">
            <v>0</v>
          </cell>
          <cell r="BW1410">
            <v>0</v>
          </cell>
          <cell r="BX1410">
            <v>0</v>
          </cell>
          <cell r="BY1410">
            <v>0</v>
          </cell>
          <cell r="BZ1410">
            <v>0</v>
          </cell>
          <cell r="CA1410">
            <v>0</v>
          </cell>
          <cell r="CB1410">
            <v>0</v>
          </cell>
          <cell r="CD1410">
            <v>0</v>
          </cell>
          <cell r="CE1410">
            <v>0</v>
          </cell>
          <cell r="CF1410">
            <v>0</v>
          </cell>
          <cell r="EM1410" t="e">
            <v>#N/A</v>
          </cell>
          <cell r="EN1410" t="e">
            <v>#N/A</v>
          </cell>
          <cell r="EO1410" t="e">
            <v>#N/A</v>
          </cell>
          <cell r="EP1410" t="e">
            <v>#N/A</v>
          </cell>
          <cell r="EQ1410" t="e">
            <v>#N/A</v>
          </cell>
          <cell r="ER1410" t="e">
            <v>#N/A</v>
          </cell>
          <cell r="ES1410" t="e">
            <v>#N/A</v>
          </cell>
          <cell r="ET1410" t="e">
            <v>#N/A</v>
          </cell>
          <cell r="EU1410" t="e">
            <v>#N/A</v>
          </cell>
          <cell r="EV1410" t="e">
            <v>#N/A</v>
          </cell>
          <cell r="EW1410" t="e">
            <v>#N/A</v>
          </cell>
          <cell r="EX1410" t="e">
            <v>#N/A</v>
          </cell>
          <cell r="EY1410">
            <v>0</v>
          </cell>
        </row>
        <row r="1411">
          <cell r="AC1411" t="str">
            <v/>
          </cell>
          <cell r="BP1411">
            <v>0</v>
          </cell>
          <cell r="BQ1411">
            <v>0</v>
          </cell>
          <cell r="BR1411">
            <v>0</v>
          </cell>
          <cell r="BS1411">
            <v>0</v>
          </cell>
          <cell r="BT1411">
            <v>0</v>
          </cell>
          <cell r="BU1411">
            <v>0</v>
          </cell>
          <cell r="BV1411">
            <v>0</v>
          </cell>
          <cell r="BW1411">
            <v>0</v>
          </cell>
          <cell r="BX1411">
            <v>0</v>
          </cell>
          <cell r="BY1411">
            <v>0</v>
          </cell>
          <cell r="BZ1411">
            <v>0</v>
          </cell>
          <cell r="CA1411">
            <v>0</v>
          </cell>
          <cell r="CB1411">
            <v>0</v>
          </cell>
          <cell r="CD1411">
            <v>0</v>
          </cell>
          <cell r="CE1411">
            <v>0</v>
          </cell>
          <cell r="CF1411">
            <v>0</v>
          </cell>
          <cell r="EM1411" t="e">
            <v>#N/A</v>
          </cell>
          <cell r="EN1411" t="e">
            <v>#N/A</v>
          </cell>
          <cell r="EO1411" t="e">
            <v>#N/A</v>
          </cell>
          <cell r="EP1411" t="e">
            <v>#N/A</v>
          </cell>
          <cell r="EQ1411" t="e">
            <v>#N/A</v>
          </cell>
          <cell r="ER1411" t="e">
            <v>#N/A</v>
          </cell>
          <cell r="ES1411" t="e">
            <v>#N/A</v>
          </cell>
          <cell r="ET1411" t="e">
            <v>#N/A</v>
          </cell>
          <cell r="EU1411" t="e">
            <v>#N/A</v>
          </cell>
          <cell r="EV1411" t="e">
            <v>#N/A</v>
          </cell>
          <cell r="EW1411" t="e">
            <v>#N/A</v>
          </cell>
          <cell r="EX1411" t="e">
            <v>#N/A</v>
          </cell>
          <cell r="EY1411">
            <v>0</v>
          </cell>
        </row>
        <row r="1412">
          <cell r="AC1412" t="str">
            <v/>
          </cell>
          <cell r="BP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U1412">
            <v>0</v>
          </cell>
          <cell r="BV1412">
            <v>0</v>
          </cell>
          <cell r="BW1412">
            <v>0</v>
          </cell>
          <cell r="BX1412">
            <v>0</v>
          </cell>
          <cell r="BY1412">
            <v>0</v>
          </cell>
          <cell r="BZ1412">
            <v>0</v>
          </cell>
          <cell r="CA1412">
            <v>0</v>
          </cell>
          <cell r="CB1412">
            <v>0</v>
          </cell>
          <cell r="CD1412">
            <v>0</v>
          </cell>
          <cell r="CE1412">
            <v>0</v>
          </cell>
          <cell r="CF1412">
            <v>0</v>
          </cell>
          <cell r="EM1412" t="e">
            <v>#N/A</v>
          </cell>
          <cell r="EN1412" t="e">
            <v>#N/A</v>
          </cell>
          <cell r="EO1412" t="e">
            <v>#N/A</v>
          </cell>
          <cell r="EP1412" t="e">
            <v>#N/A</v>
          </cell>
          <cell r="EQ1412" t="e">
            <v>#N/A</v>
          </cell>
          <cell r="ER1412" t="e">
            <v>#N/A</v>
          </cell>
          <cell r="ES1412" t="e">
            <v>#N/A</v>
          </cell>
          <cell r="ET1412" t="e">
            <v>#N/A</v>
          </cell>
          <cell r="EU1412" t="e">
            <v>#N/A</v>
          </cell>
          <cell r="EV1412" t="e">
            <v>#N/A</v>
          </cell>
          <cell r="EW1412" t="e">
            <v>#N/A</v>
          </cell>
          <cell r="EX1412" t="e">
            <v>#N/A</v>
          </cell>
          <cell r="EY1412">
            <v>0</v>
          </cell>
        </row>
        <row r="1413">
          <cell r="AC1413" t="str">
            <v/>
          </cell>
          <cell r="BP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0</v>
          </cell>
          <cell r="BU1413">
            <v>0</v>
          </cell>
          <cell r="BV1413">
            <v>0</v>
          </cell>
          <cell r="BW1413">
            <v>0</v>
          </cell>
          <cell r="BX1413">
            <v>0</v>
          </cell>
          <cell r="BY1413">
            <v>0</v>
          </cell>
          <cell r="BZ1413">
            <v>0</v>
          </cell>
          <cell r="CA1413">
            <v>0</v>
          </cell>
          <cell r="CB1413">
            <v>0</v>
          </cell>
          <cell r="CD1413">
            <v>0</v>
          </cell>
          <cell r="CE1413">
            <v>0</v>
          </cell>
          <cell r="CF1413">
            <v>0</v>
          </cell>
          <cell r="EM1413" t="e">
            <v>#N/A</v>
          </cell>
          <cell r="EN1413" t="e">
            <v>#N/A</v>
          </cell>
          <cell r="EO1413" t="e">
            <v>#N/A</v>
          </cell>
          <cell r="EP1413" t="e">
            <v>#N/A</v>
          </cell>
          <cell r="EQ1413" t="e">
            <v>#N/A</v>
          </cell>
          <cell r="ER1413" t="e">
            <v>#N/A</v>
          </cell>
          <cell r="ES1413" t="e">
            <v>#N/A</v>
          </cell>
          <cell r="ET1413" t="e">
            <v>#N/A</v>
          </cell>
          <cell r="EU1413" t="e">
            <v>#N/A</v>
          </cell>
          <cell r="EV1413" t="e">
            <v>#N/A</v>
          </cell>
          <cell r="EW1413" t="e">
            <v>#N/A</v>
          </cell>
          <cell r="EX1413" t="e">
            <v>#N/A</v>
          </cell>
          <cell r="EY1413">
            <v>0</v>
          </cell>
        </row>
        <row r="1414">
          <cell r="AC1414" t="str">
            <v/>
          </cell>
          <cell r="BP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U1414">
            <v>0</v>
          </cell>
          <cell r="BV1414">
            <v>0</v>
          </cell>
          <cell r="BW1414">
            <v>0</v>
          </cell>
          <cell r="BX1414">
            <v>0</v>
          </cell>
          <cell r="BY1414">
            <v>0</v>
          </cell>
          <cell r="BZ1414">
            <v>0</v>
          </cell>
          <cell r="CA1414">
            <v>0</v>
          </cell>
          <cell r="CB1414">
            <v>0</v>
          </cell>
          <cell r="CD1414">
            <v>0</v>
          </cell>
          <cell r="CE1414">
            <v>0</v>
          </cell>
          <cell r="CF1414">
            <v>0</v>
          </cell>
          <cell r="EM1414" t="e">
            <v>#N/A</v>
          </cell>
          <cell r="EN1414" t="e">
            <v>#N/A</v>
          </cell>
          <cell r="EO1414" t="e">
            <v>#N/A</v>
          </cell>
          <cell r="EP1414" t="e">
            <v>#N/A</v>
          </cell>
          <cell r="EQ1414" t="e">
            <v>#N/A</v>
          </cell>
          <cell r="ER1414" t="e">
            <v>#N/A</v>
          </cell>
          <cell r="ES1414" t="e">
            <v>#N/A</v>
          </cell>
          <cell r="ET1414" t="e">
            <v>#N/A</v>
          </cell>
          <cell r="EU1414" t="e">
            <v>#N/A</v>
          </cell>
          <cell r="EV1414" t="e">
            <v>#N/A</v>
          </cell>
          <cell r="EW1414" t="e">
            <v>#N/A</v>
          </cell>
          <cell r="EX1414" t="e">
            <v>#N/A</v>
          </cell>
          <cell r="EY1414">
            <v>0</v>
          </cell>
        </row>
        <row r="1415">
          <cell r="AC1415" t="str">
            <v/>
          </cell>
          <cell r="BP1415">
            <v>0</v>
          </cell>
          <cell r="BQ1415">
            <v>0</v>
          </cell>
          <cell r="BR1415">
            <v>0</v>
          </cell>
          <cell r="BS1415">
            <v>0</v>
          </cell>
          <cell r="BT1415">
            <v>0</v>
          </cell>
          <cell r="BU1415">
            <v>0</v>
          </cell>
          <cell r="BV1415">
            <v>0</v>
          </cell>
          <cell r="BW1415">
            <v>0</v>
          </cell>
          <cell r="BX1415">
            <v>0</v>
          </cell>
          <cell r="BY1415">
            <v>0</v>
          </cell>
          <cell r="BZ1415">
            <v>0</v>
          </cell>
          <cell r="CA1415">
            <v>0</v>
          </cell>
          <cell r="CB1415">
            <v>0</v>
          </cell>
          <cell r="CD1415">
            <v>0</v>
          </cell>
          <cell r="CE1415">
            <v>0</v>
          </cell>
          <cell r="CF1415">
            <v>0</v>
          </cell>
          <cell r="EM1415" t="e">
            <v>#N/A</v>
          </cell>
          <cell r="EN1415" t="e">
            <v>#N/A</v>
          </cell>
          <cell r="EO1415" t="e">
            <v>#N/A</v>
          </cell>
          <cell r="EP1415" t="e">
            <v>#N/A</v>
          </cell>
          <cell r="EQ1415" t="e">
            <v>#N/A</v>
          </cell>
          <cell r="ER1415" t="e">
            <v>#N/A</v>
          </cell>
          <cell r="ES1415" t="e">
            <v>#N/A</v>
          </cell>
          <cell r="ET1415" t="e">
            <v>#N/A</v>
          </cell>
          <cell r="EU1415" t="e">
            <v>#N/A</v>
          </cell>
          <cell r="EV1415" t="e">
            <v>#N/A</v>
          </cell>
          <cell r="EW1415" t="e">
            <v>#N/A</v>
          </cell>
          <cell r="EX1415" t="e">
            <v>#N/A</v>
          </cell>
          <cell r="EY1415">
            <v>0</v>
          </cell>
        </row>
        <row r="1416">
          <cell r="AC1416" t="str">
            <v/>
          </cell>
          <cell r="BP1416">
            <v>0</v>
          </cell>
          <cell r="BQ1416">
            <v>0</v>
          </cell>
          <cell r="BR1416">
            <v>0</v>
          </cell>
          <cell r="BS1416">
            <v>0</v>
          </cell>
          <cell r="BT1416">
            <v>0</v>
          </cell>
          <cell r="BU1416">
            <v>0</v>
          </cell>
          <cell r="BV1416">
            <v>0</v>
          </cell>
          <cell r="BW1416">
            <v>0</v>
          </cell>
          <cell r="BX1416">
            <v>0</v>
          </cell>
          <cell r="BY1416">
            <v>0</v>
          </cell>
          <cell r="BZ1416">
            <v>0</v>
          </cell>
          <cell r="CA1416">
            <v>0</v>
          </cell>
          <cell r="CB1416">
            <v>0</v>
          </cell>
          <cell r="CD1416">
            <v>0</v>
          </cell>
          <cell r="CE1416">
            <v>0</v>
          </cell>
          <cell r="CF1416">
            <v>0</v>
          </cell>
          <cell r="EM1416" t="e">
            <v>#N/A</v>
          </cell>
          <cell r="EN1416" t="e">
            <v>#N/A</v>
          </cell>
          <cell r="EO1416" t="e">
            <v>#N/A</v>
          </cell>
          <cell r="EP1416" t="e">
            <v>#N/A</v>
          </cell>
          <cell r="EQ1416" t="e">
            <v>#N/A</v>
          </cell>
          <cell r="ER1416" t="e">
            <v>#N/A</v>
          </cell>
          <cell r="ES1416" t="e">
            <v>#N/A</v>
          </cell>
          <cell r="ET1416" t="e">
            <v>#N/A</v>
          </cell>
          <cell r="EU1416" t="e">
            <v>#N/A</v>
          </cell>
          <cell r="EV1416" t="e">
            <v>#N/A</v>
          </cell>
          <cell r="EW1416" t="e">
            <v>#N/A</v>
          </cell>
          <cell r="EX1416" t="e">
            <v>#N/A</v>
          </cell>
          <cell r="EY1416">
            <v>0</v>
          </cell>
        </row>
        <row r="1417">
          <cell r="AC1417" t="str">
            <v/>
          </cell>
          <cell r="BP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U1417">
            <v>0</v>
          </cell>
          <cell r="BV1417">
            <v>0</v>
          </cell>
          <cell r="BW1417">
            <v>0</v>
          </cell>
          <cell r="BX1417">
            <v>0</v>
          </cell>
          <cell r="BY1417">
            <v>0</v>
          </cell>
          <cell r="BZ1417">
            <v>0</v>
          </cell>
          <cell r="CA1417">
            <v>0</v>
          </cell>
          <cell r="CB1417">
            <v>0</v>
          </cell>
          <cell r="CD1417">
            <v>0</v>
          </cell>
          <cell r="CE1417">
            <v>0</v>
          </cell>
          <cell r="CF1417">
            <v>0</v>
          </cell>
          <cell r="EM1417" t="e">
            <v>#N/A</v>
          </cell>
          <cell r="EN1417" t="e">
            <v>#N/A</v>
          </cell>
          <cell r="EO1417" t="e">
            <v>#N/A</v>
          </cell>
          <cell r="EP1417" t="e">
            <v>#N/A</v>
          </cell>
          <cell r="EQ1417" t="e">
            <v>#N/A</v>
          </cell>
          <cell r="ER1417" t="e">
            <v>#N/A</v>
          </cell>
          <cell r="ES1417" t="e">
            <v>#N/A</v>
          </cell>
          <cell r="ET1417" t="e">
            <v>#N/A</v>
          </cell>
          <cell r="EU1417" t="e">
            <v>#N/A</v>
          </cell>
          <cell r="EV1417" t="e">
            <v>#N/A</v>
          </cell>
          <cell r="EW1417" t="e">
            <v>#N/A</v>
          </cell>
          <cell r="EX1417" t="e">
            <v>#N/A</v>
          </cell>
          <cell r="EY1417">
            <v>0</v>
          </cell>
        </row>
        <row r="1418">
          <cell r="AC1418" t="str">
            <v/>
          </cell>
          <cell r="BP1418">
            <v>0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U1418">
            <v>0</v>
          </cell>
          <cell r="BV1418">
            <v>0</v>
          </cell>
          <cell r="BW1418">
            <v>0</v>
          </cell>
          <cell r="BX1418">
            <v>0</v>
          </cell>
          <cell r="BY1418">
            <v>0</v>
          </cell>
          <cell r="BZ1418">
            <v>0</v>
          </cell>
          <cell r="CA1418">
            <v>0</v>
          </cell>
          <cell r="CB1418">
            <v>0</v>
          </cell>
          <cell r="CD1418">
            <v>0</v>
          </cell>
          <cell r="CE1418">
            <v>0</v>
          </cell>
          <cell r="CF1418">
            <v>0</v>
          </cell>
          <cell r="EM1418" t="e">
            <v>#N/A</v>
          </cell>
          <cell r="EN1418" t="e">
            <v>#N/A</v>
          </cell>
          <cell r="EO1418" t="e">
            <v>#N/A</v>
          </cell>
          <cell r="EP1418" t="e">
            <v>#N/A</v>
          </cell>
          <cell r="EQ1418" t="e">
            <v>#N/A</v>
          </cell>
          <cell r="ER1418" t="e">
            <v>#N/A</v>
          </cell>
          <cell r="ES1418" t="e">
            <v>#N/A</v>
          </cell>
          <cell r="ET1418" t="e">
            <v>#N/A</v>
          </cell>
          <cell r="EU1418" t="e">
            <v>#N/A</v>
          </cell>
          <cell r="EV1418" t="e">
            <v>#N/A</v>
          </cell>
          <cell r="EW1418" t="e">
            <v>#N/A</v>
          </cell>
          <cell r="EX1418" t="e">
            <v>#N/A</v>
          </cell>
          <cell r="EY1418">
            <v>0</v>
          </cell>
        </row>
        <row r="1419">
          <cell r="AC1419" t="str">
            <v/>
          </cell>
          <cell r="BP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U1419">
            <v>0</v>
          </cell>
          <cell r="BV1419">
            <v>0</v>
          </cell>
          <cell r="BW1419">
            <v>0</v>
          </cell>
          <cell r="BX1419">
            <v>0</v>
          </cell>
          <cell r="BY1419">
            <v>0</v>
          </cell>
          <cell r="BZ1419">
            <v>0</v>
          </cell>
          <cell r="CA1419">
            <v>0</v>
          </cell>
          <cell r="CB1419">
            <v>0</v>
          </cell>
          <cell r="CD1419">
            <v>0</v>
          </cell>
          <cell r="CE1419">
            <v>0</v>
          </cell>
          <cell r="CF1419">
            <v>0</v>
          </cell>
          <cell r="EM1419" t="e">
            <v>#N/A</v>
          </cell>
          <cell r="EN1419" t="e">
            <v>#N/A</v>
          </cell>
          <cell r="EO1419" t="e">
            <v>#N/A</v>
          </cell>
          <cell r="EP1419" t="e">
            <v>#N/A</v>
          </cell>
          <cell r="EQ1419" t="e">
            <v>#N/A</v>
          </cell>
          <cell r="ER1419" t="e">
            <v>#N/A</v>
          </cell>
          <cell r="ES1419" t="e">
            <v>#N/A</v>
          </cell>
          <cell r="ET1419" t="e">
            <v>#N/A</v>
          </cell>
          <cell r="EU1419" t="e">
            <v>#N/A</v>
          </cell>
          <cell r="EV1419" t="e">
            <v>#N/A</v>
          </cell>
          <cell r="EW1419" t="e">
            <v>#N/A</v>
          </cell>
          <cell r="EX1419" t="e">
            <v>#N/A</v>
          </cell>
          <cell r="EY1419">
            <v>0</v>
          </cell>
        </row>
        <row r="1420">
          <cell r="AC1420" t="str">
            <v/>
          </cell>
          <cell r="BP1420">
            <v>0</v>
          </cell>
          <cell r="BQ1420">
            <v>0</v>
          </cell>
          <cell r="BR1420">
            <v>0</v>
          </cell>
          <cell r="BS1420">
            <v>0</v>
          </cell>
          <cell r="BT1420">
            <v>0</v>
          </cell>
          <cell r="BU1420">
            <v>0</v>
          </cell>
          <cell r="BV1420">
            <v>0</v>
          </cell>
          <cell r="BW1420">
            <v>0</v>
          </cell>
          <cell r="BX1420">
            <v>0</v>
          </cell>
          <cell r="BY1420">
            <v>0</v>
          </cell>
          <cell r="BZ1420">
            <v>0</v>
          </cell>
          <cell r="CA1420">
            <v>0</v>
          </cell>
          <cell r="CB1420">
            <v>0</v>
          </cell>
          <cell r="CD1420">
            <v>0</v>
          </cell>
          <cell r="CE1420">
            <v>0</v>
          </cell>
          <cell r="CF1420">
            <v>0</v>
          </cell>
          <cell r="EM1420" t="e">
            <v>#N/A</v>
          </cell>
          <cell r="EN1420" t="e">
            <v>#N/A</v>
          </cell>
          <cell r="EO1420" t="e">
            <v>#N/A</v>
          </cell>
          <cell r="EP1420" t="e">
            <v>#N/A</v>
          </cell>
          <cell r="EQ1420" t="e">
            <v>#N/A</v>
          </cell>
          <cell r="ER1420" t="e">
            <v>#N/A</v>
          </cell>
          <cell r="ES1420" t="e">
            <v>#N/A</v>
          </cell>
          <cell r="ET1420" t="e">
            <v>#N/A</v>
          </cell>
          <cell r="EU1420" t="e">
            <v>#N/A</v>
          </cell>
          <cell r="EV1420" t="e">
            <v>#N/A</v>
          </cell>
          <cell r="EW1420" t="e">
            <v>#N/A</v>
          </cell>
          <cell r="EX1420" t="e">
            <v>#N/A</v>
          </cell>
          <cell r="EY1420">
            <v>0</v>
          </cell>
        </row>
        <row r="1421">
          <cell r="AC1421" t="str">
            <v/>
          </cell>
          <cell r="BP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U1421">
            <v>0</v>
          </cell>
          <cell r="BV1421">
            <v>0</v>
          </cell>
          <cell r="BW1421">
            <v>0</v>
          </cell>
          <cell r="BX1421">
            <v>0</v>
          </cell>
          <cell r="BY1421">
            <v>0</v>
          </cell>
          <cell r="BZ1421">
            <v>0</v>
          </cell>
          <cell r="CA1421">
            <v>0</v>
          </cell>
          <cell r="CB1421">
            <v>0</v>
          </cell>
          <cell r="CD1421">
            <v>0</v>
          </cell>
          <cell r="CE1421">
            <v>0</v>
          </cell>
          <cell r="CF1421">
            <v>0</v>
          </cell>
          <cell r="EM1421" t="e">
            <v>#N/A</v>
          </cell>
          <cell r="EN1421" t="e">
            <v>#N/A</v>
          </cell>
          <cell r="EO1421" t="e">
            <v>#N/A</v>
          </cell>
          <cell r="EP1421" t="e">
            <v>#N/A</v>
          </cell>
          <cell r="EQ1421" t="e">
            <v>#N/A</v>
          </cell>
          <cell r="ER1421" t="e">
            <v>#N/A</v>
          </cell>
          <cell r="ES1421" t="e">
            <v>#N/A</v>
          </cell>
          <cell r="ET1421" t="e">
            <v>#N/A</v>
          </cell>
          <cell r="EU1421" t="e">
            <v>#N/A</v>
          </cell>
          <cell r="EV1421" t="e">
            <v>#N/A</v>
          </cell>
          <cell r="EW1421" t="e">
            <v>#N/A</v>
          </cell>
          <cell r="EX1421" t="e">
            <v>#N/A</v>
          </cell>
          <cell r="EY1421">
            <v>0</v>
          </cell>
        </row>
        <row r="1422">
          <cell r="AC1422" t="str">
            <v/>
          </cell>
          <cell r="BP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U1422">
            <v>0</v>
          </cell>
          <cell r="BV1422">
            <v>0</v>
          </cell>
          <cell r="BW1422">
            <v>0</v>
          </cell>
          <cell r="BX1422">
            <v>0</v>
          </cell>
          <cell r="BY1422">
            <v>0</v>
          </cell>
          <cell r="BZ1422">
            <v>0</v>
          </cell>
          <cell r="CA1422">
            <v>0</v>
          </cell>
          <cell r="CB1422">
            <v>0</v>
          </cell>
          <cell r="CD1422">
            <v>0</v>
          </cell>
          <cell r="CE1422">
            <v>0</v>
          </cell>
          <cell r="CF1422">
            <v>0</v>
          </cell>
          <cell r="EM1422" t="e">
            <v>#N/A</v>
          </cell>
          <cell r="EN1422" t="e">
            <v>#N/A</v>
          </cell>
          <cell r="EO1422" t="e">
            <v>#N/A</v>
          </cell>
          <cell r="EP1422" t="e">
            <v>#N/A</v>
          </cell>
          <cell r="EQ1422" t="e">
            <v>#N/A</v>
          </cell>
          <cell r="ER1422" t="e">
            <v>#N/A</v>
          </cell>
          <cell r="ES1422" t="e">
            <v>#N/A</v>
          </cell>
          <cell r="ET1422" t="e">
            <v>#N/A</v>
          </cell>
          <cell r="EU1422" t="e">
            <v>#N/A</v>
          </cell>
          <cell r="EV1422" t="e">
            <v>#N/A</v>
          </cell>
          <cell r="EW1422" t="e">
            <v>#N/A</v>
          </cell>
          <cell r="EX1422" t="e">
            <v>#N/A</v>
          </cell>
          <cell r="EY1422">
            <v>0</v>
          </cell>
        </row>
        <row r="1423">
          <cell r="AC1423" t="str">
            <v/>
          </cell>
          <cell r="BP1423">
            <v>0</v>
          </cell>
          <cell r="BQ1423">
            <v>0</v>
          </cell>
          <cell r="BR1423">
            <v>0</v>
          </cell>
          <cell r="BS1423">
            <v>0</v>
          </cell>
          <cell r="BT1423">
            <v>0</v>
          </cell>
          <cell r="BU1423">
            <v>0</v>
          </cell>
          <cell r="BV1423">
            <v>0</v>
          </cell>
          <cell r="BW1423">
            <v>0</v>
          </cell>
          <cell r="BX1423">
            <v>0</v>
          </cell>
          <cell r="BY1423">
            <v>0</v>
          </cell>
          <cell r="BZ1423">
            <v>0</v>
          </cell>
          <cell r="CA1423">
            <v>0</v>
          </cell>
          <cell r="CB1423">
            <v>0</v>
          </cell>
          <cell r="CD1423">
            <v>0</v>
          </cell>
          <cell r="CE1423">
            <v>0</v>
          </cell>
          <cell r="CF1423">
            <v>0</v>
          </cell>
          <cell r="EM1423" t="e">
            <v>#N/A</v>
          </cell>
          <cell r="EN1423" t="e">
            <v>#N/A</v>
          </cell>
          <cell r="EO1423" t="e">
            <v>#N/A</v>
          </cell>
          <cell r="EP1423" t="e">
            <v>#N/A</v>
          </cell>
          <cell r="EQ1423" t="e">
            <v>#N/A</v>
          </cell>
          <cell r="ER1423" t="e">
            <v>#N/A</v>
          </cell>
          <cell r="ES1423" t="e">
            <v>#N/A</v>
          </cell>
          <cell r="ET1423" t="e">
            <v>#N/A</v>
          </cell>
          <cell r="EU1423" t="e">
            <v>#N/A</v>
          </cell>
          <cell r="EV1423" t="e">
            <v>#N/A</v>
          </cell>
          <cell r="EW1423" t="e">
            <v>#N/A</v>
          </cell>
          <cell r="EX1423" t="e">
            <v>#N/A</v>
          </cell>
          <cell r="EY1423">
            <v>0</v>
          </cell>
        </row>
        <row r="1424">
          <cell r="AC1424" t="str">
            <v/>
          </cell>
          <cell r="BP1424">
            <v>0</v>
          </cell>
          <cell r="BQ1424">
            <v>0</v>
          </cell>
          <cell r="BR1424">
            <v>0</v>
          </cell>
          <cell r="BS1424">
            <v>0</v>
          </cell>
          <cell r="BT1424">
            <v>0</v>
          </cell>
          <cell r="BU1424">
            <v>0</v>
          </cell>
          <cell r="BV1424">
            <v>0</v>
          </cell>
          <cell r="BW1424">
            <v>0</v>
          </cell>
          <cell r="BX1424">
            <v>0</v>
          </cell>
          <cell r="BY1424">
            <v>0</v>
          </cell>
          <cell r="BZ1424">
            <v>0</v>
          </cell>
          <cell r="CA1424">
            <v>0</v>
          </cell>
          <cell r="CB1424">
            <v>0</v>
          </cell>
          <cell r="CD1424">
            <v>0</v>
          </cell>
          <cell r="CE1424">
            <v>0</v>
          </cell>
          <cell r="CF1424">
            <v>0</v>
          </cell>
          <cell r="EM1424" t="e">
            <v>#N/A</v>
          </cell>
          <cell r="EN1424" t="e">
            <v>#N/A</v>
          </cell>
          <cell r="EO1424" t="e">
            <v>#N/A</v>
          </cell>
          <cell r="EP1424" t="e">
            <v>#N/A</v>
          </cell>
          <cell r="EQ1424" t="e">
            <v>#N/A</v>
          </cell>
          <cell r="ER1424" t="e">
            <v>#N/A</v>
          </cell>
          <cell r="ES1424" t="e">
            <v>#N/A</v>
          </cell>
          <cell r="ET1424" t="e">
            <v>#N/A</v>
          </cell>
          <cell r="EU1424" t="e">
            <v>#N/A</v>
          </cell>
          <cell r="EV1424" t="e">
            <v>#N/A</v>
          </cell>
          <cell r="EW1424" t="e">
            <v>#N/A</v>
          </cell>
          <cell r="EX1424" t="e">
            <v>#N/A</v>
          </cell>
          <cell r="EY1424">
            <v>0</v>
          </cell>
        </row>
        <row r="1425">
          <cell r="AC1425" t="str">
            <v/>
          </cell>
          <cell r="BP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U1425">
            <v>0</v>
          </cell>
          <cell r="BV1425">
            <v>0</v>
          </cell>
          <cell r="BW1425">
            <v>0</v>
          </cell>
          <cell r="BX1425">
            <v>0</v>
          </cell>
          <cell r="BY1425">
            <v>0</v>
          </cell>
          <cell r="BZ1425">
            <v>0</v>
          </cell>
          <cell r="CA1425">
            <v>0</v>
          </cell>
          <cell r="CB1425">
            <v>0</v>
          </cell>
          <cell r="CD1425">
            <v>0</v>
          </cell>
          <cell r="CE1425">
            <v>0</v>
          </cell>
          <cell r="CF1425">
            <v>0</v>
          </cell>
          <cell r="EM1425" t="e">
            <v>#N/A</v>
          </cell>
          <cell r="EN1425" t="e">
            <v>#N/A</v>
          </cell>
          <cell r="EO1425" t="e">
            <v>#N/A</v>
          </cell>
          <cell r="EP1425" t="e">
            <v>#N/A</v>
          </cell>
          <cell r="EQ1425" t="e">
            <v>#N/A</v>
          </cell>
          <cell r="ER1425" t="e">
            <v>#N/A</v>
          </cell>
          <cell r="ES1425" t="e">
            <v>#N/A</v>
          </cell>
          <cell r="ET1425" t="e">
            <v>#N/A</v>
          </cell>
          <cell r="EU1425" t="e">
            <v>#N/A</v>
          </cell>
          <cell r="EV1425" t="e">
            <v>#N/A</v>
          </cell>
          <cell r="EW1425" t="e">
            <v>#N/A</v>
          </cell>
          <cell r="EX1425" t="e">
            <v>#N/A</v>
          </cell>
          <cell r="EY1425">
            <v>0</v>
          </cell>
        </row>
        <row r="1426">
          <cell r="AC1426" t="str">
            <v/>
          </cell>
          <cell r="BP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U1426">
            <v>0</v>
          </cell>
          <cell r="BV1426">
            <v>0</v>
          </cell>
          <cell r="BW1426">
            <v>0</v>
          </cell>
          <cell r="BX1426">
            <v>0</v>
          </cell>
          <cell r="BY1426">
            <v>0</v>
          </cell>
          <cell r="BZ1426">
            <v>0</v>
          </cell>
          <cell r="CA1426">
            <v>0</v>
          </cell>
          <cell r="CB1426">
            <v>0</v>
          </cell>
          <cell r="CD1426">
            <v>0</v>
          </cell>
          <cell r="CE1426">
            <v>0</v>
          </cell>
          <cell r="CF1426">
            <v>0</v>
          </cell>
          <cell r="EM1426" t="e">
            <v>#N/A</v>
          </cell>
          <cell r="EN1426" t="e">
            <v>#N/A</v>
          </cell>
          <cell r="EO1426" t="e">
            <v>#N/A</v>
          </cell>
          <cell r="EP1426" t="e">
            <v>#N/A</v>
          </cell>
          <cell r="EQ1426" t="e">
            <v>#N/A</v>
          </cell>
          <cell r="ER1426" t="e">
            <v>#N/A</v>
          </cell>
          <cell r="ES1426" t="e">
            <v>#N/A</v>
          </cell>
          <cell r="ET1426" t="e">
            <v>#N/A</v>
          </cell>
          <cell r="EU1426" t="e">
            <v>#N/A</v>
          </cell>
          <cell r="EV1426" t="e">
            <v>#N/A</v>
          </cell>
          <cell r="EW1426" t="e">
            <v>#N/A</v>
          </cell>
          <cell r="EX1426" t="e">
            <v>#N/A</v>
          </cell>
          <cell r="EY1426">
            <v>0</v>
          </cell>
        </row>
        <row r="1427">
          <cell r="AC1427" t="str">
            <v/>
          </cell>
          <cell r="BP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U1427">
            <v>0</v>
          </cell>
          <cell r="BV1427">
            <v>0</v>
          </cell>
          <cell r="BW1427">
            <v>0</v>
          </cell>
          <cell r="BX1427">
            <v>0</v>
          </cell>
          <cell r="BY1427">
            <v>0</v>
          </cell>
          <cell r="BZ1427">
            <v>0</v>
          </cell>
          <cell r="CA1427">
            <v>0</v>
          </cell>
          <cell r="CB1427">
            <v>0</v>
          </cell>
          <cell r="CD1427">
            <v>0</v>
          </cell>
          <cell r="CE1427">
            <v>0</v>
          </cell>
          <cell r="CF1427">
            <v>0</v>
          </cell>
          <cell r="EM1427" t="e">
            <v>#N/A</v>
          </cell>
          <cell r="EN1427" t="e">
            <v>#N/A</v>
          </cell>
          <cell r="EO1427" t="e">
            <v>#N/A</v>
          </cell>
          <cell r="EP1427" t="e">
            <v>#N/A</v>
          </cell>
          <cell r="EQ1427" t="e">
            <v>#N/A</v>
          </cell>
          <cell r="ER1427" t="e">
            <v>#N/A</v>
          </cell>
          <cell r="ES1427" t="e">
            <v>#N/A</v>
          </cell>
          <cell r="ET1427" t="e">
            <v>#N/A</v>
          </cell>
          <cell r="EU1427" t="e">
            <v>#N/A</v>
          </cell>
          <cell r="EV1427" t="e">
            <v>#N/A</v>
          </cell>
          <cell r="EW1427" t="e">
            <v>#N/A</v>
          </cell>
          <cell r="EX1427" t="e">
            <v>#N/A</v>
          </cell>
          <cell r="EY1427">
            <v>0</v>
          </cell>
        </row>
        <row r="1428">
          <cell r="AC1428" t="str">
            <v/>
          </cell>
          <cell r="BP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U1428">
            <v>0</v>
          </cell>
          <cell r="BV1428">
            <v>0</v>
          </cell>
          <cell r="BW1428">
            <v>0</v>
          </cell>
          <cell r="BX1428">
            <v>0</v>
          </cell>
          <cell r="BY1428">
            <v>0</v>
          </cell>
          <cell r="BZ1428">
            <v>0</v>
          </cell>
          <cell r="CA1428">
            <v>0</v>
          </cell>
          <cell r="CB1428">
            <v>0</v>
          </cell>
          <cell r="CD1428">
            <v>0</v>
          </cell>
          <cell r="CE1428">
            <v>0</v>
          </cell>
          <cell r="CF1428">
            <v>0</v>
          </cell>
          <cell r="EM1428" t="e">
            <v>#N/A</v>
          </cell>
          <cell r="EN1428" t="e">
            <v>#N/A</v>
          </cell>
          <cell r="EO1428" t="e">
            <v>#N/A</v>
          </cell>
          <cell r="EP1428" t="e">
            <v>#N/A</v>
          </cell>
          <cell r="EQ1428" t="e">
            <v>#N/A</v>
          </cell>
          <cell r="ER1428" t="e">
            <v>#N/A</v>
          </cell>
          <cell r="ES1428" t="e">
            <v>#N/A</v>
          </cell>
          <cell r="ET1428" t="e">
            <v>#N/A</v>
          </cell>
          <cell r="EU1428" t="e">
            <v>#N/A</v>
          </cell>
          <cell r="EV1428" t="e">
            <v>#N/A</v>
          </cell>
          <cell r="EW1428" t="e">
            <v>#N/A</v>
          </cell>
          <cell r="EX1428" t="e">
            <v>#N/A</v>
          </cell>
          <cell r="EY1428">
            <v>0</v>
          </cell>
        </row>
        <row r="1429">
          <cell r="AC1429" t="str">
            <v/>
          </cell>
          <cell r="BP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U1429">
            <v>0</v>
          </cell>
          <cell r="BV1429">
            <v>0</v>
          </cell>
          <cell r="BW1429">
            <v>0</v>
          </cell>
          <cell r="BX1429">
            <v>0</v>
          </cell>
          <cell r="BY1429">
            <v>0</v>
          </cell>
          <cell r="BZ1429">
            <v>0</v>
          </cell>
          <cell r="CA1429">
            <v>0</v>
          </cell>
          <cell r="CB1429">
            <v>0</v>
          </cell>
          <cell r="CD1429">
            <v>0</v>
          </cell>
          <cell r="CE1429">
            <v>0</v>
          </cell>
          <cell r="CF1429">
            <v>0</v>
          </cell>
          <cell r="EM1429" t="e">
            <v>#N/A</v>
          </cell>
          <cell r="EN1429" t="e">
            <v>#N/A</v>
          </cell>
          <cell r="EO1429" t="e">
            <v>#N/A</v>
          </cell>
          <cell r="EP1429" t="e">
            <v>#N/A</v>
          </cell>
          <cell r="EQ1429" t="e">
            <v>#N/A</v>
          </cell>
          <cell r="ER1429" t="e">
            <v>#N/A</v>
          </cell>
          <cell r="ES1429" t="e">
            <v>#N/A</v>
          </cell>
          <cell r="ET1429" t="e">
            <v>#N/A</v>
          </cell>
          <cell r="EU1429" t="e">
            <v>#N/A</v>
          </cell>
          <cell r="EV1429" t="e">
            <v>#N/A</v>
          </cell>
          <cell r="EW1429" t="e">
            <v>#N/A</v>
          </cell>
          <cell r="EX1429" t="e">
            <v>#N/A</v>
          </cell>
          <cell r="EY1429">
            <v>0</v>
          </cell>
        </row>
        <row r="1430">
          <cell r="AC1430" t="str">
            <v/>
          </cell>
          <cell r="BP1430">
            <v>0</v>
          </cell>
          <cell r="BQ1430">
            <v>0</v>
          </cell>
          <cell r="BR1430">
            <v>0</v>
          </cell>
          <cell r="BS1430">
            <v>0</v>
          </cell>
          <cell r="BT1430">
            <v>0</v>
          </cell>
          <cell r="BU1430">
            <v>0</v>
          </cell>
          <cell r="BV1430">
            <v>0</v>
          </cell>
          <cell r="BW1430">
            <v>0</v>
          </cell>
          <cell r="BX1430">
            <v>0</v>
          </cell>
          <cell r="BY1430">
            <v>0</v>
          </cell>
          <cell r="BZ1430">
            <v>0</v>
          </cell>
          <cell r="CA1430">
            <v>0</v>
          </cell>
          <cell r="CB1430">
            <v>0</v>
          </cell>
          <cell r="CD1430">
            <v>0</v>
          </cell>
          <cell r="CE1430">
            <v>0</v>
          </cell>
          <cell r="CF1430">
            <v>0</v>
          </cell>
          <cell r="EM1430" t="e">
            <v>#N/A</v>
          </cell>
          <cell r="EN1430" t="e">
            <v>#N/A</v>
          </cell>
          <cell r="EO1430" t="e">
            <v>#N/A</v>
          </cell>
          <cell r="EP1430" t="e">
            <v>#N/A</v>
          </cell>
          <cell r="EQ1430" t="e">
            <v>#N/A</v>
          </cell>
          <cell r="ER1430" t="e">
            <v>#N/A</v>
          </cell>
          <cell r="ES1430" t="e">
            <v>#N/A</v>
          </cell>
          <cell r="ET1430" t="e">
            <v>#N/A</v>
          </cell>
          <cell r="EU1430" t="e">
            <v>#N/A</v>
          </cell>
          <cell r="EV1430" t="e">
            <v>#N/A</v>
          </cell>
          <cell r="EW1430" t="e">
            <v>#N/A</v>
          </cell>
          <cell r="EX1430" t="e">
            <v>#N/A</v>
          </cell>
          <cell r="EY1430">
            <v>0</v>
          </cell>
        </row>
        <row r="1431">
          <cell r="AC1431" t="str">
            <v/>
          </cell>
          <cell r="BP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U1431">
            <v>0</v>
          </cell>
          <cell r="BV1431">
            <v>0</v>
          </cell>
          <cell r="BW1431">
            <v>0</v>
          </cell>
          <cell r="BX1431">
            <v>0</v>
          </cell>
          <cell r="BY1431">
            <v>0</v>
          </cell>
          <cell r="BZ1431">
            <v>0</v>
          </cell>
          <cell r="CA1431">
            <v>0</v>
          </cell>
          <cell r="CB1431">
            <v>0</v>
          </cell>
          <cell r="CD1431">
            <v>0</v>
          </cell>
          <cell r="CE1431">
            <v>0</v>
          </cell>
          <cell r="CF1431">
            <v>0</v>
          </cell>
          <cell r="EM1431" t="e">
            <v>#N/A</v>
          </cell>
          <cell r="EN1431" t="e">
            <v>#N/A</v>
          </cell>
          <cell r="EO1431" t="e">
            <v>#N/A</v>
          </cell>
          <cell r="EP1431" t="e">
            <v>#N/A</v>
          </cell>
          <cell r="EQ1431" t="e">
            <v>#N/A</v>
          </cell>
          <cell r="ER1431" t="e">
            <v>#N/A</v>
          </cell>
          <cell r="ES1431" t="e">
            <v>#N/A</v>
          </cell>
          <cell r="ET1431" t="e">
            <v>#N/A</v>
          </cell>
          <cell r="EU1431" t="e">
            <v>#N/A</v>
          </cell>
          <cell r="EV1431" t="e">
            <v>#N/A</v>
          </cell>
          <cell r="EW1431" t="e">
            <v>#N/A</v>
          </cell>
          <cell r="EX1431" t="e">
            <v>#N/A</v>
          </cell>
          <cell r="EY1431">
            <v>0</v>
          </cell>
        </row>
        <row r="1432">
          <cell r="AC1432" t="str">
            <v/>
          </cell>
          <cell r="BP1432">
            <v>0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U1432">
            <v>0</v>
          </cell>
          <cell r="BV1432">
            <v>0</v>
          </cell>
          <cell r="BW1432">
            <v>0</v>
          </cell>
          <cell r="BX1432">
            <v>0</v>
          </cell>
          <cell r="BY1432">
            <v>0</v>
          </cell>
          <cell r="BZ1432">
            <v>0</v>
          </cell>
          <cell r="CA1432">
            <v>0</v>
          </cell>
          <cell r="CB1432">
            <v>0</v>
          </cell>
          <cell r="CD1432">
            <v>0</v>
          </cell>
          <cell r="CE1432">
            <v>0</v>
          </cell>
          <cell r="CF1432">
            <v>0</v>
          </cell>
          <cell r="EM1432" t="e">
            <v>#N/A</v>
          </cell>
          <cell r="EN1432" t="e">
            <v>#N/A</v>
          </cell>
          <cell r="EO1432" t="e">
            <v>#N/A</v>
          </cell>
          <cell r="EP1432" t="e">
            <v>#N/A</v>
          </cell>
          <cell r="EQ1432" t="e">
            <v>#N/A</v>
          </cell>
          <cell r="ER1432" t="e">
            <v>#N/A</v>
          </cell>
          <cell r="ES1432" t="e">
            <v>#N/A</v>
          </cell>
          <cell r="ET1432" t="e">
            <v>#N/A</v>
          </cell>
          <cell r="EU1432" t="e">
            <v>#N/A</v>
          </cell>
          <cell r="EV1432" t="e">
            <v>#N/A</v>
          </cell>
          <cell r="EW1432" t="e">
            <v>#N/A</v>
          </cell>
          <cell r="EX1432" t="e">
            <v>#N/A</v>
          </cell>
          <cell r="EY1432">
            <v>0</v>
          </cell>
        </row>
        <row r="1433">
          <cell r="AC1433" t="str">
            <v/>
          </cell>
          <cell r="BP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U1433">
            <v>0</v>
          </cell>
          <cell r="BV1433">
            <v>0</v>
          </cell>
          <cell r="BW1433">
            <v>0</v>
          </cell>
          <cell r="BX1433">
            <v>0</v>
          </cell>
          <cell r="BY1433">
            <v>0</v>
          </cell>
          <cell r="BZ1433">
            <v>0</v>
          </cell>
          <cell r="CA1433">
            <v>0</v>
          </cell>
          <cell r="CB1433">
            <v>0</v>
          </cell>
          <cell r="CD1433">
            <v>0</v>
          </cell>
          <cell r="CE1433">
            <v>0</v>
          </cell>
          <cell r="CF1433">
            <v>0</v>
          </cell>
          <cell r="EM1433" t="e">
            <v>#N/A</v>
          </cell>
          <cell r="EN1433" t="e">
            <v>#N/A</v>
          </cell>
          <cell r="EO1433" t="e">
            <v>#N/A</v>
          </cell>
          <cell r="EP1433" t="e">
            <v>#N/A</v>
          </cell>
          <cell r="EQ1433" t="e">
            <v>#N/A</v>
          </cell>
          <cell r="ER1433" t="e">
            <v>#N/A</v>
          </cell>
          <cell r="ES1433" t="e">
            <v>#N/A</v>
          </cell>
          <cell r="ET1433" t="e">
            <v>#N/A</v>
          </cell>
          <cell r="EU1433" t="e">
            <v>#N/A</v>
          </cell>
          <cell r="EV1433" t="e">
            <v>#N/A</v>
          </cell>
          <cell r="EW1433" t="e">
            <v>#N/A</v>
          </cell>
          <cell r="EX1433" t="e">
            <v>#N/A</v>
          </cell>
          <cell r="EY1433">
            <v>0</v>
          </cell>
        </row>
        <row r="1434">
          <cell r="AC1434" t="str">
            <v/>
          </cell>
          <cell r="BP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U1434">
            <v>0</v>
          </cell>
          <cell r="BV1434">
            <v>0</v>
          </cell>
          <cell r="BW1434">
            <v>0</v>
          </cell>
          <cell r="BX1434">
            <v>0</v>
          </cell>
          <cell r="BY1434">
            <v>0</v>
          </cell>
          <cell r="BZ1434">
            <v>0</v>
          </cell>
          <cell r="CA1434">
            <v>0</v>
          </cell>
          <cell r="CB1434">
            <v>0</v>
          </cell>
          <cell r="CD1434">
            <v>0</v>
          </cell>
          <cell r="CE1434">
            <v>0</v>
          </cell>
          <cell r="CF1434">
            <v>0</v>
          </cell>
          <cell r="EM1434" t="e">
            <v>#N/A</v>
          </cell>
          <cell r="EN1434" t="e">
            <v>#N/A</v>
          </cell>
          <cell r="EO1434" t="e">
            <v>#N/A</v>
          </cell>
          <cell r="EP1434" t="e">
            <v>#N/A</v>
          </cell>
          <cell r="EQ1434" t="e">
            <v>#N/A</v>
          </cell>
          <cell r="ER1434" t="e">
            <v>#N/A</v>
          </cell>
          <cell r="ES1434" t="e">
            <v>#N/A</v>
          </cell>
          <cell r="ET1434" t="e">
            <v>#N/A</v>
          </cell>
          <cell r="EU1434" t="e">
            <v>#N/A</v>
          </cell>
          <cell r="EV1434" t="e">
            <v>#N/A</v>
          </cell>
          <cell r="EW1434" t="e">
            <v>#N/A</v>
          </cell>
          <cell r="EX1434" t="e">
            <v>#N/A</v>
          </cell>
          <cell r="EY1434">
            <v>0</v>
          </cell>
        </row>
        <row r="1435">
          <cell r="AC1435" t="str">
            <v/>
          </cell>
          <cell r="BP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0</v>
          </cell>
          <cell r="BU1435">
            <v>0</v>
          </cell>
          <cell r="BV1435">
            <v>0</v>
          </cell>
          <cell r="BW1435">
            <v>0</v>
          </cell>
          <cell r="BX1435">
            <v>0</v>
          </cell>
          <cell r="BY1435">
            <v>0</v>
          </cell>
          <cell r="BZ1435">
            <v>0</v>
          </cell>
          <cell r="CA1435">
            <v>0</v>
          </cell>
          <cell r="CB1435">
            <v>0</v>
          </cell>
          <cell r="CD1435">
            <v>0</v>
          </cell>
          <cell r="CE1435">
            <v>0</v>
          </cell>
          <cell r="CF1435">
            <v>0</v>
          </cell>
          <cell r="EM1435" t="e">
            <v>#N/A</v>
          </cell>
          <cell r="EN1435" t="e">
            <v>#N/A</v>
          </cell>
          <cell r="EO1435" t="e">
            <v>#N/A</v>
          </cell>
          <cell r="EP1435" t="e">
            <v>#N/A</v>
          </cell>
          <cell r="EQ1435" t="e">
            <v>#N/A</v>
          </cell>
          <cell r="ER1435" t="e">
            <v>#N/A</v>
          </cell>
          <cell r="ES1435" t="e">
            <v>#N/A</v>
          </cell>
          <cell r="ET1435" t="e">
            <v>#N/A</v>
          </cell>
          <cell r="EU1435" t="e">
            <v>#N/A</v>
          </cell>
          <cell r="EV1435" t="e">
            <v>#N/A</v>
          </cell>
          <cell r="EW1435" t="e">
            <v>#N/A</v>
          </cell>
          <cell r="EX1435" t="e">
            <v>#N/A</v>
          </cell>
          <cell r="EY1435">
            <v>0</v>
          </cell>
        </row>
        <row r="1436">
          <cell r="AC1436" t="str">
            <v/>
          </cell>
          <cell r="BP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U1436">
            <v>0</v>
          </cell>
          <cell r="BV1436">
            <v>0</v>
          </cell>
          <cell r="BW1436">
            <v>0</v>
          </cell>
          <cell r="BX1436">
            <v>0</v>
          </cell>
          <cell r="BY1436">
            <v>0</v>
          </cell>
          <cell r="BZ1436">
            <v>0</v>
          </cell>
          <cell r="CA1436">
            <v>0</v>
          </cell>
          <cell r="CB1436">
            <v>0</v>
          </cell>
          <cell r="CD1436">
            <v>0</v>
          </cell>
          <cell r="CE1436">
            <v>0</v>
          </cell>
          <cell r="CF1436">
            <v>0</v>
          </cell>
          <cell r="EM1436" t="e">
            <v>#N/A</v>
          </cell>
          <cell r="EN1436" t="e">
            <v>#N/A</v>
          </cell>
          <cell r="EO1436" t="e">
            <v>#N/A</v>
          </cell>
          <cell r="EP1436" t="e">
            <v>#N/A</v>
          </cell>
          <cell r="EQ1436" t="e">
            <v>#N/A</v>
          </cell>
          <cell r="ER1436" t="e">
            <v>#N/A</v>
          </cell>
          <cell r="ES1436" t="e">
            <v>#N/A</v>
          </cell>
          <cell r="ET1436" t="e">
            <v>#N/A</v>
          </cell>
          <cell r="EU1436" t="e">
            <v>#N/A</v>
          </cell>
          <cell r="EV1436" t="e">
            <v>#N/A</v>
          </cell>
          <cell r="EW1436" t="e">
            <v>#N/A</v>
          </cell>
          <cell r="EX1436" t="e">
            <v>#N/A</v>
          </cell>
          <cell r="EY1436">
            <v>0</v>
          </cell>
        </row>
        <row r="1437">
          <cell r="AC1437" t="str">
            <v/>
          </cell>
          <cell r="BP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0</v>
          </cell>
          <cell r="BU1437">
            <v>0</v>
          </cell>
          <cell r="BV1437">
            <v>0</v>
          </cell>
          <cell r="BW1437">
            <v>0</v>
          </cell>
          <cell r="BX1437">
            <v>0</v>
          </cell>
          <cell r="BY1437">
            <v>0</v>
          </cell>
          <cell r="BZ1437">
            <v>0</v>
          </cell>
          <cell r="CA1437">
            <v>0</v>
          </cell>
          <cell r="CB1437">
            <v>0</v>
          </cell>
          <cell r="CD1437">
            <v>0</v>
          </cell>
          <cell r="CE1437">
            <v>0</v>
          </cell>
          <cell r="CF1437">
            <v>0</v>
          </cell>
          <cell r="EM1437" t="e">
            <v>#N/A</v>
          </cell>
          <cell r="EN1437" t="e">
            <v>#N/A</v>
          </cell>
          <cell r="EO1437" t="e">
            <v>#N/A</v>
          </cell>
          <cell r="EP1437" t="e">
            <v>#N/A</v>
          </cell>
          <cell r="EQ1437" t="e">
            <v>#N/A</v>
          </cell>
          <cell r="ER1437" t="e">
            <v>#N/A</v>
          </cell>
          <cell r="ES1437" t="e">
            <v>#N/A</v>
          </cell>
          <cell r="ET1437" t="e">
            <v>#N/A</v>
          </cell>
          <cell r="EU1437" t="e">
            <v>#N/A</v>
          </cell>
          <cell r="EV1437" t="e">
            <v>#N/A</v>
          </cell>
          <cell r="EW1437" t="e">
            <v>#N/A</v>
          </cell>
          <cell r="EX1437" t="e">
            <v>#N/A</v>
          </cell>
          <cell r="EY1437">
            <v>0</v>
          </cell>
        </row>
        <row r="1438">
          <cell r="AC1438" t="str">
            <v/>
          </cell>
          <cell r="BP1438">
            <v>0</v>
          </cell>
          <cell r="BQ1438">
            <v>0</v>
          </cell>
          <cell r="BR1438">
            <v>0</v>
          </cell>
          <cell r="BS1438">
            <v>0</v>
          </cell>
          <cell r="BT1438">
            <v>0</v>
          </cell>
          <cell r="BU1438">
            <v>0</v>
          </cell>
          <cell r="BV1438">
            <v>0</v>
          </cell>
          <cell r="BW1438">
            <v>0</v>
          </cell>
          <cell r="BX1438">
            <v>0</v>
          </cell>
          <cell r="BY1438">
            <v>0</v>
          </cell>
          <cell r="BZ1438">
            <v>0</v>
          </cell>
          <cell r="CA1438">
            <v>0</v>
          </cell>
          <cell r="CB1438">
            <v>0</v>
          </cell>
          <cell r="CD1438">
            <v>0</v>
          </cell>
          <cell r="CE1438">
            <v>0</v>
          </cell>
          <cell r="CF1438">
            <v>0</v>
          </cell>
          <cell r="EM1438" t="e">
            <v>#N/A</v>
          </cell>
          <cell r="EN1438" t="e">
            <v>#N/A</v>
          </cell>
          <cell r="EO1438" t="e">
            <v>#N/A</v>
          </cell>
          <cell r="EP1438" t="e">
            <v>#N/A</v>
          </cell>
          <cell r="EQ1438" t="e">
            <v>#N/A</v>
          </cell>
          <cell r="ER1438" t="e">
            <v>#N/A</v>
          </cell>
          <cell r="ES1438" t="e">
            <v>#N/A</v>
          </cell>
          <cell r="ET1438" t="e">
            <v>#N/A</v>
          </cell>
          <cell r="EU1438" t="e">
            <v>#N/A</v>
          </cell>
          <cell r="EV1438" t="e">
            <v>#N/A</v>
          </cell>
          <cell r="EW1438" t="e">
            <v>#N/A</v>
          </cell>
          <cell r="EX1438" t="e">
            <v>#N/A</v>
          </cell>
          <cell r="EY1438">
            <v>0</v>
          </cell>
        </row>
        <row r="1439">
          <cell r="AC1439" t="str">
            <v/>
          </cell>
          <cell r="BP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U1439">
            <v>0</v>
          </cell>
          <cell r="BV1439">
            <v>0</v>
          </cell>
          <cell r="BW1439">
            <v>0</v>
          </cell>
          <cell r="BX1439">
            <v>0</v>
          </cell>
          <cell r="BY1439">
            <v>0</v>
          </cell>
          <cell r="BZ1439">
            <v>0</v>
          </cell>
          <cell r="CA1439">
            <v>0</v>
          </cell>
          <cell r="CB1439">
            <v>0</v>
          </cell>
          <cell r="CD1439">
            <v>0</v>
          </cell>
          <cell r="CE1439">
            <v>0</v>
          </cell>
          <cell r="CF1439">
            <v>0</v>
          </cell>
          <cell r="EM1439" t="e">
            <v>#N/A</v>
          </cell>
          <cell r="EN1439" t="e">
            <v>#N/A</v>
          </cell>
          <cell r="EO1439" t="e">
            <v>#N/A</v>
          </cell>
          <cell r="EP1439" t="e">
            <v>#N/A</v>
          </cell>
          <cell r="EQ1439" t="e">
            <v>#N/A</v>
          </cell>
          <cell r="ER1439" t="e">
            <v>#N/A</v>
          </cell>
          <cell r="ES1439" t="e">
            <v>#N/A</v>
          </cell>
          <cell r="ET1439" t="e">
            <v>#N/A</v>
          </cell>
          <cell r="EU1439" t="e">
            <v>#N/A</v>
          </cell>
          <cell r="EV1439" t="e">
            <v>#N/A</v>
          </cell>
          <cell r="EW1439" t="e">
            <v>#N/A</v>
          </cell>
          <cell r="EX1439" t="e">
            <v>#N/A</v>
          </cell>
          <cell r="EY1439">
            <v>0</v>
          </cell>
        </row>
        <row r="1440">
          <cell r="AC1440" t="str">
            <v/>
          </cell>
          <cell r="BP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U1440">
            <v>0</v>
          </cell>
          <cell r="BV1440">
            <v>0</v>
          </cell>
          <cell r="BW1440">
            <v>0</v>
          </cell>
          <cell r="BX1440">
            <v>0</v>
          </cell>
          <cell r="BY1440">
            <v>0</v>
          </cell>
          <cell r="BZ1440">
            <v>0</v>
          </cell>
          <cell r="CA1440">
            <v>0</v>
          </cell>
          <cell r="CB1440">
            <v>0</v>
          </cell>
          <cell r="CD1440">
            <v>0</v>
          </cell>
          <cell r="CE1440">
            <v>0</v>
          </cell>
          <cell r="CF1440">
            <v>0</v>
          </cell>
          <cell r="EM1440" t="e">
            <v>#N/A</v>
          </cell>
          <cell r="EN1440" t="e">
            <v>#N/A</v>
          </cell>
          <cell r="EO1440" t="e">
            <v>#N/A</v>
          </cell>
          <cell r="EP1440" t="e">
            <v>#N/A</v>
          </cell>
          <cell r="EQ1440" t="e">
            <v>#N/A</v>
          </cell>
          <cell r="ER1440" t="e">
            <v>#N/A</v>
          </cell>
          <cell r="ES1440" t="e">
            <v>#N/A</v>
          </cell>
          <cell r="ET1440" t="e">
            <v>#N/A</v>
          </cell>
          <cell r="EU1440" t="e">
            <v>#N/A</v>
          </cell>
          <cell r="EV1440" t="e">
            <v>#N/A</v>
          </cell>
          <cell r="EW1440" t="e">
            <v>#N/A</v>
          </cell>
          <cell r="EX1440" t="e">
            <v>#N/A</v>
          </cell>
          <cell r="EY1440">
            <v>0</v>
          </cell>
        </row>
        <row r="1441">
          <cell r="AC1441" t="str">
            <v/>
          </cell>
          <cell r="BP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U1441">
            <v>0</v>
          </cell>
          <cell r="BV1441">
            <v>0</v>
          </cell>
          <cell r="BW1441">
            <v>0</v>
          </cell>
          <cell r="BX1441">
            <v>0</v>
          </cell>
          <cell r="BY1441">
            <v>0</v>
          </cell>
          <cell r="BZ1441">
            <v>0</v>
          </cell>
          <cell r="CA1441">
            <v>0</v>
          </cell>
          <cell r="CB1441">
            <v>0</v>
          </cell>
          <cell r="CD1441">
            <v>0</v>
          </cell>
          <cell r="CE1441">
            <v>0</v>
          </cell>
          <cell r="CF1441">
            <v>0</v>
          </cell>
          <cell r="EM1441" t="e">
            <v>#N/A</v>
          </cell>
          <cell r="EN1441" t="e">
            <v>#N/A</v>
          </cell>
          <cell r="EO1441" t="e">
            <v>#N/A</v>
          </cell>
          <cell r="EP1441" t="e">
            <v>#N/A</v>
          </cell>
          <cell r="EQ1441" t="e">
            <v>#N/A</v>
          </cell>
          <cell r="ER1441" t="e">
            <v>#N/A</v>
          </cell>
          <cell r="ES1441" t="e">
            <v>#N/A</v>
          </cell>
          <cell r="ET1441" t="e">
            <v>#N/A</v>
          </cell>
          <cell r="EU1441" t="e">
            <v>#N/A</v>
          </cell>
          <cell r="EV1441" t="e">
            <v>#N/A</v>
          </cell>
          <cell r="EW1441" t="e">
            <v>#N/A</v>
          </cell>
          <cell r="EX1441" t="e">
            <v>#N/A</v>
          </cell>
          <cell r="EY1441">
            <v>0</v>
          </cell>
        </row>
        <row r="1442">
          <cell r="AC1442" t="str">
            <v/>
          </cell>
          <cell r="BP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U1442">
            <v>0</v>
          </cell>
          <cell r="BV1442">
            <v>0</v>
          </cell>
          <cell r="BW1442">
            <v>0</v>
          </cell>
          <cell r="BX1442">
            <v>0</v>
          </cell>
          <cell r="BY1442">
            <v>0</v>
          </cell>
          <cell r="BZ1442">
            <v>0</v>
          </cell>
          <cell r="CA1442">
            <v>0</v>
          </cell>
          <cell r="CB1442">
            <v>0</v>
          </cell>
          <cell r="CD1442">
            <v>0</v>
          </cell>
          <cell r="CE1442">
            <v>0</v>
          </cell>
          <cell r="CF1442">
            <v>0</v>
          </cell>
          <cell r="EM1442" t="e">
            <v>#N/A</v>
          </cell>
          <cell r="EN1442" t="e">
            <v>#N/A</v>
          </cell>
          <cell r="EO1442" t="e">
            <v>#N/A</v>
          </cell>
          <cell r="EP1442" t="e">
            <v>#N/A</v>
          </cell>
          <cell r="EQ1442" t="e">
            <v>#N/A</v>
          </cell>
          <cell r="ER1442" t="e">
            <v>#N/A</v>
          </cell>
          <cell r="ES1442" t="e">
            <v>#N/A</v>
          </cell>
          <cell r="ET1442" t="e">
            <v>#N/A</v>
          </cell>
          <cell r="EU1442" t="e">
            <v>#N/A</v>
          </cell>
          <cell r="EV1442" t="e">
            <v>#N/A</v>
          </cell>
          <cell r="EW1442" t="e">
            <v>#N/A</v>
          </cell>
          <cell r="EX1442" t="e">
            <v>#N/A</v>
          </cell>
          <cell r="EY1442">
            <v>0</v>
          </cell>
        </row>
        <row r="1443">
          <cell r="AC1443" t="str">
            <v/>
          </cell>
          <cell r="BP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U1443">
            <v>0</v>
          </cell>
          <cell r="BV1443">
            <v>0</v>
          </cell>
          <cell r="BW1443">
            <v>0</v>
          </cell>
          <cell r="BX1443">
            <v>0</v>
          </cell>
          <cell r="BY1443">
            <v>0</v>
          </cell>
          <cell r="BZ1443">
            <v>0</v>
          </cell>
          <cell r="CA1443">
            <v>0</v>
          </cell>
          <cell r="CB1443">
            <v>0</v>
          </cell>
          <cell r="CD1443">
            <v>0</v>
          </cell>
          <cell r="CE1443">
            <v>0</v>
          </cell>
          <cell r="CF1443">
            <v>0</v>
          </cell>
          <cell r="EM1443" t="e">
            <v>#N/A</v>
          </cell>
          <cell r="EN1443" t="e">
            <v>#N/A</v>
          </cell>
          <cell r="EO1443" t="e">
            <v>#N/A</v>
          </cell>
          <cell r="EP1443" t="e">
            <v>#N/A</v>
          </cell>
          <cell r="EQ1443" t="e">
            <v>#N/A</v>
          </cell>
          <cell r="ER1443" t="e">
            <v>#N/A</v>
          </cell>
          <cell r="ES1443" t="e">
            <v>#N/A</v>
          </cell>
          <cell r="ET1443" t="e">
            <v>#N/A</v>
          </cell>
          <cell r="EU1443" t="e">
            <v>#N/A</v>
          </cell>
          <cell r="EV1443" t="e">
            <v>#N/A</v>
          </cell>
          <cell r="EW1443" t="e">
            <v>#N/A</v>
          </cell>
          <cell r="EX1443" t="e">
            <v>#N/A</v>
          </cell>
          <cell r="EY1443">
            <v>0</v>
          </cell>
        </row>
        <row r="1444">
          <cell r="AC1444" t="str">
            <v/>
          </cell>
          <cell r="BP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U1444">
            <v>0</v>
          </cell>
          <cell r="BV1444">
            <v>0</v>
          </cell>
          <cell r="BW1444">
            <v>0</v>
          </cell>
          <cell r="BX1444">
            <v>0</v>
          </cell>
          <cell r="BY1444">
            <v>0</v>
          </cell>
          <cell r="BZ1444">
            <v>0</v>
          </cell>
          <cell r="CA1444">
            <v>0</v>
          </cell>
          <cell r="CB1444">
            <v>0</v>
          </cell>
          <cell r="CD1444">
            <v>0</v>
          </cell>
          <cell r="CE1444">
            <v>0</v>
          </cell>
          <cell r="CF1444">
            <v>0</v>
          </cell>
          <cell r="EM1444" t="e">
            <v>#N/A</v>
          </cell>
          <cell r="EN1444" t="e">
            <v>#N/A</v>
          </cell>
          <cell r="EO1444" t="e">
            <v>#N/A</v>
          </cell>
          <cell r="EP1444" t="e">
            <v>#N/A</v>
          </cell>
          <cell r="EQ1444" t="e">
            <v>#N/A</v>
          </cell>
          <cell r="ER1444" t="e">
            <v>#N/A</v>
          </cell>
          <cell r="ES1444" t="e">
            <v>#N/A</v>
          </cell>
          <cell r="ET1444" t="e">
            <v>#N/A</v>
          </cell>
          <cell r="EU1444" t="e">
            <v>#N/A</v>
          </cell>
          <cell r="EV1444" t="e">
            <v>#N/A</v>
          </cell>
          <cell r="EW1444" t="e">
            <v>#N/A</v>
          </cell>
          <cell r="EX1444" t="e">
            <v>#N/A</v>
          </cell>
          <cell r="EY1444">
            <v>0</v>
          </cell>
        </row>
        <row r="1445">
          <cell r="AC1445" t="str">
            <v/>
          </cell>
          <cell r="BP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U1445">
            <v>0</v>
          </cell>
          <cell r="BV1445">
            <v>0</v>
          </cell>
          <cell r="BW1445">
            <v>0</v>
          </cell>
          <cell r="BX1445">
            <v>0</v>
          </cell>
          <cell r="BY1445">
            <v>0</v>
          </cell>
          <cell r="BZ1445">
            <v>0</v>
          </cell>
          <cell r="CA1445">
            <v>0</v>
          </cell>
          <cell r="CB1445">
            <v>0</v>
          </cell>
          <cell r="CD1445">
            <v>0</v>
          </cell>
          <cell r="CE1445">
            <v>0</v>
          </cell>
          <cell r="CF1445">
            <v>0</v>
          </cell>
          <cell r="EM1445" t="e">
            <v>#N/A</v>
          </cell>
          <cell r="EN1445" t="e">
            <v>#N/A</v>
          </cell>
          <cell r="EO1445" t="e">
            <v>#N/A</v>
          </cell>
          <cell r="EP1445" t="e">
            <v>#N/A</v>
          </cell>
          <cell r="EQ1445" t="e">
            <v>#N/A</v>
          </cell>
          <cell r="ER1445" t="e">
            <v>#N/A</v>
          </cell>
          <cell r="ES1445" t="e">
            <v>#N/A</v>
          </cell>
          <cell r="ET1445" t="e">
            <v>#N/A</v>
          </cell>
          <cell r="EU1445" t="e">
            <v>#N/A</v>
          </cell>
          <cell r="EV1445" t="e">
            <v>#N/A</v>
          </cell>
          <cell r="EW1445" t="e">
            <v>#N/A</v>
          </cell>
          <cell r="EX1445" t="e">
            <v>#N/A</v>
          </cell>
          <cell r="EY1445">
            <v>0</v>
          </cell>
        </row>
        <row r="1446">
          <cell r="AC1446" t="str">
            <v/>
          </cell>
          <cell r="BP1446">
            <v>0</v>
          </cell>
          <cell r="BQ1446">
            <v>0</v>
          </cell>
          <cell r="BR1446">
            <v>0</v>
          </cell>
          <cell r="BS1446">
            <v>0</v>
          </cell>
          <cell r="BT1446">
            <v>0</v>
          </cell>
          <cell r="BU1446">
            <v>0</v>
          </cell>
          <cell r="BV1446">
            <v>0</v>
          </cell>
          <cell r="BW1446">
            <v>0</v>
          </cell>
          <cell r="BX1446">
            <v>0</v>
          </cell>
          <cell r="BY1446">
            <v>0</v>
          </cell>
          <cell r="BZ1446">
            <v>0</v>
          </cell>
          <cell r="CA1446">
            <v>0</v>
          </cell>
          <cell r="CB1446">
            <v>0</v>
          </cell>
          <cell r="CD1446">
            <v>0</v>
          </cell>
          <cell r="CE1446">
            <v>0</v>
          </cell>
          <cell r="CF1446">
            <v>0</v>
          </cell>
          <cell r="EM1446" t="e">
            <v>#N/A</v>
          </cell>
          <cell r="EN1446" t="e">
            <v>#N/A</v>
          </cell>
          <cell r="EO1446" t="e">
            <v>#N/A</v>
          </cell>
          <cell r="EP1446" t="e">
            <v>#N/A</v>
          </cell>
          <cell r="EQ1446" t="e">
            <v>#N/A</v>
          </cell>
          <cell r="ER1446" t="e">
            <v>#N/A</v>
          </cell>
          <cell r="ES1446" t="e">
            <v>#N/A</v>
          </cell>
          <cell r="ET1446" t="e">
            <v>#N/A</v>
          </cell>
          <cell r="EU1446" t="e">
            <v>#N/A</v>
          </cell>
          <cell r="EV1446" t="e">
            <v>#N/A</v>
          </cell>
          <cell r="EW1446" t="e">
            <v>#N/A</v>
          </cell>
          <cell r="EX1446" t="e">
            <v>#N/A</v>
          </cell>
          <cell r="EY1446">
            <v>0</v>
          </cell>
        </row>
        <row r="1447">
          <cell r="AC1447" t="str">
            <v/>
          </cell>
          <cell r="BP1447">
            <v>0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U1447">
            <v>0</v>
          </cell>
          <cell r="BV1447">
            <v>0</v>
          </cell>
          <cell r="BW1447">
            <v>0</v>
          </cell>
          <cell r="BX1447">
            <v>0</v>
          </cell>
          <cell r="BY1447">
            <v>0</v>
          </cell>
          <cell r="BZ1447">
            <v>0</v>
          </cell>
          <cell r="CA1447">
            <v>0</v>
          </cell>
          <cell r="CB1447">
            <v>0</v>
          </cell>
          <cell r="CD1447">
            <v>0</v>
          </cell>
          <cell r="CE1447">
            <v>0</v>
          </cell>
          <cell r="CF1447">
            <v>0</v>
          </cell>
          <cell r="EM1447" t="e">
            <v>#N/A</v>
          </cell>
          <cell r="EN1447" t="e">
            <v>#N/A</v>
          </cell>
          <cell r="EO1447" t="e">
            <v>#N/A</v>
          </cell>
          <cell r="EP1447" t="e">
            <v>#N/A</v>
          </cell>
          <cell r="EQ1447" t="e">
            <v>#N/A</v>
          </cell>
          <cell r="ER1447" t="e">
            <v>#N/A</v>
          </cell>
          <cell r="ES1447" t="e">
            <v>#N/A</v>
          </cell>
          <cell r="ET1447" t="e">
            <v>#N/A</v>
          </cell>
          <cell r="EU1447" t="e">
            <v>#N/A</v>
          </cell>
          <cell r="EV1447" t="e">
            <v>#N/A</v>
          </cell>
          <cell r="EW1447" t="e">
            <v>#N/A</v>
          </cell>
          <cell r="EX1447" t="e">
            <v>#N/A</v>
          </cell>
          <cell r="EY1447">
            <v>0</v>
          </cell>
        </row>
        <row r="1448">
          <cell r="AC1448" t="str">
            <v/>
          </cell>
          <cell r="BP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U1448">
            <v>0</v>
          </cell>
          <cell r="BV1448">
            <v>0</v>
          </cell>
          <cell r="BW1448">
            <v>0</v>
          </cell>
          <cell r="BX1448">
            <v>0</v>
          </cell>
          <cell r="BY1448">
            <v>0</v>
          </cell>
          <cell r="BZ1448">
            <v>0</v>
          </cell>
          <cell r="CA1448">
            <v>0</v>
          </cell>
          <cell r="CB1448">
            <v>0</v>
          </cell>
          <cell r="CD1448">
            <v>0</v>
          </cell>
          <cell r="CE1448">
            <v>0</v>
          </cell>
          <cell r="CF1448">
            <v>0</v>
          </cell>
          <cell r="EM1448" t="e">
            <v>#N/A</v>
          </cell>
          <cell r="EN1448" t="e">
            <v>#N/A</v>
          </cell>
          <cell r="EO1448" t="e">
            <v>#N/A</v>
          </cell>
          <cell r="EP1448" t="e">
            <v>#N/A</v>
          </cell>
          <cell r="EQ1448" t="e">
            <v>#N/A</v>
          </cell>
          <cell r="ER1448" t="e">
            <v>#N/A</v>
          </cell>
          <cell r="ES1448" t="e">
            <v>#N/A</v>
          </cell>
          <cell r="ET1448" t="e">
            <v>#N/A</v>
          </cell>
          <cell r="EU1448" t="e">
            <v>#N/A</v>
          </cell>
          <cell r="EV1448" t="e">
            <v>#N/A</v>
          </cell>
          <cell r="EW1448" t="e">
            <v>#N/A</v>
          </cell>
          <cell r="EX1448" t="e">
            <v>#N/A</v>
          </cell>
          <cell r="EY1448">
            <v>0</v>
          </cell>
        </row>
        <row r="1449">
          <cell r="AC1449" t="str">
            <v/>
          </cell>
          <cell r="BP1449">
            <v>0</v>
          </cell>
          <cell r="BQ1449">
            <v>0</v>
          </cell>
          <cell r="BR1449">
            <v>0</v>
          </cell>
          <cell r="BS1449">
            <v>0</v>
          </cell>
          <cell r="BT1449">
            <v>0</v>
          </cell>
          <cell r="BU1449">
            <v>0</v>
          </cell>
          <cell r="BV1449">
            <v>0</v>
          </cell>
          <cell r="BW1449">
            <v>0</v>
          </cell>
          <cell r="BX1449">
            <v>0</v>
          </cell>
          <cell r="BY1449">
            <v>0</v>
          </cell>
          <cell r="BZ1449">
            <v>0</v>
          </cell>
          <cell r="CA1449">
            <v>0</v>
          </cell>
          <cell r="CB1449">
            <v>0</v>
          </cell>
          <cell r="CD1449">
            <v>0</v>
          </cell>
          <cell r="CE1449">
            <v>0</v>
          </cell>
          <cell r="CF1449">
            <v>0</v>
          </cell>
          <cell r="EM1449" t="e">
            <v>#N/A</v>
          </cell>
          <cell r="EN1449" t="e">
            <v>#N/A</v>
          </cell>
          <cell r="EO1449" t="e">
            <v>#N/A</v>
          </cell>
          <cell r="EP1449" t="e">
            <v>#N/A</v>
          </cell>
          <cell r="EQ1449" t="e">
            <v>#N/A</v>
          </cell>
          <cell r="ER1449" t="e">
            <v>#N/A</v>
          </cell>
          <cell r="ES1449" t="e">
            <v>#N/A</v>
          </cell>
          <cell r="ET1449" t="e">
            <v>#N/A</v>
          </cell>
          <cell r="EU1449" t="e">
            <v>#N/A</v>
          </cell>
          <cell r="EV1449" t="e">
            <v>#N/A</v>
          </cell>
          <cell r="EW1449" t="e">
            <v>#N/A</v>
          </cell>
          <cell r="EX1449" t="e">
            <v>#N/A</v>
          </cell>
          <cell r="EY1449">
            <v>0</v>
          </cell>
        </row>
        <row r="1450">
          <cell r="AC1450" t="str">
            <v/>
          </cell>
          <cell r="BP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U1450">
            <v>0</v>
          </cell>
          <cell r="BV1450">
            <v>0</v>
          </cell>
          <cell r="BW1450">
            <v>0</v>
          </cell>
          <cell r="BX1450">
            <v>0</v>
          </cell>
          <cell r="BY1450">
            <v>0</v>
          </cell>
          <cell r="BZ1450">
            <v>0</v>
          </cell>
          <cell r="CA1450">
            <v>0</v>
          </cell>
          <cell r="CB1450">
            <v>0</v>
          </cell>
          <cell r="CD1450">
            <v>0</v>
          </cell>
          <cell r="CE1450">
            <v>0</v>
          </cell>
          <cell r="CF1450">
            <v>0</v>
          </cell>
          <cell r="EM1450" t="e">
            <v>#N/A</v>
          </cell>
          <cell r="EN1450" t="e">
            <v>#N/A</v>
          </cell>
          <cell r="EO1450" t="e">
            <v>#N/A</v>
          </cell>
          <cell r="EP1450" t="e">
            <v>#N/A</v>
          </cell>
          <cell r="EQ1450" t="e">
            <v>#N/A</v>
          </cell>
          <cell r="ER1450" t="e">
            <v>#N/A</v>
          </cell>
          <cell r="ES1450" t="e">
            <v>#N/A</v>
          </cell>
          <cell r="ET1450" t="e">
            <v>#N/A</v>
          </cell>
          <cell r="EU1450" t="e">
            <v>#N/A</v>
          </cell>
          <cell r="EV1450" t="e">
            <v>#N/A</v>
          </cell>
          <cell r="EW1450" t="e">
            <v>#N/A</v>
          </cell>
          <cell r="EX1450" t="e">
            <v>#N/A</v>
          </cell>
          <cell r="EY1450">
            <v>0</v>
          </cell>
        </row>
        <row r="1451">
          <cell r="AC1451" t="str">
            <v/>
          </cell>
          <cell r="BP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U1451">
            <v>0</v>
          </cell>
          <cell r="BV1451">
            <v>0</v>
          </cell>
          <cell r="BW1451">
            <v>0</v>
          </cell>
          <cell r="BX1451">
            <v>0</v>
          </cell>
          <cell r="BY1451">
            <v>0</v>
          </cell>
          <cell r="BZ1451">
            <v>0</v>
          </cell>
          <cell r="CA1451">
            <v>0</v>
          </cell>
          <cell r="CB1451">
            <v>0</v>
          </cell>
          <cell r="CD1451">
            <v>0</v>
          </cell>
          <cell r="CE1451">
            <v>0</v>
          </cell>
          <cell r="CF1451">
            <v>0</v>
          </cell>
          <cell r="EM1451" t="e">
            <v>#N/A</v>
          </cell>
          <cell r="EN1451" t="e">
            <v>#N/A</v>
          </cell>
          <cell r="EO1451" t="e">
            <v>#N/A</v>
          </cell>
          <cell r="EP1451" t="e">
            <v>#N/A</v>
          </cell>
          <cell r="EQ1451" t="e">
            <v>#N/A</v>
          </cell>
          <cell r="ER1451" t="e">
            <v>#N/A</v>
          </cell>
          <cell r="ES1451" t="e">
            <v>#N/A</v>
          </cell>
          <cell r="ET1451" t="e">
            <v>#N/A</v>
          </cell>
          <cell r="EU1451" t="e">
            <v>#N/A</v>
          </cell>
          <cell r="EV1451" t="e">
            <v>#N/A</v>
          </cell>
          <cell r="EW1451" t="e">
            <v>#N/A</v>
          </cell>
          <cell r="EX1451" t="e">
            <v>#N/A</v>
          </cell>
          <cell r="EY1451">
            <v>0</v>
          </cell>
        </row>
        <row r="1452">
          <cell r="AC1452" t="str">
            <v/>
          </cell>
          <cell r="BP1452">
            <v>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U1452">
            <v>0</v>
          </cell>
          <cell r="BV1452">
            <v>0</v>
          </cell>
          <cell r="BW1452">
            <v>0</v>
          </cell>
          <cell r="BX1452">
            <v>0</v>
          </cell>
          <cell r="BY1452">
            <v>0</v>
          </cell>
          <cell r="BZ1452">
            <v>0</v>
          </cell>
          <cell r="CA1452">
            <v>0</v>
          </cell>
          <cell r="CB1452">
            <v>0</v>
          </cell>
          <cell r="CD1452">
            <v>0</v>
          </cell>
          <cell r="CE1452">
            <v>0</v>
          </cell>
          <cell r="CF1452">
            <v>0</v>
          </cell>
          <cell r="EM1452" t="e">
            <v>#N/A</v>
          </cell>
          <cell r="EN1452" t="e">
            <v>#N/A</v>
          </cell>
          <cell r="EO1452" t="e">
            <v>#N/A</v>
          </cell>
          <cell r="EP1452" t="e">
            <v>#N/A</v>
          </cell>
          <cell r="EQ1452" t="e">
            <v>#N/A</v>
          </cell>
          <cell r="ER1452" t="e">
            <v>#N/A</v>
          </cell>
          <cell r="ES1452" t="e">
            <v>#N/A</v>
          </cell>
          <cell r="ET1452" t="e">
            <v>#N/A</v>
          </cell>
          <cell r="EU1452" t="e">
            <v>#N/A</v>
          </cell>
          <cell r="EV1452" t="e">
            <v>#N/A</v>
          </cell>
          <cell r="EW1452" t="e">
            <v>#N/A</v>
          </cell>
          <cell r="EX1452" t="e">
            <v>#N/A</v>
          </cell>
          <cell r="EY1452">
            <v>0</v>
          </cell>
        </row>
        <row r="1453">
          <cell r="AC1453" t="str">
            <v/>
          </cell>
          <cell r="BP1453">
            <v>0</v>
          </cell>
          <cell r="BQ1453">
            <v>0</v>
          </cell>
          <cell r="BR1453">
            <v>0</v>
          </cell>
          <cell r="BS1453">
            <v>0</v>
          </cell>
          <cell r="BT1453">
            <v>0</v>
          </cell>
          <cell r="BU1453">
            <v>0</v>
          </cell>
          <cell r="BV1453">
            <v>0</v>
          </cell>
          <cell r="BW1453">
            <v>0</v>
          </cell>
          <cell r="BX1453">
            <v>0</v>
          </cell>
          <cell r="BY1453">
            <v>0</v>
          </cell>
          <cell r="BZ1453">
            <v>0</v>
          </cell>
          <cell r="CA1453">
            <v>0</v>
          </cell>
          <cell r="CB1453">
            <v>0</v>
          </cell>
          <cell r="CD1453">
            <v>0</v>
          </cell>
          <cell r="CE1453">
            <v>0</v>
          </cell>
          <cell r="CF1453">
            <v>0</v>
          </cell>
          <cell r="EM1453" t="e">
            <v>#N/A</v>
          </cell>
          <cell r="EN1453" t="e">
            <v>#N/A</v>
          </cell>
          <cell r="EO1453" t="e">
            <v>#N/A</v>
          </cell>
          <cell r="EP1453" t="e">
            <v>#N/A</v>
          </cell>
          <cell r="EQ1453" t="e">
            <v>#N/A</v>
          </cell>
          <cell r="ER1453" t="e">
            <v>#N/A</v>
          </cell>
          <cell r="ES1453" t="e">
            <v>#N/A</v>
          </cell>
          <cell r="ET1453" t="e">
            <v>#N/A</v>
          </cell>
          <cell r="EU1453" t="e">
            <v>#N/A</v>
          </cell>
          <cell r="EV1453" t="e">
            <v>#N/A</v>
          </cell>
          <cell r="EW1453" t="e">
            <v>#N/A</v>
          </cell>
          <cell r="EX1453" t="e">
            <v>#N/A</v>
          </cell>
          <cell r="EY1453">
            <v>0</v>
          </cell>
        </row>
        <row r="1454">
          <cell r="AC1454" t="str">
            <v/>
          </cell>
          <cell r="BP1454">
            <v>0</v>
          </cell>
          <cell r="BQ1454">
            <v>0</v>
          </cell>
          <cell r="BR1454">
            <v>0</v>
          </cell>
          <cell r="BS1454">
            <v>0</v>
          </cell>
          <cell r="BT1454">
            <v>0</v>
          </cell>
          <cell r="BU1454">
            <v>0</v>
          </cell>
          <cell r="BV1454">
            <v>0</v>
          </cell>
          <cell r="BW1454">
            <v>0</v>
          </cell>
          <cell r="BX1454">
            <v>0</v>
          </cell>
          <cell r="BY1454">
            <v>0</v>
          </cell>
          <cell r="BZ1454">
            <v>0</v>
          </cell>
          <cell r="CA1454">
            <v>0</v>
          </cell>
          <cell r="CB1454">
            <v>0</v>
          </cell>
          <cell r="CD1454">
            <v>0</v>
          </cell>
          <cell r="CE1454">
            <v>0</v>
          </cell>
          <cell r="CF1454">
            <v>0</v>
          </cell>
          <cell r="EM1454" t="e">
            <v>#N/A</v>
          </cell>
          <cell r="EN1454" t="e">
            <v>#N/A</v>
          </cell>
          <cell r="EO1454" t="e">
            <v>#N/A</v>
          </cell>
          <cell r="EP1454" t="e">
            <v>#N/A</v>
          </cell>
          <cell r="EQ1454" t="e">
            <v>#N/A</v>
          </cell>
          <cell r="ER1454" t="e">
            <v>#N/A</v>
          </cell>
          <cell r="ES1454" t="e">
            <v>#N/A</v>
          </cell>
          <cell r="ET1454" t="e">
            <v>#N/A</v>
          </cell>
          <cell r="EU1454" t="e">
            <v>#N/A</v>
          </cell>
          <cell r="EV1454" t="e">
            <v>#N/A</v>
          </cell>
          <cell r="EW1454" t="e">
            <v>#N/A</v>
          </cell>
          <cell r="EX1454" t="e">
            <v>#N/A</v>
          </cell>
          <cell r="EY1454">
            <v>0</v>
          </cell>
        </row>
        <row r="1455">
          <cell r="AC1455" t="str">
            <v/>
          </cell>
          <cell r="BP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U1455">
            <v>0</v>
          </cell>
          <cell r="BV1455">
            <v>0</v>
          </cell>
          <cell r="BW1455">
            <v>0</v>
          </cell>
          <cell r="BX1455">
            <v>0</v>
          </cell>
          <cell r="BY1455">
            <v>0</v>
          </cell>
          <cell r="BZ1455">
            <v>0</v>
          </cell>
          <cell r="CA1455">
            <v>0</v>
          </cell>
          <cell r="CB1455">
            <v>0</v>
          </cell>
          <cell r="CD1455">
            <v>0</v>
          </cell>
          <cell r="CE1455">
            <v>0</v>
          </cell>
          <cell r="CF1455">
            <v>0</v>
          </cell>
          <cell r="EM1455" t="e">
            <v>#N/A</v>
          </cell>
          <cell r="EN1455" t="e">
            <v>#N/A</v>
          </cell>
          <cell r="EO1455" t="e">
            <v>#N/A</v>
          </cell>
          <cell r="EP1455" t="e">
            <v>#N/A</v>
          </cell>
          <cell r="EQ1455" t="e">
            <v>#N/A</v>
          </cell>
          <cell r="ER1455" t="e">
            <v>#N/A</v>
          </cell>
          <cell r="ES1455" t="e">
            <v>#N/A</v>
          </cell>
          <cell r="ET1455" t="e">
            <v>#N/A</v>
          </cell>
          <cell r="EU1455" t="e">
            <v>#N/A</v>
          </cell>
          <cell r="EV1455" t="e">
            <v>#N/A</v>
          </cell>
          <cell r="EW1455" t="e">
            <v>#N/A</v>
          </cell>
          <cell r="EX1455" t="e">
            <v>#N/A</v>
          </cell>
          <cell r="EY1455">
            <v>0</v>
          </cell>
        </row>
        <row r="1456">
          <cell r="AC1456" t="str">
            <v/>
          </cell>
          <cell r="BP1456">
            <v>0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U1456">
            <v>0</v>
          </cell>
          <cell r="BV1456">
            <v>0</v>
          </cell>
          <cell r="BW1456">
            <v>0</v>
          </cell>
          <cell r="BX1456">
            <v>0</v>
          </cell>
          <cell r="BY1456">
            <v>0</v>
          </cell>
          <cell r="BZ1456">
            <v>0</v>
          </cell>
          <cell r="CA1456">
            <v>0</v>
          </cell>
          <cell r="CB1456">
            <v>0</v>
          </cell>
          <cell r="CD1456">
            <v>0</v>
          </cell>
          <cell r="CE1456">
            <v>0</v>
          </cell>
          <cell r="CF1456">
            <v>0</v>
          </cell>
          <cell r="EM1456" t="e">
            <v>#N/A</v>
          </cell>
          <cell r="EN1456" t="e">
            <v>#N/A</v>
          </cell>
          <cell r="EO1456" t="e">
            <v>#N/A</v>
          </cell>
          <cell r="EP1456" t="e">
            <v>#N/A</v>
          </cell>
          <cell r="EQ1456" t="e">
            <v>#N/A</v>
          </cell>
          <cell r="ER1456" t="e">
            <v>#N/A</v>
          </cell>
          <cell r="ES1456" t="e">
            <v>#N/A</v>
          </cell>
          <cell r="ET1456" t="e">
            <v>#N/A</v>
          </cell>
          <cell r="EU1456" t="e">
            <v>#N/A</v>
          </cell>
          <cell r="EV1456" t="e">
            <v>#N/A</v>
          </cell>
          <cell r="EW1456" t="e">
            <v>#N/A</v>
          </cell>
          <cell r="EX1456" t="e">
            <v>#N/A</v>
          </cell>
          <cell r="EY1456">
            <v>0</v>
          </cell>
        </row>
        <row r="1457">
          <cell r="AC1457" t="str">
            <v/>
          </cell>
          <cell r="BP1457">
            <v>0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U1457">
            <v>0</v>
          </cell>
          <cell r="BV1457">
            <v>0</v>
          </cell>
          <cell r="BW1457">
            <v>0</v>
          </cell>
          <cell r="BX1457">
            <v>0</v>
          </cell>
          <cell r="BY1457">
            <v>0</v>
          </cell>
          <cell r="BZ1457">
            <v>0</v>
          </cell>
          <cell r="CA1457">
            <v>0</v>
          </cell>
          <cell r="CB1457">
            <v>0</v>
          </cell>
          <cell r="CD1457">
            <v>0</v>
          </cell>
          <cell r="CE1457">
            <v>0</v>
          </cell>
          <cell r="CF1457">
            <v>0</v>
          </cell>
          <cell r="EM1457" t="e">
            <v>#N/A</v>
          </cell>
          <cell r="EN1457" t="e">
            <v>#N/A</v>
          </cell>
          <cell r="EO1457" t="e">
            <v>#N/A</v>
          </cell>
          <cell r="EP1457" t="e">
            <v>#N/A</v>
          </cell>
          <cell r="EQ1457" t="e">
            <v>#N/A</v>
          </cell>
          <cell r="ER1457" t="e">
            <v>#N/A</v>
          </cell>
          <cell r="ES1457" t="e">
            <v>#N/A</v>
          </cell>
          <cell r="ET1457" t="e">
            <v>#N/A</v>
          </cell>
          <cell r="EU1457" t="e">
            <v>#N/A</v>
          </cell>
          <cell r="EV1457" t="e">
            <v>#N/A</v>
          </cell>
          <cell r="EW1457" t="e">
            <v>#N/A</v>
          </cell>
          <cell r="EX1457" t="e">
            <v>#N/A</v>
          </cell>
          <cell r="EY1457">
            <v>0</v>
          </cell>
        </row>
        <row r="1458">
          <cell r="AC1458" t="str">
            <v/>
          </cell>
          <cell r="BP1458">
            <v>0</v>
          </cell>
          <cell r="BQ1458">
            <v>0</v>
          </cell>
          <cell r="BR1458">
            <v>0</v>
          </cell>
          <cell r="BS1458">
            <v>0</v>
          </cell>
          <cell r="BT1458">
            <v>0</v>
          </cell>
          <cell r="BU1458">
            <v>0</v>
          </cell>
          <cell r="BV1458">
            <v>0</v>
          </cell>
          <cell r="BW1458">
            <v>0</v>
          </cell>
          <cell r="BX1458">
            <v>0</v>
          </cell>
          <cell r="BY1458">
            <v>0</v>
          </cell>
          <cell r="BZ1458">
            <v>0</v>
          </cell>
          <cell r="CA1458">
            <v>0</v>
          </cell>
          <cell r="CB1458">
            <v>0</v>
          </cell>
          <cell r="CD1458">
            <v>0</v>
          </cell>
          <cell r="CE1458">
            <v>0</v>
          </cell>
          <cell r="CF1458">
            <v>0</v>
          </cell>
          <cell r="EM1458" t="e">
            <v>#N/A</v>
          </cell>
          <cell r="EN1458" t="e">
            <v>#N/A</v>
          </cell>
          <cell r="EO1458" t="e">
            <v>#N/A</v>
          </cell>
          <cell r="EP1458" t="e">
            <v>#N/A</v>
          </cell>
          <cell r="EQ1458" t="e">
            <v>#N/A</v>
          </cell>
          <cell r="ER1458" t="e">
            <v>#N/A</v>
          </cell>
          <cell r="ES1458" t="e">
            <v>#N/A</v>
          </cell>
          <cell r="ET1458" t="e">
            <v>#N/A</v>
          </cell>
          <cell r="EU1458" t="e">
            <v>#N/A</v>
          </cell>
          <cell r="EV1458" t="e">
            <v>#N/A</v>
          </cell>
          <cell r="EW1458" t="e">
            <v>#N/A</v>
          </cell>
          <cell r="EX1458" t="e">
            <v>#N/A</v>
          </cell>
          <cell r="EY1458">
            <v>0</v>
          </cell>
        </row>
        <row r="1459">
          <cell r="AC1459" t="str">
            <v/>
          </cell>
          <cell r="BP1459">
            <v>0</v>
          </cell>
          <cell r="BQ1459">
            <v>0</v>
          </cell>
          <cell r="BR1459">
            <v>0</v>
          </cell>
          <cell r="BS1459">
            <v>0</v>
          </cell>
          <cell r="BT1459">
            <v>0</v>
          </cell>
          <cell r="BU1459">
            <v>0</v>
          </cell>
          <cell r="BV1459">
            <v>0</v>
          </cell>
          <cell r="BW1459">
            <v>0</v>
          </cell>
          <cell r="BX1459">
            <v>0</v>
          </cell>
          <cell r="BY1459">
            <v>0</v>
          </cell>
          <cell r="BZ1459">
            <v>0</v>
          </cell>
          <cell r="CA1459">
            <v>0</v>
          </cell>
          <cell r="CB1459">
            <v>0</v>
          </cell>
          <cell r="CD1459">
            <v>0</v>
          </cell>
          <cell r="CE1459">
            <v>0</v>
          </cell>
          <cell r="CF1459">
            <v>0</v>
          </cell>
          <cell r="EM1459" t="e">
            <v>#N/A</v>
          </cell>
          <cell r="EN1459" t="e">
            <v>#N/A</v>
          </cell>
          <cell r="EO1459" t="e">
            <v>#N/A</v>
          </cell>
          <cell r="EP1459" t="e">
            <v>#N/A</v>
          </cell>
          <cell r="EQ1459" t="e">
            <v>#N/A</v>
          </cell>
          <cell r="ER1459" t="e">
            <v>#N/A</v>
          </cell>
          <cell r="ES1459" t="e">
            <v>#N/A</v>
          </cell>
          <cell r="ET1459" t="e">
            <v>#N/A</v>
          </cell>
          <cell r="EU1459" t="e">
            <v>#N/A</v>
          </cell>
          <cell r="EV1459" t="e">
            <v>#N/A</v>
          </cell>
          <cell r="EW1459" t="e">
            <v>#N/A</v>
          </cell>
          <cell r="EX1459" t="e">
            <v>#N/A</v>
          </cell>
          <cell r="EY1459">
            <v>0</v>
          </cell>
        </row>
        <row r="1460">
          <cell r="AC1460" t="str">
            <v/>
          </cell>
          <cell r="BP1460">
            <v>0</v>
          </cell>
          <cell r="BQ1460">
            <v>0</v>
          </cell>
          <cell r="BR1460">
            <v>0</v>
          </cell>
          <cell r="BS1460">
            <v>0</v>
          </cell>
          <cell r="BT1460">
            <v>0</v>
          </cell>
          <cell r="BU1460">
            <v>0</v>
          </cell>
          <cell r="BV1460">
            <v>0</v>
          </cell>
          <cell r="BW1460">
            <v>0</v>
          </cell>
          <cell r="BX1460">
            <v>0</v>
          </cell>
          <cell r="BY1460">
            <v>0</v>
          </cell>
          <cell r="BZ1460">
            <v>0</v>
          </cell>
          <cell r="CA1460">
            <v>0</v>
          </cell>
          <cell r="CB1460">
            <v>0</v>
          </cell>
          <cell r="CD1460">
            <v>0</v>
          </cell>
          <cell r="CE1460">
            <v>0</v>
          </cell>
          <cell r="CF1460">
            <v>0</v>
          </cell>
          <cell r="EM1460" t="e">
            <v>#N/A</v>
          </cell>
          <cell r="EN1460" t="e">
            <v>#N/A</v>
          </cell>
          <cell r="EO1460" t="e">
            <v>#N/A</v>
          </cell>
          <cell r="EP1460" t="e">
            <v>#N/A</v>
          </cell>
          <cell r="EQ1460" t="e">
            <v>#N/A</v>
          </cell>
          <cell r="ER1460" t="e">
            <v>#N/A</v>
          </cell>
          <cell r="ES1460" t="e">
            <v>#N/A</v>
          </cell>
          <cell r="ET1460" t="e">
            <v>#N/A</v>
          </cell>
          <cell r="EU1460" t="e">
            <v>#N/A</v>
          </cell>
          <cell r="EV1460" t="e">
            <v>#N/A</v>
          </cell>
          <cell r="EW1460" t="e">
            <v>#N/A</v>
          </cell>
          <cell r="EX1460" t="e">
            <v>#N/A</v>
          </cell>
          <cell r="EY1460">
            <v>0</v>
          </cell>
        </row>
        <row r="1461">
          <cell r="AC1461" t="str">
            <v/>
          </cell>
          <cell r="BP1461">
            <v>0</v>
          </cell>
          <cell r="BQ1461">
            <v>0</v>
          </cell>
          <cell r="BR1461">
            <v>0</v>
          </cell>
          <cell r="BS1461">
            <v>0</v>
          </cell>
          <cell r="BT1461">
            <v>0</v>
          </cell>
          <cell r="BU1461">
            <v>0</v>
          </cell>
          <cell r="BV1461">
            <v>0</v>
          </cell>
          <cell r="BW1461">
            <v>0</v>
          </cell>
          <cell r="BX1461">
            <v>0</v>
          </cell>
          <cell r="BY1461">
            <v>0</v>
          </cell>
          <cell r="BZ1461">
            <v>0</v>
          </cell>
          <cell r="CA1461">
            <v>0</v>
          </cell>
          <cell r="CB1461">
            <v>0</v>
          </cell>
          <cell r="CD1461">
            <v>0</v>
          </cell>
          <cell r="CE1461">
            <v>0</v>
          </cell>
          <cell r="CF1461">
            <v>0</v>
          </cell>
          <cell r="EM1461" t="e">
            <v>#N/A</v>
          </cell>
          <cell r="EN1461" t="e">
            <v>#N/A</v>
          </cell>
          <cell r="EO1461" t="e">
            <v>#N/A</v>
          </cell>
          <cell r="EP1461" t="e">
            <v>#N/A</v>
          </cell>
          <cell r="EQ1461" t="e">
            <v>#N/A</v>
          </cell>
          <cell r="ER1461" t="e">
            <v>#N/A</v>
          </cell>
          <cell r="ES1461" t="e">
            <v>#N/A</v>
          </cell>
          <cell r="ET1461" t="e">
            <v>#N/A</v>
          </cell>
          <cell r="EU1461" t="e">
            <v>#N/A</v>
          </cell>
          <cell r="EV1461" t="e">
            <v>#N/A</v>
          </cell>
          <cell r="EW1461" t="e">
            <v>#N/A</v>
          </cell>
          <cell r="EX1461" t="e">
            <v>#N/A</v>
          </cell>
          <cell r="EY1461">
            <v>0</v>
          </cell>
        </row>
        <row r="1462">
          <cell r="AC1462" t="str">
            <v/>
          </cell>
          <cell r="BP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U1462">
            <v>0</v>
          </cell>
          <cell r="BV1462">
            <v>0</v>
          </cell>
          <cell r="BW1462">
            <v>0</v>
          </cell>
          <cell r="BX1462">
            <v>0</v>
          </cell>
          <cell r="BY1462">
            <v>0</v>
          </cell>
          <cell r="BZ1462">
            <v>0</v>
          </cell>
          <cell r="CA1462">
            <v>0</v>
          </cell>
          <cell r="CB1462">
            <v>0</v>
          </cell>
          <cell r="CD1462">
            <v>0</v>
          </cell>
          <cell r="CE1462">
            <v>0</v>
          </cell>
          <cell r="CF1462">
            <v>0</v>
          </cell>
          <cell r="EM1462" t="e">
            <v>#N/A</v>
          </cell>
          <cell r="EN1462" t="e">
            <v>#N/A</v>
          </cell>
          <cell r="EO1462" t="e">
            <v>#N/A</v>
          </cell>
          <cell r="EP1462" t="e">
            <v>#N/A</v>
          </cell>
          <cell r="EQ1462" t="e">
            <v>#N/A</v>
          </cell>
          <cell r="ER1462" t="e">
            <v>#N/A</v>
          </cell>
          <cell r="ES1462" t="e">
            <v>#N/A</v>
          </cell>
          <cell r="ET1462" t="e">
            <v>#N/A</v>
          </cell>
          <cell r="EU1462" t="e">
            <v>#N/A</v>
          </cell>
          <cell r="EV1462" t="e">
            <v>#N/A</v>
          </cell>
          <cell r="EW1462" t="e">
            <v>#N/A</v>
          </cell>
          <cell r="EX1462" t="e">
            <v>#N/A</v>
          </cell>
          <cell r="EY1462">
            <v>0</v>
          </cell>
        </row>
        <row r="1463">
          <cell r="AC1463" t="str">
            <v/>
          </cell>
          <cell r="BP1463">
            <v>0</v>
          </cell>
          <cell r="BQ1463">
            <v>0</v>
          </cell>
          <cell r="BR1463">
            <v>0</v>
          </cell>
          <cell r="BS1463">
            <v>0</v>
          </cell>
          <cell r="BT1463">
            <v>0</v>
          </cell>
          <cell r="BU1463">
            <v>0</v>
          </cell>
          <cell r="BV1463">
            <v>0</v>
          </cell>
          <cell r="BW1463">
            <v>0</v>
          </cell>
          <cell r="BX1463">
            <v>0</v>
          </cell>
          <cell r="BY1463">
            <v>0</v>
          </cell>
          <cell r="BZ1463">
            <v>0</v>
          </cell>
          <cell r="CA1463">
            <v>0</v>
          </cell>
          <cell r="CB1463">
            <v>0</v>
          </cell>
          <cell r="CD1463">
            <v>0</v>
          </cell>
          <cell r="CE1463">
            <v>0</v>
          </cell>
          <cell r="CF1463">
            <v>0</v>
          </cell>
          <cell r="EM1463" t="e">
            <v>#N/A</v>
          </cell>
          <cell r="EN1463" t="e">
            <v>#N/A</v>
          </cell>
          <cell r="EO1463" t="e">
            <v>#N/A</v>
          </cell>
          <cell r="EP1463" t="e">
            <v>#N/A</v>
          </cell>
          <cell r="EQ1463" t="e">
            <v>#N/A</v>
          </cell>
          <cell r="ER1463" t="e">
            <v>#N/A</v>
          </cell>
          <cell r="ES1463" t="e">
            <v>#N/A</v>
          </cell>
          <cell r="ET1463" t="e">
            <v>#N/A</v>
          </cell>
          <cell r="EU1463" t="e">
            <v>#N/A</v>
          </cell>
          <cell r="EV1463" t="e">
            <v>#N/A</v>
          </cell>
          <cell r="EW1463" t="e">
            <v>#N/A</v>
          </cell>
          <cell r="EX1463" t="e">
            <v>#N/A</v>
          </cell>
          <cell r="EY1463">
            <v>0</v>
          </cell>
        </row>
        <row r="1464">
          <cell r="AC1464" t="str">
            <v/>
          </cell>
          <cell r="BP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U1464">
            <v>0</v>
          </cell>
          <cell r="BV1464">
            <v>0</v>
          </cell>
          <cell r="BW1464">
            <v>0</v>
          </cell>
          <cell r="BX1464">
            <v>0</v>
          </cell>
          <cell r="BY1464">
            <v>0</v>
          </cell>
          <cell r="BZ1464">
            <v>0</v>
          </cell>
          <cell r="CA1464">
            <v>0</v>
          </cell>
          <cell r="CB1464">
            <v>0</v>
          </cell>
          <cell r="CD1464">
            <v>0</v>
          </cell>
          <cell r="CE1464">
            <v>0</v>
          </cell>
          <cell r="CF1464">
            <v>0</v>
          </cell>
          <cell r="EM1464" t="e">
            <v>#N/A</v>
          </cell>
          <cell r="EN1464" t="e">
            <v>#N/A</v>
          </cell>
          <cell r="EO1464" t="e">
            <v>#N/A</v>
          </cell>
          <cell r="EP1464" t="e">
            <v>#N/A</v>
          </cell>
          <cell r="EQ1464" t="e">
            <v>#N/A</v>
          </cell>
          <cell r="ER1464" t="e">
            <v>#N/A</v>
          </cell>
          <cell r="ES1464" t="e">
            <v>#N/A</v>
          </cell>
          <cell r="ET1464" t="e">
            <v>#N/A</v>
          </cell>
          <cell r="EU1464" t="e">
            <v>#N/A</v>
          </cell>
          <cell r="EV1464" t="e">
            <v>#N/A</v>
          </cell>
          <cell r="EW1464" t="e">
            <v>#N/A</v>
          </cell>
          <cell r="EX1464" t="e">
            <v>#N/A</v>
          </cell>
          <cell r="EY1464">
            <v>0</v>
          </cell>
        </row>
        <row r="1465">
          <cell r="AC1465" t="str">
            <v/>
          </cell>
          <cell r="BP1465">
            <v>0</v>
          </cell>
          <cell r="BQ1465">
            <v>0</v>
          </cell>
          <cell r="BR1465">
            <v>0</v>
          </cell>
          <cell r="BS1465">
            <v>0</v>
          </cell>
          <cell r="BT1465">
            <v>0</v>
          </cell>
          <cell r="BU1465">
            <v>0</v>
          </cell>
          <cell r="BV1465">
            <v>0</v>
          </cell>
          <cell r="BW1465">
            <v>0</v>
          </cell>
          <cell r="BX1465">
            <v>0</v>
          </cell>
          <cell r="BY1465">
            <v>0</v>
          </cell>
          <cell r="BZ1465">
            <v>0</v>
          </cell>
          <cell r="CA1465">
            <v>0</v>
          </cell>
          <cell r="CB1465">
            <v>0</v>
          </cell>
          <cell r="CD1465">
            <v>0</v>
          </cell>
          <cell r="CE1465">
            <v>0</v>
          </cell>
          <cell r="CF1465">
            <v>0</v>
          </cell>
          <cell r="EM1465" t="e">
            <v>#N/A</v>
          </cell>
          <cell r="EN1465" t="e">
            <v>#N/A</v>
          </cell>
          <cell r="EO1465" t="e">
            <v>#N/A</v>
          </cell>
          <cell r="EP1465" t="e">
            <v>#N/A</v>
          </cell>
          <cell r="EQ1465" t="e">
            <v>#N/A</v>
          </cell>
          <cell r="ER1465" t="e">
            <v>#N/A</v>
          </cell>
          <cell r="ES1465" t="e">
            <v>#N/A</v>
          </cell>
          <cell r="ET1465" t="e">
            <v>#N/A</v>
          </cell>
          <cell r="EU1465" t="e">
            <v>#N/A</v>
          </cell>
          <cell r="EV1465" t="e">
            <v>#N/A</v>
          </cell>
          <cell r="EW1465" t="e">
            <v>#N/A</v>
          </cell>
          <cell r="EX1465" t="e">
            <v>#N/A</v>
          </cell>
          <cell r="EY1465">
            <v>0</v>
          </cell>
        </row>
        <row r="1466">
          <cell r="AC1466" t="str">
            <v/>
          </cell>
          <cell r="BP1466">
            <v>0</v>
          </cell>
          <cell r="BQ1466">
            <v>0</v>
          </cell>
          <cell r="BR1466">
            <v>0</v>
          </cell>
          <cell r="BS1466">
            <v>0</v>
          </cell>
          <cell r="BT1466">
            <v>0</v>
          </cell>
          <cell r="BU1466">
            <v>0</v>
          </cell>
          <cell r="BV1466">
            <v>0</v>
          </cell>
          <cell r="BW1466">
            <v>0</v>
          </cell>
          <cell r="BX1466">
            <v>0</v>
          </cell>
          <cell r="BY1466">
            <v>0</v>
          </cell>
          <cell r="BZ1466">
            <v>0</v>
          </cell>
          <cell r="CA1466">
            <v>0</v>
          </cell>
          <cell r="CB1466">
            <v>0</v>
          </cell>
          <cell r="CD1466">
            <v>0</v>
          </cell>
          <cell r="CE1466">
            <v>0</v>
          </cell>
          <cell r="CF1466">
            <v>0</v>
          </cell>
          <cell r="EM1466" t="e">
            <v>#N/A</v>
          </cell>
          <cell r="EN1466" t="e">
            <v>#N/A</v>
          </cell>
          <cell r="EO1466" t="e">
            <v>#N/A</v>
          </cell>
          <cell r="EP1466" t="e">
            <v>#N/A</v>
          </cell>
          <cell r="EQ1466" t="e">
            <v>#N/A</v>
          </cell>
          <cell r="ER1466" t="e">
            <v>#N/A</v>
          </cell>
          <cell r="ES1466" t="e">
            <v>#N/A</v>
          </cell>
          <cell r="ET1466" t="e">
            <v>#N/A</v>
          </cell>
          <cell r="EU1466" t="e">
            <v>#N/A</v>
          </cell>
          <cell r="EV1466" t="e">
            <v>#N/A</v>
          </cell>
          <cell r="EW1466" t="e">
            <v>#N/A</v>
          </cell>
          <cell r="EX1466" t="e">
            <v>#N/A</v>
          </cell>
          <cell r="EY1466">
            <v>0</v>
          </cell>
        </row>
        <row r="1467">
          <cell r="AC1467" t="str">
            <v/>
          </cell>
          <cell r="BP1467">
            <v>0</v>
          </cell>
          <cell r="BQ1467">
            <v>0</v>
          </cell>
          <cell r="BR1467">
            <v>0</v>
          </cell>
          <cell r="BS1467">
            <v>0</v>
          </cell>
          <cell r="BT1467">
            <v>0</v>
          </cell>
          <cell r="BU1467">
            <v>0</v>
          </cell>
          <cell r="BV1467">
            <v>0</v>
          </cell>
          <cell r="BW1467">
            <v>0</v>
          </cell>
          <cell r="BX1467">
            <v>0</v>
          </cell>
          <cell r="BY1467">
            <v>0</v>
          </cell>
          <cell r="BZ1467">
            <v>0</v>
          </cell>
          <cell r="CA1467">
            <v>0</v>
          </cell>
          <cell r="CB1467">
            <v>0</v>
          </cell>
          <cell r="CD1467">
            <v>0</v>
          </cell>
          <cell r="CE1467">
            <v>0</v>
          </cell>
          <cell r="CF1467">
            <v>0</v>
          </cell>
          <cell r="EM1467" t="e">
            <v>#N/A</v>
          </cell>
          <cell r="EN1467" t="e">
            <v>#N/A</v>
          </cell>
          <cell r="EO1467" t="e">
            <v>#N/A</v>
          </cell>
          <cell r="EP1467" t="e">
            <v>#N/A</v>
          </cell>
          <cell r="EQ1467" t="e">
            <v>#N/A</v>
          </cell>
          <cell r="ER1467" t="e">
            <v>#N/A</v>
          </cell>
          <cell r="ES1467" t="e">
            <v>#N/A</v>
          </cell>
          <cell r="ET1467" t="e">
            <v>#N/A</v>
          </cell>
          <cell r="EU1467" t="e">
            <v>#N/A</v>
          </cell>
          <cell r="EV1467" t="e">
            <v>#N/A</v>
          </cell>
          <cell r="EW1467" t="e">
            <v>#N/A</v>
          </cell>
          <cell r="EX1467" t="e">
            <v>#N/A</v>
          </cell>
          <cell r="EY1467">
            <v>0</v>
          </cell>
        </row>
        <row r="1468">
          <cell r="AC1468" t="str">
            <v/>
          </cell>
          <cell r="BP1468">
            <v>0</v>
          </cell>
          <cell r="BQ1468">
            <v>0</v>
          </cell>
          <cell r="BR1468">
            <v>0</v>
          </cell>
          <cell r="BS1468">
            <v>0</v>
          </cell>
          <cell r="BT1468">
            <v>0</v>
          </cell>
          <cell r="BU1468">
            <v>0</v>
          </cell>
          <cell r="BV1468">
            <v>0</v>
          </cell>
          <cell r="BW1468">
            <v>0</v>
          </cell>
          <cell r="BX1468">
            <v>0</v>
          </cell>
          <cell r="BY1468">
            <v>0</v>
          </cell>
          <cell r="BZ1468">
            <v>0</v>
          </cell>
          <cell r="CA1468">
            <v>0</v>
          </cell>
          <cell r="CB1468">
            <v>0</v>
          </cell>
          <cell r="CD1468">
            <v>0</v>
          </cell>
          <cell r="CE1468">
            <v>0</v>
          </cell>
          <cell r="CF1468">
            <v>0</v>
          </cell>
          <cell r="EM1468" t="e">
            <v>#N/A</v>
          </cell>
          <cell r="EN1468" t="e">
            <v>#N/A</v>
          </cell>
          <cell r="EO1468" t="e">
            <v>#N/A</v>
          </cell>
          <cell r="EP1468" t="e">
            <v>#N/A</v>
          </cell>
          <cell r="EQ1468" t="e">
            <v>#N/A</v>
          </cell>
          <cell r="ER1468" t="e">
            <v>#N/A</v>
          </cell>
          <cell r="ES1468" t="e">
            <v>#N/A</v>
          </cell>
          <cell r="ET1468" t="e">
            <v>#N/A</v>
          </cell>
          <cell r="EU1468" t="e">
            <v>#N/A</v>
          </cell>
          <cell r="EV1468" t="e">
            <v>#N/A</v>
          </cell>
          <cell r="EW1468" t="e">
            <v>#N/A</v>
          </cell>
          <cell r="EX1468" t="e">
            <v>#N/A</v>
          </cell>
          <cell r="EY1468">
            <v>0</v>
          </cell>
        </row>
        <row r="1469">
          <cell r="AC1469" t="str">
            <v/>
          </cell>
          <cell r="BP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U1469">
            <v>0</v>
          </cell>
          <cell r="BV1469">
            <v>0</v>
          </cell>
          <cell r="BW1469">
            <v>0</v>
          </cell>
          <cell r="BX1469">
            <v>0</v>
          </cell>
          <cell r="BY1469">
            <v>0</v>
          </cell>
          <cell r="BZ1469">
            <v>0</v>
          </cell>
          <cell r="CA1469">
            <v>0</v>
          </cell>
          <cell r="CB1469">
            <v>0</v>
          </cell>
          <cell r="CD1469">
            <v>0</v>
          </cell>
          <cell r="CE1469">
            <v>0</v>
          </cell>
          <cell r="CF1469">
            <v>0</v>
          </cell>
          <cell r="EM1469" t="e">
            <v>#N/A</v>
          </cell>
          <cell r="EN1469" t="e">
            <v>#N/A</v>
          </cell>
          <cell r="EO1469" t="e">
            <v>#N/A</v>
          </cell>
          <cell r="EP1469" t="e">
            <v>#N/A</v>
          </cell>
          <cell r="EQ1469" t="e">
            <v>#N/A</v>
          </cell>
          <cell r="ER1469" t="e">
            <v>#N/A</v>
          </cell>
          <cell r="ES1469" t="e">
            <v>#N/A</v>
          </cell>
          <cell r="ET1469" t="e">
            <v>#N/A</v>
          </cell>
          <cell r="EU1469" t="e">
            <v>#N/A</v>
          </cell>
          <cell r="EV1469" t="e">
            <v>#N/A</v>
          </cell>
          <cell r="EW1469" t="e">
            <v>#N/A</v>
          </cell>
          <cell r="EX1469" t="e">
            <v>#N/A</v>
          </cell>
          <cell r="EY1469">
            <v>0</v>
          </cell>
        </row>
        <row r="1470">
          <cell r="AC1470" t="str">
            <v/>
          </cell>
          <cell r="BP1470">
            <v>0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U1470">
            <v>0</v>
          </cell>
          <cell r="BV1470">
            <v>0</v>
          </cell>
          <cell r="BW1470">
            <v>0</v>
          </cell>
          <cell r="BX1470">
            <v>0</v>
          </cell>
          <cell r="BY1470">
            <v>0</v>
          </cell>
          <cell r="BZ1470">
            <v>0</v>
          </cell>
          <cell r="CA1470">
            <v>0</v>
          </cell>
          <cell r="CB1470">
            <v>0</v>
          </cell>
          <cell r="CD1470">
            <v>0</v>
          </cell>
          <cell r="CE1470">
            <v>0</v>
          </cell>
          <cell r="CF1470">
            <v>0</v>
          </cell>
          <cell r="EM1470" t="e">
            <v>#N/A</v>
          </cell>
          <cell r="EN1470" t="e">
            <v>#N/A</v>
          </cell>
          <cell r="EO1470" t="e">
            <v>#N/A</v>
          </cell>
          <cell r="EP1470" t="e">
            <v>#N/A</v>
          </cell>
          <cell r="EQ1470" t="e">
            <v>#N/A</v>
          </cell>
          <cell r="ER1470" t="e">
            <v>#N/A</v>
          </cell>
          <cell r="ES1470" t="e">
            <v>#N/A</v>
          </cell>
          <cell r="ET1470" t="e">
            <v>#N/A</v>
          </cell>
          <cell r="EU1470" t="e">
            <v>#N/A</v>
          </cell>
          <cell r="EV1470" t="e">
            <v>#N/A</v>
          </cell>
          <cell r="EW1470" t="e">
            <v>#N/A</v>
          </cell>
          <cell r="EX1470" t="e">
            <v>#N/A</v>
          </cell>
          <cell r="EY1470">
            <v>0</v>
          </cell>
        </row>
        <row r="1471">
          <cell r="AC1471" t="str">
            <v/>
          </cell>
          <cell r="BP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U1471">
            <v>0</v>
          </cell>
          <cell r="BV1471">
            <v>0</v>
          </cell>
          <cell r="BW1471">
            <v>0</v>
          </cell>
          <cell r="BX1471">
            <v>0</v>
          </cell>
          <cell r="BY1471">
            <v>0</v>
          </cell>
          <cell r="BZ1471">
            <v>0</v>
          </cell>
          <cell r="CA1471">
            <v>0</v>
          </cell>
          <cell r="CB1471">
            <v>0</v>
          </cell>
          <cell r="CD1471">
            <v>0</v>
          </cell>
          <cell r="CE1471">
            <v>0</v>
          </cell>
          <cell r="CF1471">
            <v>0</v>
          </cell>
          <cell r="EM1471" t="e">
            <v>#N/A</v>
          </cell>
          <cell r="EN1471" t="e">
            <v>#N/A</v>
          </cell>
          <cell r="EO1471" t="e">
            <v>#N/A</v>
          </cell>
          <cell r="EP1471" t="e">
            <v>#N/A</v>
          </cell>
          <cell r="EQ1471" t="e">
            <v>#N/A</v>
          </cell>
          <cell r="ER1471" t="e">
            <v>#N/A</v>
          </cell>
          <cell r="ES1471" t="e">
            <v>#N/A</v>
          </cell>
          <cell r="ET1471" t="e">
            <v>#N/A</v>
          </cell>
          <cell r="EU1471" t="e">
            <v>#N/A</v>
          </cell>
          <cell r="EV1471" t="e">
            <v>#N/A</v>
          </cell>
          <cell r="EW1471" t="e">
            <v>#N/A</v>
          </cell>
          <cell r="EX1471" t="e">
            <v>#N/A</v>
          </cell>
          <cell r="EY1471">
            <v>0</v>
          </cell>
        </row>
        <row r="1472">
          <cell r="AC1472" t="str">
            <v/>
          </cell>
          <cell r="BP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U1472">
            <v>0</v>
          </cell>
          <cell r="BV1472">
            <v>0</v>
          </cell>
          <cell r="BW1472">
            <v>0</v>
          </cell>
          <cell r="BX1472">
            <v>0</v>
          </cell>
          <cell r="BY1472">
            <v>0</v>
          </cell>
          <cell r="BZ1472">
            <v>0</v>
          </cell>
          <cell r="CA1472">
            <v>0</v>
          </cell>
          <cell r="CB1472">
            <v>0</v>
          </cell>
          <cell r="CD1472">
            <v>0</v>
          </cell>
          <cell r="CE1472">
            <v>0</v>
          </cell>
          <cell r="CF1472">
            <v>0</v>
          </cell>
          <cell r="EM1472" t="e">
            <v>#N/A</v>
          </cell>
          <cell r="EN1472" t="e">
            <v>#N/A</v>
          </cell>
          <cell r="EO1472" t="e">
            <v>#N/A</v>
          </cell>
          <cell r="EP1472" t="e">
            <v>#N/A</v>
          </cell>
          <cell r="EQ1472" t="e">
            <v>#N/A</v>
          </cell>
          <cell r="ER1472" t="e">
            <v>#N/A</v>
          </cell>
          <cell r="ES1472" t="e">
            <v>#N/A</v>
          </cell>
          <cell r="ET1472" t="e">
            <v>#N/A</v>
          </cell>
          <cell r="EU1472" t="e">
            <v>#N/A</v>
          </cell>
          <cell r="EV1472" t="e">
            <v>#N/A</v>
          </cell>
          <cell r="EW1472" t="e">
            <v>#N/A</v>
          </cell>
          <cell r="EX1472" t="e">
            <v>#N/A</v>
          </cell>
          <cell r="EY1472">
            <v>0</v>
          </cell>
        </row>
        <row r="1473">
          <cell r="AC1473" t="str">
            <v/>
          </cell>
          <cell r="BP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U1473">
            <v>0</v>
          </cell>
          <cell r="BV1473">
            <v>0</v>
          </cell>
          <cell r="BW1473">
            <v>0</v>
          </cell>
          <cell r="BX1473">
            <v>0</v>
          </cell>
          <cell r="BY1473">
            <v>0</v>
          </cell>
          <cell r="BZ1473">
            <v>0</v>
          </cell>
          <cell r="CA1473">
            <v>0</v>
          </cell>
          <cell r="CB1473">
            <v>0</v>
          </cell>
          <cell r="CD1473">
            <v>0</v>
          </cell>
          <cell r="CE1473">
            <v>0</v>
          </cell>
          <cell r="CF1473">
            <v>0</v>
          </cell>
          <cell r="EM1473" t="e">
            <v>#N/A</v>
          </cell>
          <cell r="EN1473" t="e">
            <v>#N/A</v>
          </cell>
          <cell r="EO1473" t="e">
            <v>#N/A</v>
          </cell>
          <cell r="EP1473" t="e">
            <v>#N/A</v>
          </cell>
          <cell r="EQ1473" t="e">
            <v>#N/A</v>
          </cell>
          <cell r="ER1473" t="e">
            <v>#N/A</v>
          </cell>
          <cell r="ES1473" t="e">
            <v>#N/A</v>
          </cell>
          <cell r="ET1473" t="e">
            <v>#N/A</v>
          </cell>
          <cell r="EU1473" t="e">
            <v>#N/A</v>
          </cell>
          <cell r="EV1473" t="e">
            <v>#N/A</v>
          </cell>
          <cell r="EW1473" t="e">
            <v>#N/A</v>
          </cell>
          <cell r="EX1473" t="e">
            <v>#N/A</v>
          </cell>
          <cell r="EY1473">
            <v>0</v>
          </cell>
        </row>
        <row r="1474">
          <cell r="AC1474" t="str">
            <v/>
          </cell>
          <cell r="BP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U1474">
            <v>0</v>
          </cell>
          <cell r="BV1474">
            <v>0</v>
          </cell>
          <cell r="BW1474">
            <v>0</v>
          </cell>
          <cell r="BX1474">
            <v>0</v>
          </cell>
          <cell r="BY1474">
            <v>0</v>
          </cell>
          <cell r="BZ1474">
            <v>0</v>
          </cell>
          <cell r="CA1474">
            <v>0</v>
          </cell>
          <cell r="CB1474">
            <v>0</v>
          </cell>
          <cell r="CD1474">
            <v>0</v>
          </cell>
          <cell r="CE1474">
            <v>0</v>
          </cell>
          <cell r="CF1474">
            <v>0</v>
          </cell>
          <cell r="EM1474" t="e">
            <v>#N/A</v>
          </cell>
          <cell r="EN1474" t="e">
            <v>#N/A</v>
          </cell>
          <cell r="EO1474" t="e">
            <v>#N/A</v>
          </cell>
          <cell r="EP1474" t="e">
            <v>#N/A</v>
          </cell>
          <cell r="EQ1474" t="e">
            <v>#N/A</v>
          </cell>
          <cell r="ER1474" t="e">
            <v>#N/A</v>
          </cell>
          <cell r="ES1474" t="e">
            <v>#N/A</v>
          </cell>
          <cell r="ET1474" t="e">
            <v>#N/A</v>
          </cell>
          <cell r="EU1474" t="e">
            <v>#N/A</v>
          </cell>
          <cell r="EV1474" t="e">
            <v>#N/A</v>
          </cell>
          <cell r="EW1474" t="e">
            <v>#N/A</v>
          </cell>
          <cell r="EX1474" t="e">
            <v>#N/A</v>
          </cell>
          <cell r="EY1474">
            <v>0</v>
          </cell>
        </row>
        <row r="1475">
          <cell r="AC1475" t="str">
            <v/>
          </cell>
          <cell r="BP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U1475">
            <v>0</v>
          </cell>
          <cell r="BV1475">
            <v>0</v>
          </cell>
          <cell r="BW1475">
            <v>0</v>
          </cell>
          <cell r="BX1475">
            <v>0</v>
          </cell>
          <cell r="BY1475">
            <v>0</v>
          </cell>
          <cell r="BZ1475">
            <v>0</v>
          </cell>
          <cell r="CA1475">
            <v>0</v>
          </cell>
          <cell r="CB1475">
            <v>0</v>
          </cell>
          <cell r="CD1475">
            <v>0</v>
          </cell>
          <cell r="CE1475">
            <v>0</v>
          </cell>
          <cell r="CF1475">
            <v>0</v>
          </cell>
          <cell r="EM1475" t="e">
            <v>#N/A</v>
          </cell>
          <cell r="EN1475" t="e">
            <v>#N/A</v>
          </cell>
          <cell r="EO1475" t="e">
            <v>#N/A</v>
          </cell>
          <cell r="EP1475" t="e">
            <v>#N/A</v>
          </cell>
          <cell r="EQ1475" t="e">
            <v>#N/A</v>
          </cell>
          <cell r="ER1475" t="e">
            <v>#N/A</v>
          </cell>
          <cell r="ES1475" t="e">
            <v>#N/A</v>
          </cell>
          <cell r="ET1475" t="e">
            <v>#N/A</v>
          </cell>
          <cell r="EU1475" t="e">
            <v>#N/A</v>
          </cell>
          <cell r="EV1475" t="e">
            <v>#N/A</v>
          </cell>
          <cell r="EW1475" t="e">
            <v>#N/A</v>
          </cell>
          <cell r="EX1475" t="e">
            <v>#N/A</v>
          </cell>
          <cell r="EY1475">
            <v>0</v>
          </cell>
        </row>
        <row r="1476">
          <cell r="AC1476" t="str">
            <v/>
          </cell>
          <cell r="BP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U1476">
            <v>0</v>
          </cell>
          <cell r="BV1476">
            <v>0</v>
          </cell>
          <cell r="BW1476">
            <v>0</v>
          </cell>
          <cell r="BX1476">
            <v>0</v>
          </cell>
          <cell r="BY1476">
            <v>0</v>
          </cell>
          <cell r="BZ1476">
            <v>0</v>
          </cell>
          <cell r="CA1476">
            <v>0</v>
          </cell>
          <cell r="CB1476">
            <v>0</v>
          </cell>
          <cell r="CD1476">
            <v>0</v>
          </cell>
          <cell r="CE1476">
            <v>0</v>
          </cell>
          <cell r="CF1476">
            <v>0</v>
          </cell>
          <cell r="EM1476" t="e">
            <v>#N/A</v>
          </cell>
          <cell r="EN1476" t="e">
            <v>#N/A</v>
          </cell>
          <cell r="EO1476" t="e">
            <v>#N/A</v>
          </cell>
          <cell r="EP1476" t="e">
            <v>#N/A</v>
          </cell>
          <cell r="EQ1476" t="e">
            <v>#N/A</v>
          </cell>
          <cell r="ER1476" t="e">
            <v>#N/A</v>
          </cell>
          <cell r="ES1476" t="e">
            <v>#N/A</v>
          </cell>
          <cell r="ET1476" t="e">
            <v>#N/A</v>
          </cell>
          <cell r="EU1476" t="e">
            <v>#N/A</v>
          </cell>
          <cell r="EV1476" t="e">
            <v>#N/A</v>
          </cell>
          <cell r="EW1476" t="e">
            <v>#N/A</v>
          </cell>
          <cell r="EX1476" t="e">
            <v>#N/A</v>
          </cell>
          <cell r="EY1476">
            <v>0</v>
          </cell>
        </row>
        <row r="1477">
          <cell r="AC1477" t="str">
            <v/>
          </cell>
          <cell r="BP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U1477">
            <v>0</v>
          </cell>
          <cell r="BV1477">
            <v>0</v>
          </cell>
          <cell r="BW1477">
            <v>0</v>
          </cell>
          <cell r="BX1477">
            <v>0</v>
          </cell>
          <cell r="BY1477">
            <v>0</v>
          </cell>
          <cell r="BZ1477">
            <v>0</v>
          </cell>
          <cell r="CA1477">
            <v>0</v>
          </cell>
          <cell r="CB1477">
            <v>0</v>
          </cell>
          <cell r="CD1477">
            <v>0</v>
          </cell>
          <cell r="CE1477">
            <v>0</v>
          </cell>
          <cell r="CF1477">
            <v>0</v>
          </cell>
          <cell r="EM1477" t="e">
            <v>#N/A</v>
          </cell>
          <cell r="EN1477" t="e">
            <v>#N/A</v>
          </cell>
          <cell r="EO1477" t="e">
            <v>#N/A</v>
          </cell>
          <cell r="EP1477" t="e">
            <v>#N/A</v>
          </cell>
          <cell r="EQ1477" t="e">
            <v>#N/A</v>
          </cell>
          <cell r="ER1477" t="e">
            <v>#N/A</v>
          </cell>
          <cell r="ES1477" t="e">
            <v>#N/A</v>
          </cell>
          <cell r="ET1477" t="e">
            <v>#N/A</v>
          </cell>
          <cell r="EU1477" t="e">
            <v>#N/A</v>
          </cell>
          <cell r="EV1477" t="e">
            <v>#N/A</v>
          </cell>
          <cell r="EW1477" t="e">
            <v>#N/A</v>
          </cell>
          <cell r="EX1477" t="e">
            <v>#N/A</v>
          </cell>
          <cell r="EY1477">
            <v>0</v>
          </cell>
        </row>
        <row r="1478">
          <cell r="AC1478" t="str">
            <v/>
          </cell>
          <cell r="BP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U1478">
            <v>0</v>
          </cell>
          <cell r="BV1478">
            <v>0</v>
          </cell>
          <cell r="BW1478">
            <v>0</v>
          </cell>
          <cell r="BX1478">
            <v>0</v>
          </cell>
          <cell r="BY1478">
            <v>0</v>
          </cell>
          <cell r="BZ1478">
            <v>0</v>
          </cell>
          <cell r="CA1478">
            <v>0</v>
          </cell>
          <cell r="CB1478">
            <v>0</v>
          </cell>
          <cell r="CD1478">
            <v>0</v>
          </cell>
          <cell r="CE1478">
            <v>0</v>
          </cell>
          <cell r="CF1478">
            <v>0</v>
          </cell>
          <cell r="EM1478" t="e">
            <v>#N/A</v>
          </cell>
          <cell r="EN1478" t="e">
            <v>#N/A</v>
          </cell>
          <cell r="EO1478" t="e">
            <v>#N/A</v>
          </cell>
          <cell r="EP1478" t="e">
            <v>#N/A</v>
          </cell>
          <cell r="EQ1478" t="e">
            <v>#N/A</v>
          </cell>
          <cell r="ER1478" t="e">
            <v>#N/A</v>
          </cell>
          <cell r="ES1478" t="e">
            <v>#N/A</v>
          </cell>
          <cell r="ET1478" t="e">
            <v>#N/A</v>
          </cell>
          <cell r="EU1478" t="e">
            <v>#N/A</v>
          </cell>
          <cell r="EV1478" t="e">
            <v>#N/A</v>
          </cell>
          <cell r="EW1478" t="e">
            <v>#N/A</v>
          </cell>
          <cell r="EX1478" t="e">
            <v>#N/A</v>
          </cell>
          <cell r="EY1478">
            <v>0</v>
          </cell>
        </row>
        <row r="1479">
          <cell r="AC1479" t="str">
            <v/>
          </cell>
          <cell r="BP1479">
            <v>0</v>
          </cell>
          <cell r="BQ1479">
            <v>0</v>
          </cell>
          <cell r="BR1479">
            <v>0</v>
          </cell>
          <cell r="BS1479">
            <v>0</v>
          </cell>
          <cell r="BT1479">
            <v>0</v>
          </cell>
          <cell r="BU1479">
            <v>0</v>
          </cell>
          <cell r="BV1479">
            <v>0</v>
          </cell>
          <cell r="BW1479">
            <v>0</v>
          </cell>
          <cell r="BX1479">
            <v>0</v>
          </cell>
          <cell r="BY1479">
            <v>0</v>
          </cell>
          <cell r="BZ1479">
            <v>0</v>
          </cell>
          <cell r="CA1479">
            <v>0</v>
          </cell>
          <cell r="CB1479">
            <v>0</v>
          </cell>
          <cell r="CD1479">
            <v>0</v>
          </cell>
          <cell r="CE1479">
            <v>0</v>
          </cell>
          <cell r="CF1479">
            <v>0</v>
          </cell>
          <cell r="EM1479" t="e">
            <v>#N/A</v>
          </cell>
          <cell r="EN1479" t="e">
            <v>#N/A</v>
          </cell>
          <cell r="EO1479" t="e">
            <v>#N/A</v>
          </cell>
          <cell r="EP1479" t="e">
            <v>#N/A</v>
          </cell>
          <cell r="EQ1479" t="e">
            <v>#N/A</v>
          </cell>
          <cell r="ER1479" t="e">
            <v>#N/A</v>
          </cell>
          <cell r="ES1479" t="e">
            <v>#N/A</v>
          </cell>
          <cell r="ET1479" t="e">
            <v>#N/A</v>
          </cell>
          <cell r="EU1479" t="e">
            <v>#N/A</v>
          </cell>
          <cell r="EV1479" t="e">
            <v>#N/A</v>
          </cell>
          <cell r="EW1479" t="e">
            <v>#N/A</v>
          </cell>
          <cell r="EX1479" t="e">
            <v>#N/A</v>
          </cell>
          <cell r="EY1479">
            <v>0</v>
          </cell>
        </row>
        <row r="1480">
          <cell r="AC1480" t="str">
            <v/>
          </cell>
          <cell r="BP1480">
            <v>0</v>
          </cell>
          <cell r="BQ1480">
            <v>0</v>
          </cell>
          <cell r="BR1480">
            <v>0</v>
          </cell>
          <cell r="BS1480">
            <v>0</v>
          </cell>
          <cell r="BT1480">
            <v>0</v>
          </cell>
          <cell r="BU1480">
            <v>0</v>
          </cell>
          <cell r="BV1480">
            <v>0</v>
          </cell>
          <cell r="BW1480">
            <v>0</v>
          </cell>
          <cell r="BX1480">
            <v>0</v>
          </cell>
          <cell r="BY1480">
            <v>0</v>
          </cell>
          <cell r="BZ1480">
            <v>0</v>
          </cell>
          <cell r="CA1480">
            <v>0</v>
          </cell>
          <cell r="CB1480">
            <v>0</v>
          </cell>
          <cell r="CD1480">
            <v>0</v>
          </cell>
          <cell r="CE1480">
            <v>0</v>
          </cell>
          <cell r="CF1480">
            <v>0</v>
          </cell>
          <cell r="EM1480" t="e">
            <v>#N/A</v>
          </cell>
          <cell r="EN1480" t="e">
            <v>#N/A</v>
          </cell>
          <cell r="EO1480" t="e">
            <v>#N/A</v>
          </cell>
          <cell r="EP1480" t="e">
            <v>#N/A</v>
          </cell>
          <cell r="EQ1480" t="e">
            <v>#N/A</v>
          </cell>
          <cell r="ER1480" t="e">
            <v>#N/A</v>
          </cell>
          <cell r="ES1480" t="e">
            <v>#N/A</v>
          </cell>
          <cell r="ET1480" t="e">
            <v>#N/A</v>
          </cell>
          <cell r="EU1480" t="e">
            <v>#N/A</v>
          </cell>
          <cell r="EV1480" t="e">
            <v>#N/A</v>
          </cell>
          <cell r="EW1480" t="e">
            <v>#N/A</v>
          </cell>
          <cell r="EX1480" t="e">
            <v>#N/A</v>
          </cell>
          <cell r="EY1480">
            <v>0</v>
          </cell>
        </row>
        <row r="1481">
          <cell r="AC1481" t="str">
            <v/>
          </cell>
          <cell r="BP1481">
            <v>0</v>
          </cell>
          <cell r="BQ1481">
            <v>0</v>
          </cell>
          <cell r="BR1481">
            <v>0</v>
          </cell>
          <cell r="BS1481">
            <v>0</v>
          </cell>
          <cell r="BT1481">
            <v>0</v>
          </cell>
          <cell r="BU1481">
            <v>0</v>
          </cell>
          <cell r="BV1481">
            <v>0</v>
          </cell>
          <cell r="BW1481">
            <v>0</v>
          </cell>
          <cell r="BX1481">
            <v>0</v>
          </cell>
          <cell r="BY1481">
            <v>0</v>
          </cell>
          <cell r="BZ1481">
            <v>0</v>
          </cell>
          <cell r="CA1481">
            <v>0</v>
          </cell>
          <cell r="CB1481">
            <v>0</v>
          </cell>
          <cell r="CD1481">
            <v>0</v>
          </cell>
          <cell r="CE1481">
            <v>0</v>
          </cell>
          <cell r="CF1481">
            <v>0</v>
          </cell>
          <cell r="EM1481" t="e">
            <v>#N/A</v>
          </cell>
          <cell r="EN1481" t="e">
            <v>#N/A</v>
          </cell>
          <cell r="EO1481" t="e">
            <v>#N/A</v>
          </cell>
          <cell r="EP1481" t="e">
            <v>#N/A</v>
          </cell>
          <cell r="EQ1481" t="e">
            <v>#N/A</v>
          </cell>
          <cell r="ER1481" t="e">
            <v>#N/A</v>
          </cell>
          <cell r="ES1481" t="e">
            <v>#N/A</v>
          </cell>
          <cell r="ET1481" t="e">
            <v>#N/A</v>
          </cell>
          <cell r="EU1481" t="e">
            <v>#N/A</v>
          </cell>
          <cell r="EV1481" t="e">
            <v>#N/A</v>
          </cell>
          <cell r="EW1481" t="e">
            <v>#N/A</v>
          </cell>
          <cell r="EX1481" t="e">
            <v>#N/A</v>
          </cell>
          <cell r="EY1481">
            <v>0</v>
          </cell>
        </row>
        <row r="1482">
          <cell r="AC1482" t="str">
            <v/>
          </cell>
          <cell r="BP1482">
            <v>0</v>
          </cell>
          <cell r="BQ1482">
            <v>0</v>
          </cell>
          <cell r="BR1482">
            <v>0</v>
          </cell>
          <cell r="BS1482">
            <v>0</v>
          </cell>
          <cell r="BT1482">
            <v>0</v>
          </cell>
          <cell r="BU1482">
            <v>0</v>
          </cell>
          <cell r="BV1482">
            <v>0</v>
          </cell>
          <cell r="BW1482">
            <v>0</v>
          </cell>
          <cell r="BX1482">
            <v>0</v>
          </cell>
          <cell r="BY1482">
            <v>0</v>
          </cell>
          <cell r="BZ1482">
            <v>0</v>
          </cell>
          <cell r="CA1482">
            <v>0</v>
          </cell>
          <cell r="CB1482">
            <v>0</v>
          </cell>
          <cell r="CD1482">
            <v>0</v>
          </cell>
          <cell r="CE1482">
            <v>0</v>
          </cell>
          <cell r="CF1482">
            <v>0</v>
          </cell>
          <cell r="EM1482" t="e">
            <v>#N/A</v>
          </cell>
          <cell r="EN1482" t="e">
            <v>#N/A</v>
          </cell>
          <cell r="EO1482" t="e">
            <v>#N/A</v>
          </cell>
          <cell r="EP1482" t="e">
            <v>#N/A</v>
          </cell>
          <cell r="EQ1482" t="e">
            <v>#N/A</v>
          </cell>
          <cell r="ER1482" t="e">
            <v>#N/A</v>
          </cell>
          <cell r="ES1482" t="e">
            <v>#N/A</v>
          </cell>
          <cell r="ET1482" t="e">
            <v>#N/A</v>
          </cell>
          <cell r="EU1482" t="e">
            <v>#N/A</v>
          </cell>
          <cell r="EV1482" t="e">
            <v>#N/A</v>
          </cell>
          <cell r="EW1482" t="e">
            <v>#N/A</v>
          </cell>
          <cell r="EX1482" t="e">
            <v>#N/A</v>
          </cell>
          <cell r="EY1482">
            <v>0</v>
          </cell>
        </row>
        <row r="1483">
          <cell r="AC1483" t="str">
            <v/>
          </cell>
          <cell r="BP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U1483">
            <v>0</v>
          </cell>
          <cell r="BV1483">
            <v>0</v>
          </cell>
          <cell r="BW1483">
            <v>0</v>
          </cell>
          <cell r="BX1483">
            <v>0</v>
          </cell>
          <cell r="BY1483">
            <v>0</v>
          </cell>
          <cell r="BZ1483">
            <v>0</v>
          </cell>
          <cell r="CA1483">
            <v>0</v>
          </cell>
          <cell r="CB1483">
            <v>0</v>
          </cell>
          <cell r="CD1483">
            <v>0</v>
          </cell>
          <cell r="CE1483">
            <v>0</v>
          </cell>
          <cell r="CF1483">
            <v>0</v>
          </cell>
          <cell r="EM1483" t="e">
            <v>#N/A</v>
          </cell>
          <cell r="EN1483" t="e">
            <v>#N/A</v>
          </cell>
          <cell r="EO1483" t="e">
            <v>#N/A</v>
          </cell>
          <cell r="EP1483" t="e">
            <v>#N/A</v>
          </cell>
          <cell r="EQ1483" t="e">
            <v>#N/A</v>
          </cell>
          <cell r="ER1483" t="e">
            <v>#N/A</v>
          </cell>
          <cell r="ES1483" t="e">
            <v>#N/A</v>
          </cell>
          <cell r="ET1483" t="e">
            <v>#N/A</v>
          </cell>
          <cell r="EU1483" t="e">
            <v>#N/A</v>
          </cell>
          <cell r="EV1483" t="e">
            <v>#N/A</v>
          </cell>
          <cell r="EW1483" t="e">
            <v>#N/A</v>
          </cell>
          <cell r="EX1483" t="e">
            <v>#N/A</v>
          </cell>
          <cell r="EY1483">
            <v>0</v>
          </cell>
        </row>
        <row r="1484">
          <cell r="AC1484" t="str">
            <v/>
          </cell>
          <cell r="BP1484">
            <v>0</v>
          </cell>
          <cell r="BQ1484">
            <v>0</v>
          </cell>
          <cell r="BR1484">
            <v>0</v>
          </cell>
          <cell r="BS1484">
            <v>0</v>
          </cell>
          <cell r="BT1484">
            <v>0</v>
          </cell>
          <cell r="BU1484">
            <v>0</v>
          </cell>
          <cell r="BV1484">
            <v>0</v>
          </cell>
          <cell r="BW1484">
            <v>0</v>
          </cell>
          <cell r="BX1484">
            <v>0</v>
          </cell>
          <cell r="BY1484">
            <v>0</v>
          </cell>
          <cell r="BZ1484">
            <v>0</v>
          </cell>
          <cell r="CA1484">
            <v>0</v>
          </cell>
          <cell r="CB1484">
            <v>0</v>
          </cell>
          <cell r="CD1484">
            <v>0</v>
          </cell>
          <cell r="CE1484">
            <v>0</v>
          </cell>
          <cell r="CF1484">
            <v>0</v>
          </cell>
          <cell r="EM1484" t="e">
            <v>#N/A</v>
          </cell>
          <cell r="EN1484" t="e">
            <v>#N/A</v>
          </cell>
          <cell r="EO1484" t="e">
            <v>#N/A</v>
          </cell>
          <cell r="EP1484" t="e">
            <v>#N/A</v>
          </cell>
          <cell r="EQ1484" t="e">
            <v>#N/A</v>
          </cell>
          <cell r="ER1484" t="e">
            <v>#N/A</v>
          </cell>
          <cell r="ES1484" t="e">
            <v>#N/A</v>
          </cell>
          <cell r="ET1484" t="e">
            <v>#N/A</v>
          </cell>
          <cell r="EU1484" t="e">
            <v>#N/A</v>
          </cell>
          <cell r="EV1484" t="e">
            <v>#N/A</v>
          </cell>
          <cell r="EW1484" t="e">
            <v>#N/A</v>
          </cell>
          <cell r="EX1484" t="e">
            <v>#N/A</v>
          </cell>
          <cell r="EY1484">
            <v>0</v>
          </cell>
        </row>
        <row r="1485">
          <cell r="AC1485" t="str">
            <v/>
          </cell>
          <cell r="BP1485">
            <v>0</v>
          </cell>
          <cell r="BQ1485">
            <v>0</v>
          </cell>
          <cell r="BR1485">
            <v>0</v>
          </cell>
          <cell r="BS1485">
            <v>0</v>
          </cell>
          <cell r="BT1485">
            <v>0</v>
          </cell>
          <cell r="BU1485">
            <v>0</v>
          </cell>
          <cell r="BV1485">
            <v>0</v>
          </cell>
          <cell r="BW1485">
            <v>0</v>
          </cell>
          <cell r="BX1485">
            <v>0</v>
          </cell>
          <cell r="BY1485">
            <v>0</v>
          </cell>
          <cell r="BZ1485">
            <v>0</v>
          </cell>
          <cell r="CA1485">
            <v>0</v>
          </cell>
          <cell r="CB1485">
            <v>0</v>
          </cell>
          <cell r="CD1485">
            <v>0</v>
          </cell>
          <cell r="CE1485">
            <v>0</v>
          </cell>
          <cell r="CF1485">
            <v>0</v>
          </cell>
          <cell r="EM1485" t="e">
            <v>#N/A</v>
          </cell>
          <cell r="EN1485" t="e">
            <v>#N/A</v>
          </cell>
          <cell r="EO1485" t="e">
            <v>#N/A</v>
          </cell>
          <cell r="EP1485" t="e">
            <v>#N/A</v>
          </cell>
          <cell r="EQ1485" t="e">
            <v>#N/A</v>
          </cell>
          <cell r="ER1485" t="e">
            <v>#N/A</v>
          </cell>
          <cell r="ES1485" t="e">
            <v>#N/A</v>
          </cell>
          <cell r="ET1485" t="e">
            <v>#N/A</v>
          </cell>
          <cell r="EU1485" t="e">
            <v>#N/A</v>
          </cell>
          <cell r="EV1485" t="e">
            <v>#N/A</v>
          </cell>
          <cell r="EW1485" t="e">
            <v>#N/A</v>
          </cell>
          <cell r="EX1485" t="e">
            <v>#N/A</v>
          </cell>
          <cell r="EY1485">
            <v>0</v>
          </cell>
        </row>
        <row r="1486">
          <cell r="AC1486" t="str">
            <v/>
          </cell>
          <cell r="BP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U1486">
            <v>0</v>
          </cell>
          <cell r="BV1486">
            <v>0</v>
          </cell>
          <cell r="BW1486">
            <v>0</v>
          </cell>
          <cell r="BX1486">
            <v>0</v>
          </cell>
          <cell r="BY1486">
            <v>0</v>
          </cell>
          <cell r="BZ1486">
            <v>0</v>
          </cell>
          <cell r="CA1486">
            <v>0</v>
          </cell>
          <cell r="CB1486">
            <v>0</v>
          </cell>
          <cell r="CD1486">
            <v>0</v>
          </cell>
          <cell r="CE1486">
            <v>0</v>
          </cell>
          <cell r="CF1486">
            <v>0</v>
          </cell>
          <cell r="EM1486" t="e">
            <v>#N/A</v>
          </cell>
          <cell r="EN1486" t="e">
            <v>#N/A</v>
          </cell>
          <cell r="EO1486" t="e">
            <v>#N/A</v>
          </cell>
          <cell r="EP1486" t="e">
            <v>#N/A</v>
          </cell>
          <cell r="EQ1486" t="e">
            <v>#N/A</v>
          </cell>
          <cell r="ER1486" t="e">
            <v>#N/A</v>
          </cell>
          <cell r="ES1486" t="e">
            <v>#N/A</v>
          </cell>
          <cell r="ET1486" t="e">
            <v>#N/A</v>
          </cell>
          <cell r="EU1486" t="e">
            <v>#N/A</v>
          </cell>
          <cell r="EV1486" t="e">
            <v>#N/A</v>
          </cell>
          <cell r="EW1486" t="e">
            <v>#N/A</v>
          </cell>
          <cell r="EX1486" t="e">
            <v>#N/A</v>
          </cell>
          <cell r="EY1486">
            <v>0</v>
          </cell>
        </row>
        <row r="1487">
          <cell r="AC1487" t="str">
            <v/>
          </cell>
          <cell r="BP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U1487">
            <v>0</v>
          </cell>
          <cell r="BV1487">
            <v>0</v>
          </cell>
          <cell r="BW1487">
            <v>0</v>
          </cell>
          <cell r="BX1487">
            <v>0</v>
          </cell>
          <cell r="BY1487">
            <v>0</v>
          </cell>
          <cell r="BZ1487">
            <v>0</v>
          </cell>
          <cell r="CA1487">
            <v>0</v>
          </cell>
          <cell r="CB1487">
            <v>0</v>
          </cell>
          <cell r="CD1487">
            <v>0</v>
          </cell>
          <cell r="CE1487">
            <v>0</v>
          </cell>
          <cell r="CF1487">
            <v>0</v>
          </cell>
          <cell r="EM1487" t="e">
            <v>#N/A</v>
          </cell>
          <cell r="EN1487" t="e">
            <v>#N/A</v>
          </cell>
          <cell r="EO1487" t="e">
            <v>#N/A</v>
          </cell>
          <cell r="EP1487" t="e">
            <v>#N/A</v>
          </cell>
          <cell r="EQ1487" t="e">
            <v>#N/A</v>
          </cell>
          <cell r="ER1487" t="e">
            <v>#N/A</v>
          </cell>
          <cell r="ES1487" t="e">
            <v>#N/A</v>
          </cell>
          <cell r="ET1487" t="e">
            <v>#N/A</v>
          </cell>
          <cell r="EU1487" t="e">
            <v>#N/A</v>
          </cell>
          <cell r="EV1487" t="e">
            <v>#N/A</v>
          </cell>
          <cell r="EW1487" t="e">
            <v>#N/A</v>
          </cell>
          <cell r="EX1487" t="e">
            <v>#N/A</v>
          </cell>
          <cell r="EY1487">
            <v>0</v>
          </cell>
        </row>
        <row r="1488">
          <cell r="AC1488" t="str">
            <v/>
          </cell>
          <cell r="BP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U1488">
            <v>0</v>
          </cell>
          <cell r="BV1488">
            <v>0</v>
          </cell>
          <cell r="BW1488">
            <v>0</v>
          </cell>
          <cell r="BX1488">
            <v>0</v>
          </cell>
          <cell r="BY1488">
            <v>0</v>
          </cell>
          <cell r="BZ1488">
            <v>0</v>
          </cell>
          <cell r="CA1488">
            <v>0</v>
          </cell>
          <cell r="CB1488">
            <v>0</v>
          </cell>
          <cell r="CD1488">
            <v>0</v>
          </cell>
          <cell r="CE1488">
            <v>0</v>
          </cell>
          <cell r="CF1488">
            <v>0</v>
          </cell>
          <cell r="EM1488" t="e">
            <v>#N/A</v>
          </cell>
          <cell r="EN1488" t="e">
            <v>#N/A</v>
          </cell>
          <cell r="EO1488" t="e">
            <v>#N/A</v>
          </cell>
          <cell r="EP1488" t="e">
            <v>#N/A</v>
          </cell>
          <cell r="EQ1488" t="e">
            <v>#N/A</v>
          </cell>
          <cell r="ER1488" t="e">
            <v>#N/A</v>
          </cell>
          <cell r="ES1488" t="e">
            <v>#N/A</v>
          </cell>
          <cell r="ET1488" t="e">
            <v>#N/A</v>
          </cell>
          <cell r="EU1488" t="e">
            <v>#N/A</v>
          </cell>
          <cell r="EV1488" t="e">
            <v>#N/A</v>
          </cell>
          <cell r="EW1488" t="e">
            <v>#N/A</v>
          </cell>
          <cell r="EX1488" t="e">
            <v>#N/A</v>
          </cell>
          <cell r="EY1488">
            <v>0</v>
          </cell>
        </row>
        <row r="1489">
          <cell r="AC1489" t="str">
            <v/>
          </cell>
          <cell r="BP1489">
            <v>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U1489">
            <v>0</v>
          </cell>
          <cell r="BV1489">
            <v>0</v>
          </cell>
          <cell r="BW1489">
            <v>0</v>
          </cell>
          <cell r="BX1489">
            <v>0</v>
          </cell>
          <cell r="BY1489">
            <v>0</v>
          </cell>
          <cell r="BZ1489">
            <v>0</v>
          </cell>
          <cell r="CA1489">
            <v>0</v>
          </cell>
          <cell r="CB1489">
            <v>0</v>
          </cell>
          <cell r="CD1489">
            <v>0</v>
          </cell>
          <cell r="CE1489">
            <v>0</v>
          </cell>
          <cell r="CF1489">
            <v>0</v>
          </cell>
          <cell r="EM1489" t="e">
            <v>#N/A</v>
          </cell>
          <cell r="EN1489" t="e">
            <v>#N/A</v>
          </cell>
          <cell r="EO1489" t="e">
            <v>#N/A</v>
          </cell>
          <cell r="EP1489" t="e">
            <v>#N/A</v>
          </cell>
          <cell r="EQ1489" t="e">
            <v>#N/A</v>
          </cell>
          <cell r="ER1489" t="e">
            <v>#N/A</v>
          </cell>
          <cell r="ES1489" t="e">
            <v>#N/A</v>
          </cell>
          <cell r="ET1489" t="e">
            <v>#N/A</v>
          </cell>
          <cell r="EU1489" t="e">
            <v>#N/A</v>
          </cell>
          <cell r="EV1489" t="e">
            <v>#N/A</v>
          </cell>
          <cell r="EW1489" t="e">
            <v>#N/A</v>
          </cell>
          <cell r="EX1489" t="e">
            <v>#N/A</v>
          </cell>
          <cell r="EY1489">
            <v>0</v>
          </cell>
        </row>
        <row r="1490">
          <cell r="AC1490" t="str">
            <v/>
          </cell>
          <cell r="BP1490">
            <v>0</v>
          </cell>
          <cell r="BQ1490">
            <v>0</v>
          </cell>
          <cell r="BR1490">
            <v>0</v>
          </cell>
          <cell r="BS1490">
            <v>0</v>
          </cell>
          <cell r="BT1490">
            <v>0</v>
          </cell>
          <cell r="BU1490">
            <v>0</v>
          </cell>
          <cell r="BV1490">
            <v>0</v>
          </cell>
          <cell r="BW1490">
            <v>0</v>
          </cell>
          <cell r="BX1490">
            <v>0</v>
          </cell>
          <cell r="BY1490">
            <v>0</v>
          </cell>
          <cell r="BZ1490">
            <v>0</v>
          </cell>
          <cell r="CA1490">
            <v>0</v>
          </cell>
          <cell r="CB1490">
            <v>0</v>
          </cell>
          <cell r="CD1490">
            <v>0</v>
          </cell>
          <cell r="CE1490">
            <v>0</v>
          </cell>
          <cell r="CF1490">
            <v>0</v>
          </cell>
          <cell r="EM1490" t="e">
            <v>#N/A</v>
          </cell>
          <cell r="EN1490" t="e">
            <v>#N/A</v>
          </cell>
          <cell r="EO1490" t="e">
            <v>#N/A</v>
          </cell>
          <cell r="EP1490" t="e">
            <v>#N/A</v>
          </cell>
          <cell r="EQ1490" t="e">
            <v>#N/A</v>
          </cell>
          <cell r="ER1490" t="e">
            <v>#N/A</v>
          </cell>
          <cell r="ES1490" t="e">
            <v>#N/A</v>
          </cell>
          <cell r="ET1490" t="e">
            <v>#N/A</v>
          </cell>
          <cell r="EU1490" t="e">
            <v>#N/A</v>
          </cell>
          <cell r="EV1490" t="e">
            <v>#N/A</v>
          </cell>
          <cell r="EW1490" t="e">
            <v>#N/A</v>
          </cell>
          <cell r="EX1490" t="e">
            <v>#N/A</v>
          </cell>
          <cell r="EY1490">
            <v>0</v>
          </cell>
        </row>
        <row r="1491">
          <cell r="AC1491" t="str">
            <v/>
          </cell>
          <cell r="BP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0</v>
          </cell>
          <cell r="BU1491">
            <v>0</v>
          </cell>
          <cell r="BV1491">
            <v>0</v>
          </cell>
          <cell r="BW1491">
            <v>0</v>
          </cell>
          <cell r="BX1491">
            <v>0</v>
          </cell>
          <cell r="BY1491">
            <v>0</v>
          </cell>
          <cell r="BZ1491">
            <v>0</v>
          </cell>
          <cell r="CA1491">
            <v>0</v>
          </cell>
          <cell r="CB1491">
            <v>0</v>
          </cell>
          <cell r="CD1491">
            <v>0</v>
          </cell>
          <cell r="CE1491">
            <v>0</v>
          </cell>
          <cell r="CF1491">
            <v>0</v>
          </cell>
          <cell r="EM1491" t="e">
            <v>#N/A</v>
          </cell>
          <cell r="EN1491" t="e">
            <v>#N/A</v>
          </cell>
          <cell r="EO1491" t="e">
            <v>#N/A</v>
          </cell>
          <cell r="EP1491" t="e">
            <v>#N/A</v>
          </cell>
          <cell r="EQ1491" t="e">
            <v>#N/A</v>
          </cell>
          <cell r="ER1491" t="e">
            <v>#N/A</v>
          </cell>
          <cell r="ES1491" t="e">
            <v>#N/A</v>
          </cell>
          <cell r="ET1491" t="e">
            <v>#N/A</v>
          </cell>
          <cell r="EU1491" t="e">
            <v>#N/A</v>
          </cell>
          <cell r="EV1491" t="e">
            <v>#N/A</v>
          </cell>
          <cell r="EW1491" t="e">
            <v>#N/A</v>
          </cell>
          <cell r="EX1491" t="e">
            <v>#N/A</v>
          </cell>
          <cell r="EY1491">
            <v>0</v>
          </cell>
        </row>
        <row r="1492">
          <cell r="AC1492" t="str">
            <v/>
          </cell>
          <cell r="BP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0</v>
          </cell>
          <cell r="BU1492">
            <v>0</v>
          </cell>
          <cell r="BV1492">
            <v>0</v>
          </cell>
          <cell r="BW1492">
            <v>0</v>
          </cell>
          <cell r="BX1492">
            <v>0</v>
          </cell>
          <cell r="BY1492">
            <v>0</v>
          </cell>
          <cell r="BZ1492">
            <v>0</v>
          </cell>
          <cell r="CA1492">
            <v>0</v>
          </cell>
          <cell r="CB1492">
            <v>0</v>
          </cell>
          <cell r="CD1492">
            <v>0</v>
          </cell>
          <cell r="CE1492">
            <v>0</v>
          </cell>
          <cell r="CF1492">
            <v>0</v>
          </cell>
          <cell r="EM1492" t="e">
            <v>#N/A</v>
          </cell>
          <cell r="EN1492" t="e">
            <v>#N/A</v>
          </cell>
          <cell r="EO1492" t="e">
            <v>#N/A</v>
          </cell>
          <cell r="EP1492" t="e">
            <v>#N/A</v>
          </cell>
          <cell r="EQ1492" t="e">
            <v>#N/A</v>
          </cell>
          <cell r="ER1492" t="e">
            <v>#N/A</v>
          </cell>
          <cell r="ES1492" t="e">
            <v>#N/A</v>
          </cell>
          <cell r="ET1492" t="e">
            <v>#N/A</v>
          </cell>
          <cell r="EU1492" t="e">
            <v>#N/A</v>
          </cell>
          <cell r="EV1492" t="e">
            <v>#N/A</v>
          </cell>
          <cell r="EW1492" t="e">
            <v>#N/A</v>
          </cell>
          <cell r="EX1492" t="e">
            <v>#N/A</v>
          </cell>
          <cell r="EY1492">
            <v>0</v>
          </cell>
        </row>
        <row r="1493">
          <cell r="AC1493" t="str">
            <v/>
          </cell>
          <cell r="BP1493">
            <v>0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U1493">
            <v>0</v>
          </cell>
          <cell r="BV1493">
            <v>0</v>
          </cell>
          <cell r="BW1493">
            <v>0</v>
          </cell>
          <cell r="BX1493">
            <v>0</v>
          </cell>
          <cell r="BY1493">
            <v>0</v>
          </cell>
          <cell r="BZ1493">
            <v>0</v>
          </cell>
          <cell r="CA1493">
            <v>0</v>
          </cell>
          <cell r="CB1493">
            <v>0</v>
          </cell>
          <cell r="CD1493">
            <v>0</v>
          </cell>
          <cell r="CE1493">
            <v>0</v>
          </cell>
          <cell r="CF1493">
            <v>0</v>
          </cell>
          <cell r="EM1493" t="e">
            <v>#N/A</v>
          </cell>
          <cell r="EN1493" t="e">
            <v>#N/A</v>
          </cell>
          <cell r="EO1493" t="e">
            <v>#N/A</v>
          </cell>
          <cell r="EP1493" t="e">
            <v>#N/A</v>
          </cell>
          <cell r="EQ1493" t="e">
            <v>#N/A</v>
          </cell>
          <cell r="ER1493" t="e">
            <v>#N/A</v>
          </cell>
          <cell r="ES1493" t="e">
            <v>#N/A</v>
          </cell>
          <cell r="ET1493" t="e">
            <v>#N/A</v>
          </cell>
          <cell r="EU1493" t="e">
            <v>#N/A</v>
          </cell>
          <cell r="EV1493" t="e">
            <v>#N/A</v>
          </cell>
          <cell r="EW1493" t="e">
            <v>#N/A</v>
          </cell>
          <cell r="EX1493" t="e">
            <v>#N/A</v>
          </cell>
          <cell r="EY1493">
            <v>0</v>
          </cell>
        </row>
        <row r="1494">
          <cell r="AC1494" t="str">
            <v/>
          </cell>
          <cell r="BP1494">
            <v>0</v>
          </cell>
          <cell r="BQ1494">
            <v>0</v>
          </cell>
          <cell r="BR1494">
            <v>0</v>
          </cell>
          <cell r="BS1494">
            <v>0</v>
          </cell>
          <cell r="BT1494">
            <v>0</v>
          </cell>
          <cell r="BU1494">
            <v>0</v>
          </cell>
          <cell r="BV1494">
            <v>0</v>
          </cell>
          <cell r="BW1494">
            <v>0</v>
          </cell>
          <cell r="BX1494">
            <v>0</v>
          </cell>
          <cell r="BY1494">
            <v>0</v>
          </cell>
          <cell r="BZ1494">
            <v>0</v>
          </cell>
          <cell r="CA1494">
            <v>0</v>
          </cell>
          <cell r="CB1494">
            <v>0</v>
          </cell>
          <cell r="CD1494">
            <v>0</v>
          </cell>
          <cell r="CE1494">
            <v>0</v>
          </cell>
          <cell r="CF1494">
            <v>0</v>
          </cell>
          <cell r="EM1494" t="e">
            <v>#N/A</v>
          </cell>
          <cell r="EN1494" t="e">
            <v>#N/A</v>
          </cell>
          <cell r="EO1494" t="e">
            <v>#N/A</v>
          </cell>
          <cell r="EP1494" t="e">
            <v>#N/A</v>
          </cell>
          <cell r="EQ1494" t="e">
            <v>#N/A</v>
          </cell>
          <cell r="ER1494" t="e">
            <v>#N/A</v>
          </cell>
          <cell r="ES1494" t="e">
            <v>#N/A</v>
          </cell>
          <cell r="ET1494" t="e">
            <v>#N/A</v>
          </cell>
          <cell r="EU1494" t="e">
            <v>#N/A</v>
          </cell>
          <cell r="EV1494" t="e">
            <v>#N/A</v>
          </cell>
          <cell r="EW1494" t="e">
            <v>#N/A</v>
          </cell>
          <cell r="EX1494" t="e">
            <v>#N/A</v>
          </cell>
          <cell r="EY1494">
            <v>0</v>
          </cell>
        </row>
        <row r="1495">
          <cell r="AC1495" t="str">
            <v/>
          </cell>
          <cell r="BP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U1495">
            <v>0</v>
          </cell>
          <cell r="BV1495">
            <v>0</v>
          </cell>
          <cell r="BW1495">
            <v>0</v>
          </cell>
          <cell r="BX1495">
            <v>0</v>
          </cell>
          <cell r="BY1495">
            <v>0</v>
          </cell>
          <cell r="BZ1495">
            <v>0</v>
          </cell>
          <cell r="CA1495">
            <v>0</v>
          </cell>
          <cell r="CB1495">
            <v>0</v>
          </cell>
          <cell r="CD1495">
            <v>0</v>
          </cell>
          <cell r="CE1495">
            <v>0</v>
          </cell>
          <cell r="CF1495">
            <v>0</v>
          </cell>
          <cell r="EM1495" t="e">
            <v>#N/A</v>
          </cell>
          <cell r="EN1495" t="e">
            <v>#N/A</v>
          </cell>
          <cell r="EO1495" t="e">
            <v>#N/A</v>
          </cell>
          <cell r="EP1495" t="e">
            <v>#N/A</v>
          </cell>
          <cell r="EQ1495" t="e">
            <v>#N/A</v>
          </cell>
          <cell r="ER1495" t="e">
            <v>#N/A</v>
          </cell>
          <cell r="ES1495" t="e">
            <v>#N/A</v>
          </cell>
          <cell r="ET1495" t="e">
            <v>#N/A</v>
          </cell>
          <cell r="EU1495" t="e">
            <v>#N/A</v>
          </cell>
          <cell r="EV1495" t="e">
            <v>#N/A</v>
          </cell>
          <cell r="EW1495" t="e">
            <v>#N/A</v>
          </cell>
          <cell r="EX1495" t="e">
            <v>#N/A</v>
          </cell>
          <cell r="EY1495">
            <v>0</v>
          </cell>
        </row>
        <row r="1496">
          <cell r="AC1496" t="str">
            <v/>
          </cell>
          <cell r="BP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U1496">
            <v>0</v>
          </cell>
          <cell r="BV1496">
            <v>0</v>
          </cell>
          <cell r="BW1496">
            <v>0</v>
          </cell>
          <cell r="BX1496">
            <v>0</v>
          </cell>
          <cell r="BY1496">
            <v>0</v>
          </cell>
          <cell r="BZ1496">
            <v>0</v>
          </cell>
          <cell r="CA1496">
            <v>0</v>
          </cell>
          <cell r="CB1496">
            <v>0</v>
          </cell>
          <cell r="CD1496">
            <v>0</v>
          </cell>
          <cell r="CE1496">
            <v>0</v>
          </cell>
          <cell r="CF1496">
            <v>0</v>
          </cell>
          <cell r="EM1496" t="e">
            <v>#N/A</v>
          </cell>
          <cell r="EN1496" t="e">
            <v>#N/A</v>
          </cell>
          <cell r="EO1496" t="e">
            <v>#N/A</v>
          </cell>
          <cell r="EP1496" t="e">
            <v>#N/A</v>
          </cell>
          <cell r="EQ1496" t="e">
            <v>#N/A</v>
          </cell>
          <cell r="ER1496" t="e">
            <v>#N/A</v>
          </cell>
          <cell r="ES1496" t="e">
            <v>#N/A</v>
          </cell>
          <cell r="ET1496" t="e">
            <v>#N/A</v>
          </cell>
          <cell r="EU1496" t="e">
            <v>#N/A</v>
          </cell>
          <cell r="EV1496" t="e">
            <v>#N/A</v>
          </cell>
          <cell r="EW1496" t="e">
            <v>#N/A</v>
          </cell>
          <cell r="EX1496" t="e">
            <v>#N/A</v>
          </cell>
          <cell r="EY1496">
            <v>0</v>
          </cell>
        </row>
      </sheetData>
      <sheetData sheetId="30" refreshError="1"/>
      <sheetData sheetId="31" refreshError="1"/>
      <sheetData sheetId="32">
        <row r="2">
          <cell r="AA2" t="str">
            <v>Смежное (меньшее) значение уд.тепловых потерь, ккал/чм</v>
          </cell>
          <cell r="AX2" t="str">
            <v>Смежное (большее) значение уд.тепловых потерь, ккал/чм</v>
          </cell>
          <cell r="BU2" t="str">
            <v>Значение уд.тепловых потерь, ккал/чм</v>
          </cell>
        </row>
        <row r="3">
          <cell r="V3" t="str">
            <v>∆t</v>
          </cell>
          <cell r="W3" t="str">
            <v>t1</v>
          </cell>
          <cell r="X3" t="str">
            <v>t2</v>
          </cell>
          <cell r="AA3" t="str">
            <v>q1, ккал/чм</v>
          </cell>
          <cell r="AB3" t="str">
            <v>q1, ккал/чм</v>
          </cell>
          <cell r="AC3" t="str">
            <v>q1, ккал/чм</v>
          </cell>
          <cell r="AD3" t="str">
            <v>q1, ккал/чм</v>
          </cell>
          <cell r="AE3" t="str">
            <v>q1, ккал/чм</v>
          </cell>
          <cell r="AF3" t="str">
            <v>q1, ккал/чм</v>
          </cell>
          <cell r="AG3" t="str">
            <v>q1, ккал/чм</v>
          </cell>
          <cell r="AH3" t="str">
            <v>q1, ккал/чм</v>
          </cell>
          <cell r="AI3" t="str">
            <v>q1, ккал/чм</v>
          </cell>
          <cell r="AJ3" t="str">
            <v>q1, ккал/чм</v>
          </cell>
          <cell r="AK3" t="str">
            <v>q1, ккал/чм</v>
          </cell>
          <cell r="AL3" t="str">
            <v>q1, ккал/чм</v>
          </cell>
          <cell r="AM3" t="str">
            <v>q1, ккал/чм</v>
          </cell>
          <cell r="AN3" t="str">
            <v>q1, ккал/чм</v>
          </cell>
          <cell r="AO3" t="str">
            <v>q1, ккал/чм</v>
          </cell>
          <cell r="AP3" t="str">
            <v>q1, ккал/чм</v>
          </cell>
          <cell r="AQ3" t="str">
            <v>q1, ккал/чм</v>
          </cell>
          <cell r="AR3" t="str">
            <v>q1, ккал/чм</v>
          </cell>
          <cell r="AS3" t="str">
            <v>q1, ккал/чм</v>
          </cell>
          <cell r="AT3" t="str">
            <v>q1, ккал/чм</v>
          </cell>
          <cell r="AU3" t="str">
            <v>q1, ккал/чм</v>
          </cell>
          <cell r="AV3" t="str">
            <v>q1, ккал/чм</v>
          </cell>
          <cell r="AX3" t="str">
            <v>q2, ккал/чм</v>
          </cell>
          <cell r="AY3" t="str">
            <v>q2, ккал/чм</v>
          </cell>
          <cell r="AZ3" t="str">
            <v>q2, ккал/чм</v>
          </cell>
          <cell r="BA3" t="str">
            <v>q2, ккал/чм</v>
          </cell>
          <cell r="BB3" t="str">
            <v>q2, ккал/чм</v>
          </cell>
          <cell r="BC3" t="str">
            <v>q2, ккал/чм</v>
          </cell>
          <cell r="BD3" t="str">
            <v>q2, ккал/чм</v>
          </cell>
          <cell r="BE3" t="str">
            <v>q2, ккал/чм</v>
          </cell>
          <cell r="BF3" t="str">
            <v>q2, ккал/чм</v>
          </cell>
          <cell r="BG3" t="str">
            <v>q2, ккал/чм</v>
          </cell>
          <cell r="BH3" t="str">
            <v>q2, ккал/чм</v>
          </cell>
          <cell r="BI3" t="str">
            <v>q2, ккал/чм</v>
          </cell>
          <cell r="BJ3" t="str">
            <v>q2, ккал/чм</v>
          </cell>
          <cell r="BK3" t="str">
            <v>q2, ккал/чм</v>
          </cell>
          <cell r="BL3" t="str">
            <v>q2, ккал/чм</v>
          </cell>
          <cell r="BM3" t="str">
            <v>q2, ккал/чм</v>
          </cell>
          <cell r="BN3" t="str">
            <v>q2, ккал/чм</v>
          </cell>
          <cell r="BO3" t="str">
            <v>q2, ккал/чм</v>
          </cell>
          <cell r="BP3" t="str">
            <v>q2, ккал/чм</v>
          </cell>
          <cell r="BQ3" t="str">
            <v>q2, ккал/чм</v>
          </cell>
          <cell r="BR3" t="str">
            <v>q2, ккал/чм</v>
          </cell>
          <cell r="BS3" t="str">
            <v>q2, ккал/чм</v>
          </cell>
          <cell r="BU3" t="str">
            <v>q, ккал/чм</v>
          </cell>
          <cell r="BV3" t="str">
            <v>q, ккал/чм</v>
          </cell>
          <cell r="BW3" t="str">
            <v>q, ккал/чм</v>
          </cell>
          <cell r="BX3" t="str">
            <v>q, ккал/чм</v>
          </cell>
          <cell r="BY3" t="str">
            <v>q, ккал/чм</v>
          </cell>
          <cell r="BZ3" t="str">
            <v>q, ккал/чм</v>
          </cell>
          <cell r="CA3" t="str">
            <v>q, ккал/чм</v>
          </cell>
          <cell r="CB3" t="str">
            <v>q, ккал/чм</v>
          </cell>
          <cell r="CC3" t="str">
            <v>q, ккал/чм</v>
          </cell>
          <cell r="CD3" t="str">
            <v>q, ккал/чм</v>
          </cell>
          <cell r="CE3" t="str">
            <v>q, ккал/чм</v>
          </cell>
          <cell r="CF3" t="str">
            <v>q, ккал/чм</v>
          </cell>
          <cell r="CG3" t="str">
            <v>q, ккал/чм</v>
          </cell>
          <cell r="CH3" t="str">
            <v>q, ккал/чм</v>
          </cell>
          <cell r="CI3" t="str">
            <v>q, ккал/чм</v>
          </cell>
          <cell r="CJ3" t="str">
            <v>q, ккал/чм</v>
          </cell>
          <cell r="CK3" t="str">
            <v>q, ккал/чм</v>
          </cell>
          <cell r="CL3" t="str">
            <v>q, ккал/чм</v>
          </cell>
          <cell r="CM3" t="str">
            <v>q, ккал/чм</v>
          </cell>
          <cell r="CN3" t="str">
            <v>q, ккал/чм</v>
          </cell>
          <cell r="CO3" t="str">
            <v>q, ккал/чм</v>
          </cell>
          <cell r="CP3" t="str">
            <v>q, ккал/чм</v>
          </cell>
        </row>
        <row r="4">
          <cell r="AA4" t="str">
            <v>диаметр тр-да, мм</v>
          </cell>
          <cell r="AB4" t="str">
            <v>диаметр тр-да, мм</v>
          </cell>
          <cell r="AC4" t="str">
            <v>диаметр тр-да, мм</v>
          </cell>
          <cell r="AD4" t="str">
            <v>диаметр тр-да, мм</v>
          </cell>
          <cell r="AE4" t="str">
            <v>диаметр тр-да, мм</v>
          </cell>
          <cell r="AF4" t="str">
            <v>диаметр тр-да, мм</v>
          </cell>
          <cell r="AG4" t="str">
            <v>диаметр тр-да, мм</v>
          </cell>
          <cell r="AH4" t="str">
            <v>диаметр тр-да, мм</v>
          </cell>
          <cell r="AI4" t="str">
            <v>диаметр тр-да, мм</v>
          </cell>
          <cell r="AJ4" t="str">
            <v>диаметр тр-да, мм</v>
          </cell>
          <cell r="AK4" t="str">
            <v>диаметр тр-да, мм</v>
          </cell>
          <cell r="AL4" t="str">
            <v>диаметр тр-да, мм</v>
          </cell>
          <cell r="AM4" t="str">
            <v>диаметр тр-да, мм</v>
          </cell>
          <cell r="AN4" t="str">
            <v>диаметр тр-да, мм</v>
          </cell>
          <cell r="AO4" t="str">
            <v>диаметр тр-да, мм</v>
          </cell>
          <cell r="AP4" t="str">
            <v>диаметр тр-да, мм</v>
          </cell>
          <cell r="AQ4" t="str">
            <v>диаметр тр-да, мм</v>
          </cell>
          <cell r="AR4" t="str">
            <v>диаметр тр-да, мм</v>
          </cell>
          <cell r="AS4" t="str">
            <v>диаметр тр-да, мм</v>
          </cell>
          <cell r="AT4" t="str">
            <v>диаметр тр-да, мм</v>
          </cell>
          <cell r="AU4" t="str">
            <v>диаметр тр-да, мм</v>
          </cell>
          <cell r="AV4" t="str">
            <v>диаметр тр-да, мм</v>
          </cell>
          <cell r="AX4" t="str">
            <v>диаметр тр-да, мм</v>
          </cell>
          <cell r="AY4" t="str">
            <v>диаметр тр-да, мм</v>
          </cell>
          <cell r="AZ4" t="str">
            <v>диаметр тр-да, мм</v>
          </cell>
          <cell r="BA4" t="str">
            <v>диаметр тр-да, мм</v>
          </cell>
          <cell r="BB4" t="str">
            <v>диаметр тр-да, мм</v>
          </cell>
          <cell r="BC4" t="str">
            <v>диаметр тр-да, мм</v>
          </cell>
          <cell r="BD4" t="str">
            <v>диаметр тр-да, мм</v>
          </cell>
          <cell r="BE4" t="str">
            <v>диаметр тр-да, мм</v>
          </cell>
          <cell r="BF4" t="str">
            <v>диаметр тр-да, мм</v>
          </cell>
          <cell r="BG4" t="str">
            <v>диаметр тр-да, мм</v>
          </cell>
          <cell r="BH4" t="str">
            <v>диаметр тр-да, мм</v>
          </cell>
          <cell r="BI4" t="str">
            <v>диаметр тр-да, мм</v>
          </cell>
          <cell r="BJ4" t="str">
            <v>диаметр тр-да, мм</v>
          </cell>
          <cell r="BK4" t="str">
            <v>диаметр тр-да, мм</v>
          </cell>
          <cell r="BL4" t="str">
            <v>диаметр тр-да, мм</v>
          </cell>
          <cell r="BM4" t="str">
            <v>диаметр тр-да, мм</v>
          </cell>
          <cell r="BN4" t="str">
            <v>диаметр тр-да, мм</v>
          </cell>
          <cell r="BO4" t="str">
            <v>диаметр тр-да, мм</v>
          </cell>
          <cell r="BP4" t="str">
            <v>диаметр тр-да, мм</v>
          </cell>
          <cell r="BQ4" t="str">
            <v>диаметр тр-да, мм</v>
          </cell>
          <cell r="BR4" t="str">
            <v>диаметр тр-да, мм</v>
          </cell>
          <cell r="BS4" t="str">
            <v>диаметр тр-да, мм</v>
          </cell>
          <cell r="BU4" t="str">
            <v>диаметр тр-да, мм</v>
          </cell>
          <cell r="BV4" t="str">
            <v>диаметр тр-да, мм</v>
          </cell>
          <cell r="BW4" t="str">
            <v>диаметр тр-да, мм</v>
          </cell>
          <cell r="BX4" t="str">
            <v>диаметр тр-да, мм</v>
          </cell>
          <cell r="BY4" t="str">
            <v>диаметр тр-да, мм</v>
          </cell>
          <cell r="BZ4" t="str">
            <v>диаметр тр-да, мм</v>
          </cell>
          <cell r="CA4" t="str">
            <v>диаметр тр-да, мм</v>
          </cell>
          <cell r="CB4" t="str">
            <v>диаметр тр-да, мм</v>
          </cell>
          <cell r="CC4" t="str">
            <v>диаметр тр-да, мм</v>
          </cell>
          <cell r="CD4" t="str">
            <v>диаметр тр-да, мм</v>
          </cell>
          <cell r="CE4" t="str">
            <v>диаметр тр-да, мм</v>
          </cell>
          <cell r="CF4" t="str">
            <v>диаметр тр-да, мм</v>
          </cell>
          <cell r="CG4" t="str">
            <v>диаметр тр-да, мм</v>
          </cell>
          <cell r="CH4" t="str">
            <v>диаметр тр-да, мм</v>
          </cell>
          <cell r="CI4" t="str">
            <v>диаметр тр-да, мм</v>
          </cell>
          <cell r="CJ4" t="str">
            <v>диаметр тр-да, мм</v>
          </cell>
          <cell r="CK4" t="str">
            <v>диаметр тр-да, мм</v>
          </cell>
          <cell r="CL4" t="str">
            <v>диаметр тр-да, мм</v>
          </cell>
          <cell r="CM4" t="str">
            <v>диаметр тр-да, мм</v>
          </cell>
          <cell r="CN4" t="str">
            <v>диаметр тр-да, мм</v>
          </cell>
          <cell r="CO4" t="str">
            <v>диаметр тр-да, мм</v>
          </cell>
          <cell r="CP4" t="str">
            <v>диаметр тр-да, мм</v>
          </cell>
        </row>
        <row r="5">
          <cell r="A5" t="str">
            <v>Код выбора q</v>
          </cell>
          <cell r="B5" t="str">
            <v>КОД тепловой сети</v>
          </cell>
          <cell r="C5" t="str">
            <v>КОД Типа прокладки (по тех.паспорту)</v>
          </cell>
          <cell r="D5" t="str">
            <v>КОД периода проектирования тепловой сети</v>
          </cell>
          <cell r="E5" t="str">
            <v xml:space="preserve">КОД продолжительности эксплуатации </v>
          </cell>
          <cell r="F5" t="str">
            <v>Тип прокладки (по тех.паспорту)</v>
          </cell>
          <cell r="J5" t="str">
            <v>№ Таблицы из приказа 325</v>
          </cell>
          <cell r="K5" t="str">
            <v>№ Таблицы из приказа 325</v>
          </cell>
          <cell r="L5" t="str">
            <v>Тип прокладки (по приказу 325)</v>
          </cell>
          <cell r="M5" t="str">
            <v>Период проектирования тепловой сети</v>
          </cell>
          <cell r="N5" t="str">
            <v xml:space="preserve">Продолжительность эксплуатации </v>
          </cell>
          <cell r="O5" t="str">
            <v>КОД1 тепловой сети</v>
          </cell>
          <cell r="P5" t="str">
            <v>КОД диапазона температур тепловой сети</v>
          </cell>
          <cell r="Q5" t="str">
            <v>Диапазон температур тепловой сети</v>
          </cell>
          <cell r="R5" t="str">
            <v>Критерий отбора температур тепловой сети</v>
          </cell>
          <cell r="S5" t="str">
            <v>Критерий отбора температур тепловой сети</v>
          </cell>
          <cell r="T5" t="str">
            <v>Критерий отбора температур тепловой сети</v>
          </cell>
          <cell r="V5" t="str">
            <v>Температура или расность температур</v>
          </cell>
          <cell r="W5" t="str">
            <v>Смежное (меньшее) значение температуры, 0С</v>
          </cell>
          <cell r="X5" t="str">
            <v>Смежное (большее) значение температуры, 0С</v>
          </cell>
          <cell r="Y5" t="str">
            <v>Выбор номера столбца из таблицы (меньший)</v>
          </cell>
          <cell r="Z5" t="str">
            <v>Выбор номера столбца из таблицы (больший)</v>
          </cell>
          <cell r="AA5">
            <v>25</v>
          </cell>
          <cell r="AB5">
            <v>32</v>
          </cell>
          <cell r="AC5">
            <v>40</v>
          </cell>
          <cell r="AD5">
            <v>50</v>
          </cell>
          <cell r="AE5">
            <v>65</v>
          </cell>
          <cell r="AF5">
            <v>80</v>
          </cell>
          <cell r="AG5">
            <v>100</v>
          </cell>
          <cell r="AH5">
            <v>125</v>
          </cell>
          <cell r="AI5">
            <v>150</v>
          </cell>
          <cell r="AJ5">
            <v>200</v>
          </cell>
          <cell r="AK5">
            <v>250</v>
          </cell>
          <cell r="AL5">
            <v>300</v>
          </cell>
          <cell r="AM5">
            <v>350</v>
          </cell>
          <cell r="AN5">
            <v>400</v>
          </cell>
          <cell r="AO5">
            <v>450</v>
          </cell>
          <cell r="AP5">
            <v>500</v>
          </cell>
          <cell r="AQ5">
            <v>600</v>
          </cell>
          <cell r="AR5">
            <v>700</v>
          </cell>
          <cell r="AS5">
            <v>800</v>
          </cell>
          <cell r="AT5">
            <v>900</v>
          </cell>
          <cell r="AU5">
            <v>1000</v>
          </cell>
          <cell r="AV5">
            <v>1400</v>
          </cell>
          <cell r="AX5">
            <v>25</v>
          </cell>
          <cell r="AY5">
            <v>32</v>
          </cell>
          <cell r="AZ5">
            <v>40</v>
          </cell>
          <cell r="BA5">
            <v>50</v>
          </cell>
          <cell r="BB5">
            <v>65</v>
          </cell>
          <cell r="BC5">
            <v>80</v>
          </cell>
          <cell r="BD5">
            <v>100</v>
          </cell>
          <cell r="BE5">
            <v>125</v>
          </cell>
          <cell r="BF5">
            <v>150</v>
          </cell>
          <cell r="BG5">
            <v>200</v>
          </cell>
          <cell r="BH5">
            <v>250</v>
          </cell>
          <cell r="BI5">
            <v>300</v>
          </cell>
          <cell r="BJ5">
            <v>350</v>
          </cell>
          <cell r="BK5">
            <v>400</v>
          </cell>
          <cell r="BL5">
            <v>450</v>
          </cell>
          <cell r="BM5">
            <v>500</v>
          </cell>
          <cell r="BN5">
            <v>600</v>
          </cell>
          <cell r="BO5">
            <v>700</v>
          </cell>
          <cell r="BP5">
            <v>800</v>
          </cell>
          <cell r="BQ5">
            <v>900</v>
          </cell>
          <cell r="BR5">
            <v>1000</v>
          </cell>
          <cell r="BS5">
            <v>1400</v>
          </cell>
          <cell r="BU5">
            <v>25</v>
          </cell>
          <cell r="BV5">
            <v>32</v>
          </cell>
          <cell r="BW5">
            <v>40</v>
          </cell>
          <cell r="BX5">
            <v>50</v>
          </cell>
          <cell r="BY5">
            <v>65</v>
          </cell>
          <cell r="BZ5">
            <v>80</v>
          </cell>
          <cell r="CA5">
            <v>100</v>
          </cell>
          <cell r="CB5">
            <v>125</v>
          </cell>
          <cell r="CC5">
            <v>150</v>
          </cell>
          <cell r="CD5">
            <v>200</v>
          </cell>
          <cell r="CE5">
            <v>250</v>
          </cell>
          <cell r="CF5">
            <v>300</v>
          </cell>
          <cell r="CG5">
            <v>350</v>
          </cell>
          <cell r="CH5">
            <v>400</v>
          </cell>
          <cell r="CI5">
            <v>450</v>
          </cell>
          <cell r="CJ5">
            <v>500</v>
          </cell>
          <cell r="CK5">
            <v>600</v>
          </cell>
          <cell r="CL5">
            <v>700</v>
          </cell>
          <cell r="CM5">
            <v>800</v>
          </cell>
          <cell r="CN5">
            <v>900</v>
          </cell>
          <cell r="CO5">
            <v>1000</v>
          </cell>
          <cell r="CP5">
            <v>1400</v>
          </cell>
        </row>
        <row r="6">
          <cell r="A6" t="str">
            <v>Т1_1_1989Внутри помещенийотоплениеподающий1</v>
          </cell>
          <cell r="B6" t="str">
            <v>210</v>
          </cell>
          <cell r="C6">
            <v>2</v>
          </cell>
          <cell r="D6">
            <v>1</v>
          </cell>
          <cell r="E6">
            <v>0</v>
          </cell>
          <cell r="F6" t="str">
            <v>Внутри помещений</v>
          </cell>
          <cell r="G6" t="str">
            <v>отопление</v>
          </cell>
          <cell r="H6" t="str">
            <v>подающий</v>
          </cell>
          <cell r="I6" t="str">
            <v>Внутри помещенийотоплениеподающий</v>
          </cell>
          <cell r="J6" t="str">
            <v>Т1_1_1989</v>
          </cell>
          <cell r="K6" t="str">
            <v>Таблица 1.1</v>
          </cell>
          <cell r="L6" t="str">
            <v>внутри помещений</v>
          </cell>
          <cell r="M6" t="str">
            <v>С 1959 г. ПО 1989 г ВКЛЮЧИТЕЛЬНО</v>
          </cell>
          <cell r="O6">
            <v>1</v>
          </cell>
          <cell r="P6">
            <v>1</v>
          </cell>
          <cell r="Q6" t="str">
            <v>Т11</v>
          </cell>
          <cell r="R6" t="str">
            <v>Температура теплоносителя,0С</v>
          </cell>
          <cell r="S6" t="str">
            <v>Температура теплоносителя,0С;отопление;подающий</v>
          </cell>
          <cell r="T6" t="str">
            <v>отдельно для подачи и обратки сетей отопления и ГВС</v>
          </cell>
          <cell r="V6">
            <v>60.69</v>
          </cell>
          <cell r="W6">
            <v>50</v>
          </cell>
          <cell r="X6">
            <v>75</v>
          </cell>
          <cell r="Y6">
            <v>2</v>
          </cell>
          <cell r="Z6">
            <v>3</v>
          </cell>
          <cell r="AA6">
            <v>12</v>
          </cell>
          <cell r="AB6">
            <v>12.467000000000001</v>
          </cell>
          <cell r="AC6">
            <v>13</v>
          </cell>
          <cell r="AD6">
            <v>14</v>
          </cell>
          <cell r="AE6">
            <v>15</v>
          </cell>
          <cell r="AF6">
            <v>16</v>
          </cell>
          <cell r="AG6">
            <v>22</v>
          </cell>
          <cell r="AH6">
            <v>27</v>
          </cell>
          <cell r="AI6">
            <v>31</v>
          </cell>
          <cell r="AJ6">
            <v>38</v>
          </cell>
          <cell r="AK6">
            <v>42</v>
          </cell>
          <cell r="AL6">
            <v>45</v>
          </cell>
          <cell r="AM6">
            <v>50</v>
          </cell>
          <cell r="AN6">
            <v>53</v>
          </cell>
          <cell r="AO6">
            <v>60</v>
          </cell>
          <cell r="AP6">
            <v>66</v>
          </cell>
          <cell r="AQ6">
            <v>82</v>
          </cell>
          <cell r="AR6">
            <v>95</v>
          </cell>
          <cell r="AS6">
            <v>110</v>
          </cell>
          <cell r="AT6">
            <v>135</v>
          </cell>
          <cell r="AU6">
            <v>150</v>
          </cell>
          <cell r="AV6">
            <v>210</v>
          </cell>
          <cell r="AX6">
            <v>20</v>
          </cell>
          <cell r="AY6">
            <v>20.933</v>
          </cell>
          <cell r="AZ6">
            <v>22</v>
          </cell>
          <cell r="BA6">
            <v>23</v>
          </cell>
          <cell r="BB6">
            <v>26</v>
          </cell>
          <cell r="BC6">
            <v>27</v>
          </cell>
          <cell r="BD6">
            <v>34</v>
          </cell>
          <cell r="BE6">
            <v>40</v>
          </cell>
          <cell r="BF6">
            <v>45</v>
          </cell>
          <cell r="BG6">
            <v>52</v>
          </cell>
          <cell r="BH6">
            <v>59</v>
          </cell>
          <cell r="BI6">
            <v>65</v>
          </cell>
          <cell r="BJ6">
            <v>70</v>
          </cell>
          <cell r="BK6">
            <v>75</v>
          </cell>
          <cell r="BL6">
            <v>83</v>
          </cell>
          <cell r="BM6">
            <v>90</v>
          </cell>
          <cell r="BN6">
            <v>110</v>
          </cell>
          <cell r="BO6">
            <v>125</v>
          </cell>
          <cell r="BP6">
            <v>145</v>
          </cell>
          <cell r="BQ6">
            <v>165</v>
          </cell>
          <cell r="BR6">
            <v>190</v>
          </cell>
          <cell r="BS6">
            <v>260</v>
          </cell>
          <cell r="BU6">
            <v>15.420999999999999</v>
          </cell>
          <cell r="BV6">
            <v>16.087</v>
          </cell>
          <cell r="BW6">
            <v>16.847999999999999</v>
          </cell>
          <cell r="BX6">
            <v>17.847999999999999</v>
          </cell>
          <cell r="BY6">
            <v>19.704000000000001</v>
          </cell>
          <cell r="BZ6">
            <v>20.704000000000001</v>
          </cell>
          <cell r="CA6">
            <v>27.131</v>
          </cell>
          <cell r="CB6">
            <v>32.558999999999997</v>
          </cell>
          <cell r="CC6">
            <v>36.985999999999997</v>
          </cell>
          <cell r="CD6">
            <v>43.985999999999997</v>
          </cell>
          <cell r="CE6">
            <v>49.268999999999998</v>
          </cell>
          <cell r="CF6">
            <v>53.552</v>
          </cell>
          <cell r="CG6">
            <v>58.552</v>
          </cell>
          <cell r="CH6">
            <v>62.406999999999996</v>
          </cell>
          <cell r="CI6">
            <v>69.834999999999994</v>
          </cell>
          <cell r="CJ6">
            <v>76.262</v>
          </cell>
          <cell r="CK6">
            <v>93.972999999999999</v>
          </cell>
          <cell r="CL6">
            <v>107.828</v>
          </cell>
          <cell r="CM6">
            <v>124.96599999999999</v>
          </cell>
          <cell r="CN6">
            <v>147.828</v>
          </cell>
          <cell r="CO6">
            <v>167.10400000000001</v>
          </cell>
          <cell r="CP6">
            <v>231.38</v>
          </cell>
        </row>
        <row r="7">
          <cell r="A7" t="str">
            <v>Т1_1_1989Внутри помещенийотоплениеобратный1</v>
          </cell>
          <cell r="B7" t="str">
            <v>210</v>
          </cell>
          <cell r="C7">
            <v>2</v>
          </cell>
          <cell r="D7">
            <v>1</v>
          </cell>
          <cell r="E7">
            <v>0</v>
          </cell>
          <cell r="F7" t="str">
            <v>Внутри помещений</v>
          </cell>
          <cell r="G7" t="str">
            <v>отопление</v>
          </cell>
          <cell r="H7" t="str">
            <v>обратный</v>
          </cell>
          <cell r="I7" t="str">
            <v>Внутри помещенийотоплениеобратный</v>
          </cell>
          <cell r="J7" t="str">
            <v>Т1_1_1989</v>
          </cell>
          <cell r="K7" t="str">
            <v>Таблица 1.1</v>
          </cell>
          <cell r="L7" t="str">
            <v>внутри помещений</v>
          </cell>
          <cell r="M7" t="str">
            <v>С 1959 г. ПО 1989 г ВКЛЮЧИТЕЛЬНО</v>
          </cell>
          <cell r="O7">
            <v>1</v>
          </cell>
          <cell r="P7">
            <v>1</v>
          </cell>
          <cell r="Q7" t="str">
            <v>Т11</v>
          </cell>
          <cell r="R7" t="str">
            <v>Температура теплоносителя,0С</v>
          </cell>
          <cell r="S7" t="str">
            <v>Температура теплоносителя,0С;отопление;обратный</v>
          </cell>
          <cell r="T7" t="str">
            <v>отдельно для подачи и обратки сетей отопления и ГВС</v>
          </cell>
          <cell r="V7">
            <v>48.713000000000001</v>
          </cell>
          <cell r="W7">
            <v>50</v>
          </cell>
          <cell r="X7">
            <v>75</v>
          </cell>
          <cell r="Y7">
            <v>2</v>
          </cell>
          <cell r="Z7">
            <v>3</v>
          </cell>
          <cell r="AA7">
            <v>12</v>
          </cell>
          <cell r="AB7">
            <v>12.467000000000001</v>
          </cell>
          <cell r="AC7">
            <v>13</v>
          </cell>
          <cell r="AD7">
            <v>14</v>
          </cell>
          <cell r="AE7">
            <v>15</v>
          </cell>
          <cell r="AF7">
            <v>16</v>
          </cell>
          <cell r="AG7">
            <v>22</v>
          </cell>
          <cell r="AH7">
            <v>27</v>
          </cell>
          <cell r="AI7">
            <v>31</v>
          </cell>
          <cell r="AJ7">
            <v>38</v>
          </cell>
          <cell r="AK7">
            <v>42</v>
          </cell>
          <cell r="AL7">
            <v>45</v>
          </cell>
          <cell r="AM7">
            <v>50</v>
          </cell>
          <cell r="AN7">
            <v>53</v>
          </cell>
          <cell r="AO7">
            <v>60</v>
          </cell>
          <cell r="AP7">
            <v>66</v>
          </cell>
          <cell r="AQ7">
            <v>82</v>
          </cell>
          <cell r="AR7">
            <v>95</v>
          </cell>
          <cell r="AS7">
            <v>110</v>
          </cell>
          <cell r="AT7">
            <v>135</v>
          </cell>
          <cell r="AU7">
            <v>150</v>
          </cell>
          <cell r="AV7">
            <v>210</v>
          </cell>
          <cell r="AX7">
            <v>20</v>
          </cell>
          <cell r="AY7">
            <v>20.933</v>
          </cell>
          <cell r="AZ7">
            <v>22</v>
          </cell>
          <cell r="BA7">
            <v>23</v>
          </cell>
          <cell r="BB7">
            <v>26</v>
          </cell>
          <cell r="BC7">
            <v>27</v>
          </cell>
          <cell r="BD7">
            <v>34</v>
          </cell>
          <cell r="BE7">
            <v>40</v>
          </cell>
          <cell r="BF7">
            <v>45</v>
          </cell>
          <cell r="BG7">
            <v>52</v>
          </cell>
          <cell r="BH7">
            <v>59</v>
          </cell>
          <cell r="BI7">
            <v>65</v>
          </cell>
          <cell r="BJ7">
            <v>70</v>
          </cell>
          <cell r="BK7">
            <v>75</v>
          </cell>
          <cell r="BL7">
            <v>83</v>
          </cell>
          <cell r="BM7">
            <v>90</v>
          </cell>
          <cell r="BN7">
            <v>110</v>
          </cell>
          <cell r="BO7">
            <v>125</v>
          </cell>
          <cell r="BP7">
            <v>145</v>
          </cell>
          <cell r="BQ7">
            <v>165</v>
          </cell>
          <cell r="BR7">
            <v>190</v>
          </cell>
          <cell r="BS7">
            <v>260</v>
          </cell>
          <cell r="BU7">
            <v>11.587999999999999</v>
          </cell>
          <cell r="BV7">
            <v>12.031000000000001</v>
          </cell>
          <cell r="BW7">
            <v>12.537000000000001</v>
          </cell>
          <cell r="BX7">
            <v>13.537000000000001</v>
          </cell>
          <cell r="BY7">
            <v>14.433999999999999</v>
          </cell>
          <cell r="BZ7">
            <v>15.433999999999999</v>
          </cell>
          <cell r="CA7">
            <v>21.382000000000001</v>
          </cell>
          <cell r="CB7">
            <v>26.331</v>
          </cell>
          <cell r="CC7">
            <v>30.279</v>
          </cell>
          <cell r="CD7">
            <v>37.279000000000003</v>
          </cell>
          <cell r="CE7">
            <v>41.125</v>
          </cell>
          <cell r="CF7">
            <v>43.97</v>
          </cell>
          <cell r="CG7">
            <v>48.97</v>
          </cell>
          <cell r="CH7">
            <v>51.866999999999997</v>
          </cell>
          <cell r="CI7">
            <v>58.816000000000003</v>
          </cell>
          <cell r="CJ7">
            <v>64.763999999999996</v>
          </cell>
          <cell r="CK7">
            <v>80.558999999999997</v>
          </cell>
          <cell r="CL7">
            <v>93.456000000000003</v>
          </cell>
          <cell r="CM7">
            <v>108.19799999999999</v>
          </cell>
          <cell r="CN7">
            <v>133.45599999999999</v>
          </cell>
          <cell r="CO7">
            <v>147.941</v>
          </cell>
          <cell r="CP7">
            <v>207.42599999999999</v>
          </cell>
        </row>
        <row r="8">
          <cell r="A8" t="str">
            <v>Т1_1_1989Внутри помещенийГВСподающий1</v>
          </cell>
          <cell r="B8" t="str">
            <v>210</v>
          </cell>
          <cell r="C8">
            <v>2</v>
          </cell>
          <cell r="D8">
            <v>1</v>
          </cell>
          <cell r="E8">
            <v>0</v>
          </cell>
          <cell r="F8" t="str">
            <v>Внутри помещений</v>
          </cell>
          <cell r="G8" t="str">
            <v>ГВС</v>
          </cell>
          <cell r="H8" t="str">
            <v>подающий</v>
          </cell>
          <cell r="I8" t="str">
            <v>Внутри помещенийГВСподающий</v>
          </cell>
          <cell r="J8" t="str">
            <v>Т1_1_1989</v>
          </cell>
          <cell r="K8" t="str">
            <v>Таблица 1.1</v>
          </cell>
          <cell r="L8" t="str">
            <v>внутри помещений</v>
          </cell>
          <cell r="M8" t="str">
            <v>С 1959 г. ПО 1989 г ВКЛЮЧИТЕЛЬНО</v>
          </cell>
          <cell r="O8">
            <v>1</v>
          </cell>
          <cell r="P8">
            <v>1</v>
          </cell>
          <cell r="Q8" t="str">
            <v>Т11</v>
          </cell>
          <cell r="R8" t="str">
            <v>Температура теплоносителя,0С</v>
          </cell>
          <cell r="S8" t="str">
            <v>Температура теплоносителя,0С;ГВС;подающий</v>
          </cell>
          <cell r="T8" t="str">
            <v>отдельно для подачи и обратки сетей отопления и ГВС</v>
          </cell>
          <cell r="V8">
            <v>60</v>
          </cell>
          <cell r="W8">
            <v>50</v>
          </cell>
          <cell r="X8">
            <v>75</v>
          </cell>
          <cell r="Y8">
            <v>2</v>
          </cell>
          <cell r="Z8">
            <v>3</v>
          </cell>
          <cell r="AA8">
            <v>12</v>
          </cell>
          <cell r="AB8">
            <v>12.467000000000001</v>
          </cell>
          <cell r="AC8">
            <v>13</v>
          </cell>
          <cell r="AD8">
            <v>14</v>
          </cell>
          <cell r="AE8">
            <v>15</v>
          </cell>
          <cell r="AF8">
            <v>16</v>
          </cell>
          <cell r="AG8">
            <v>22</v>
          </cell>
          <cell r="AH8">
            <v>27</v>
          </cell>
          <cell r="AI8">
            <v>31</v>
          </cell>
          <cell r="AJ8">
            <v>38</v>
          </cell>
          <cell r="AK8">
            <v>42</v>
          </cell>
          <cell r="AL8">
            <v>45</v>
          </cell>
          <cell r="AM8">
            <v>50</v>
          </cell>
          <cell r="AN8">
            <v>53</v>
          </cell>
          <cell r="AO8">
            <v>60</v>
          </cell>
          <cell r="AP8">
            <v>66</v>
          </cell>
          <cell r="AQ8">
            <v>82</v>
          </cell>
          <cell r="AR8">
            <v>95</v>
          </cell>
          <cell r="AS8">
            <v>110</v>
          </cell>
          <cell r="AT8">
            <v>135</v>
          </cell>
          <cell r="AU8">
            <v>150</v>
          </cell>
          <cell r="AV8">
            <v>210</v>
          </cell>
          <cell r="AX8">
            <v>20</v>
          </cell>
          <cell r="AY8">
            <v>20.933</v>
          </cell>
          <cell r="AZ8">
            <v>22</v>
          </cell>
          <cell r="BA8">
            <v>23</v>
          </cell>
          <cell r="BB8">
            <v>26</v>
          </cell>
          <cell r="BC8">
            <v>27</v>
          </cell>
          <cell r="BD8">
            <v>34</v>
          </cell>
          <cell r="BE8">
            <v>40</v>
          </cell>
          <cell r="BF8">
            <v>45</v>
          </cell>
          <cell r="BG8">
            <v>52</v>
          </cell>
          <cell r="BH8">
            <v>59</v>
          </cell>
          <cell r="BI8">
            <v>65</v>
          </cell>
          <cell r="BJ8">
            <v>70</v>
          </cell>
          <cell r="BK8">
            <v>75</v>
          </cell>
          <cell r="BL8">
            <v>83</v>
          </cell>
          <cell r="BM8">
            <v>90</v>
          </cell>
          <cell r="BN8">
            <v>110</v>
          </cell>
          <cell r="BO8">
            <v>125</v>
          </cell>
          <cell r="BP8">
            <v>145</v>
          </cell>
          <cell r="BQ8">
            <v>165</v>
          </cell>
          <cell r="BR8">
            <v>190</v>
          </cell>
          <cell r="BS8">
            <v>260</v>
          </cell>
          <cell r="BU8">
            <v>15.2</v>
          </cell>
          <cell r="BV8">
            <v>15.853</v>
          </cell>
          <cell r="BW8">
            <v>16.600000000000001</v>
          </cell>
          <cell r="BX8">
            <v>17.600000000000001</v>
          </cell>
          <cell r="BY8">
            <v>19.399999999999999</v>
          </cell>
          <cell r="BZ8">
            <v>20.399999999999999</v>
          </cell>
          <cell r="CA8">
            <v>26.8</v>
          </cell>
          <cell r="CB8">
            <v>32.200000000000003</v>
          </cell>
          <cell r="CC8">
            <v>36.6</v>
          </cell>
          <cell r="CD8">
            <v>43.6</v>
          </cell>
          <cell r="CE8">
            <v>48.8</v>
          </cell>
          <cell r="CF8">
            <v>53</v>
          </cell>
          <cell r="CG8">
            <v>58</v>
          </cell>
          <cell r="CH8">
            <v>61.8</v>
          </cell>
          <cell r="CI8">
            <v>69.2</v>
          </cell>
          <cell r="CJ8">
            <v>75.599999999999994</v>
          </cell>
          <cell r="CK8">
            <v>93.2</v>
          </cell>
          <cell r="CL8">
            <v>107</v>
          </cell>
          <cell r="CM8">
            <v>124</v>
          </cell>
          <cell r="CN8">
            <v>147</v>
          </cell>
          <cell r="CO8">
            <v>166</v>
          </cell>
          <cell r="CP8">
            <v>230</v>
          </cell>
        </row>
        <row r="9">
          <cell r="A9" t="str">
            <v>Т1_1_1989Внутри помещенийГВСобратный1</v>
          </cell>
          <cell r="B9" t="str">
            <v>210</v>
          </cell>
          <cell r="C9">
            <v>2</v>
          </cell>
          <cell r="D9">
            <v>1</v>
          </cell>
          <cell r="E9">
            <v>0</v>
          </cell>
          <cell r="F9" t="str">
            <v>Внутри помещений</v>
          </cell>
          <cell r="G9" t="str">
            <v>ГВС</v>
          </cell>
          <cell r="H9" t="str">
            <v>обратный</v>
          </cell>
          <cell r="I9" t="str">
            <v>Внутри помещенийГВСобратный</v>
          </cell>
          <cell r="J9" t="str">
            <v>Т1_1_1989</v>
          </cell>
          <cell r="K9" t="str">
            <v>Таблица 1.1</v>
          </cell>
          <cell r="L9" t="str">
            <v>внутри помещений</v>
          </cell>
          <cell r="M9" t="str">
            <v>С 1959 г. ПО 1989 г ВКЛЮЧИТЕЛЬНО</v>
          </cell>
          <cell r="O9">
            <v>1</v>
          </cell>
          <cell r="P9">
            <v>1</v>
          </cell>
          <cell r="Q9" t="str">
            <v>Т11</v>
          </cell>
          <cell r="R9" t="str">
            <v>Температура теплоносителя,0С</v>
          </cell>
          <cell r="S9" t="str">
            <v>Температура теплоносителя,0С;ГВС;обратный</v>
          </cell>
          <cell r="T9" t="str">
            <v>отдельно для подачи и обратки сетей отопления и ГВС</v>
          </cell>
          <cell r="V9">
            <v>55</v>
          </cell>
          <cell r="W9">
            <v>50</v>
          </cell>
          <cell r="X9">
            <v>75</v>
          </cell>
          <cell r="Y9">
            <v>2</v>
          </cell>
          <cell r="Z9">
            <v>3</v>
          </cell>
          <cell r="AA9">
            <v>12</v>
          </cell>
          <cell r="AB9">
            <v>12.467000000000001</v>
          </cell>
          <cell r="AC9">
            <v>13</v>
          </cell>
          <cell r="AD9">
            <v>14</v>
          </cell>
          <cell r="AE9">
            <v>15</v>
          </cell>
          <cell r="AF9">
            <v>16</v>
          </cell>
          <cell r="AG9">
            <v>22</v>
          </cell>
          <cell r="AH9">
            <v>27</v>
          </cell>
          <cell r="AI9">
            <v>31</v>
          </cell>
          <cell r="AJ9">
            <v>38</v>
          </cell>
          <cell r="AK9">
            <v>42</v>
          </cell>
          <cell r="AL9">
            <v>45</v>
          </cell>
          <cell r="AM9">
            <v>50</v>
          </cell>
          <cell r="AN9">
            <v>53</v>
          </cell>
          <cell r="AO9">
            <v>60</v>
          </cell>
          <cell r="AP9">
            <v>66</v>
          </cell>
          <cell r="AQ9">
            <v>82</v>
          </cell>
          <cell r="AR9">
            <v>95</v>
          </cell>
          <cell r="AS9">
            <v>110</v>
          </cell>
          <cell r="AT9">
            <v>135</v>
          </cell>
          <cell r="AU9">
            <v>150</v>
          </cell>
          <cell r="AV9">
            <v>210</v>
          </cell>
          <cell r="AX9">
            <v>20</v>
          </cell>
          <cell r="AY9">
            <v>20.933</v>
          </cell>
          <cell r="AZ9">
            <v>22</v>
          </cell>
          <cell r="BA9">
            <v>23</v>
          </cell>
          <cell r="BB9">
            <v>26</v>
          </cell>
          <cell r="BC9">
            <v>27</v>
          </cell>
          <cell r="BD9">
            <v>34</v>
          </cell>
          <cell r="BE9">
            <v>40</v>
          </cell>
          <cell r="BF9">
            <v>45</v>
          </cell>
          <cell r="BG9">
            <v>52</v>
          </cell>
          <cell r="BH9">
            <v>59</v>
          </cell>
          <cell r="BI9">
            <v>65</v>
          </cell>
          <cell r="BJ9">
            <v>70</v>
          </cell>
          <cell r="BK9">
            <v>75</v>
          </cell>
          <cell r="BL9">
            <v>83</v>
          </cell>
          <cell r="BM9">
            <v>90</v>
          </cell>
          <cell r="BN9">
            <v>110</v>
          </cell>
          <cell r="BO9">
            <v>125</v>
          </cell>
          <cell r="BP9">
            <v>145</v>
          </cell>
          <cell r="BQ9">
            <v>165</v>
          </cell>
          <cell r="BR9">
            <v>190</v>
          </cell>
          <cell r="BS9">
            <v>260</v>
          </cell>
          <cell r="BU9">
            <v>13.6</v>
          </cell>
          <cell r="BV9">
            <v>14.16</v>
          </cell>
          <cell r="BW9">
            <v>14.8</v>
          </cell>
          <cell r="BX9">
            <v>15.8</v>
          </cell>
          <cell r="BY9">
            <v>17.2</v>
          </cell>
          <cell r="BZ9">
            <v>18.2</v>
          </cell>
          <cell r="CA9">
            <v>24.4</v>
          </cell>
          <cell r="CB9">
            <v>29.6</v>
          </cell>
          <cell r="CC9">
            <v>33.799999999999997</v>
          </cell>
          <cell r="CD9">
            <v>40.799999999999997</v>
          </cell>
          <cell r="CE9">
            <v>45.4</v>
          </cell>
          <cell r="CF9">
            <v>49</v>
          </cell>
          <cell r="CG9">
            <v>54</v>
          </cell>
          <cell r="CH9">
            <v>57.4</v>
          </cell>
          <cell r="CI9">
            <v>64.599999999999994</v>
          </cell>
          <cell r="CJ9">
            <v>70.8</v>
          </cell>
          <cell r="CK9">
            <v>87.6</v>
          </cell>
          <cell r="CL9">
            <v>101</v>
          </cell>
          <cell r="CM9">
            <v>117</v>
          </cell>
          <cell r="CN9">
            <v>141</v>
          </cell>
          <cell r="CO9">
            <v>158</v>
          </cell>
          <cell r="CP9">
            <v>220</v>
          </cell>
        </row>
        <row r="11">
          <cell r="A11" t="str">
            <v/>
          </cell>
          <cell r="AA11" t="str">
            <v>Смежное (меньшее) значение уд.тепловых потерь, ккал/чм</v>
          </cell>
          <cell r="AX11" t="str">
            <v>Смежное (большее) значение уд.тепловых потерь, ккал/чм</v>
          </cell>
          <cell r="BU11" t="str">
            <v>Значение уд.тепловых потерь, ккал/чм</v>
          </cell>
        </row>
        <row r="12">
          <cell r="A12" t="str">
            <v/>
          </cell>
          <cell r="AA12" t="str">
            <v>q1, ккал/чм</v>
          </cell>
          <cell r="AB12" t="str">
            <v>q1, ккал/чм</v>
          </cell>
          <cell r="AC12" t="str">
            <v>q1, ккал/чм</v>
          </cell>
          <cell r="AD12" t="str">
            <v>q1, ккал/чм</v>
          </cell>
          <cell r="AE12" t="str">
            <v>q1, ккал/чм</v>
          </cell>
          <cell r="AF12" t="str">
            <v>q1, ккал/чм</v>
          </cell>
          <cell r="AG12" t="str">
            <v>q1, ккал/чм</v>
          </cell>
          <cell r="AH12" t="str">
            <v>q1, ккал/чм</v>
          </cell>
          <cell r="AI12" t="str">
            <v>q1, ккал/чм</v>
          </cell>
          <cell r="AJ12" t="str">
            <v>q1, ккал/чм</v>
          </cell>
          <cell r="AK12" t="str">
            <v>q1, ккал/чм</v>
          </cell>
          <cell r="AL12" t="str">
            <v>q1, ккал/чм</v>
          </cell>
          <cell r="AM12" t="str">
            <v>q1, ккал/чм</v>
          </cell>
          <cell r="AN12" t="str">
            <v>q1, ккал/чм</v>
          </cell>
          <cell r="AO12" t="str">
            <v>q1, ккал/чм</v>
          </cell>
          <cell r="AP12" t="str">
            <v>q1, ккал/чм</v>
          </cell>
          <cell r="AQ12" t="str">
            <v>q1, ккал/чм</v>
          </cell>
          <cell r="AR12" t="str">
            <v>q1, ккал/чм</v>
          </cell>
          <cell r="AS12" t="str">
            <v>q1, ккал/чм</v>
          </cell>
          <cell r="AT12" t="str">
            <v>q1, ккал/чм</v>
          </cell>
          <cell r="AU12" t="str">
            <v>q1, ккал/чм</v>
          </cell>
          <cell r="AV12" t="str">
            <v>q1, ккал/чм</v>
          </cell>
          <cell r="AX12" t="str">
            <v>q2, ккал/чм</v>
          </cell>
          <cell r="AY12" t="str">
            <v>q2, ккал/чм</v>
          </cell>
          <cell r="AZ12" t="str">
            <v>q2, ккал/чм</v>
          </cell>
          <cell r="BA12" t="str">
            <v>q2, ккал/чм</v>
          </cell>
          <cell r="BB12" t="str">
            <v>q2, ккал/чм</v>
          </cell>
          <cell r="BC12" t="str">
            <v>q2, ккал/чм</v>
          </cell>
          <cell r="BD12" t="str">
            <v>q2, ккал/чм</v>
          </cell>
          <cell r="BE12" t="str">
            <v>q2, ккал/чм</v>
          </cell>
          <cell r="BF12" t="str">
            <v>q2, ккал/чм</v>
          </cell>
          <cell r="BG12" t="str">
            <v>q2, ккал/чм</v>
          </cell>
          <cell r="BH12" t="str">
            <v>q2, ккал/чм</v>
          </cell>
          <cell r="BI12" t="str">
            <v>q2, ккал/чм</v>
          </cell>
          <cell r="BJ12" t="str">
            <v>q2, ккал/чм</v>
          </cell>
          <cell r="BK12" t="str">
            <v>q2, ккал/чм</v>
          </cell>
          <cell r="BL12" t="str">
            <v>q2, ккал/чм</v>
          </cell>
          <cell r="BM12" t="str">
            <v>q2, ккал/чм</v>
          </cell>
          <cell r="BN12" t="str">
            <v>q2, ккал/чм</v>
          </cell>
          <cell r="BO12" t="str">
            <v>q2, ккал/чм</v>
          </cell>
          <cell r="BP12" t="str">
            <v>q2, ккал/чм</v>
          </cell>
          <cell r="BQ12" t="str">
            <v>q2, ккал/чм</v>
          </cell>
          <cell r="BR12" t="str">
            <v>q2, ккал/чм</v>
          </cell>
          <cell r="BS12" t="str">
            <v>q2, ккал/чм</v>
          </cell>
          <cell r="BU12" t="str">
            <v>q, ккал/чм</v>
          </cell>
          <cell r="BV12" t="str">
            <v>q, ккал/чм</v>
          </cell>
          <cell r="BW12" t="str">
            <v>q, ккал/чм</v>
          </cell>
          <cell r="BX12" t="str">
            <v>q, ккал/чм</v>
          </cell>
          <cell r="BY12" t="str">
            <v>q, ккал/чм</v>
          </cell>
          <cell r="BZ12" t="str">
            <v>q, ккал/чм</v>
          </cell>
          <cell r="CA12" t="str">
            <v>q, ккал/чм</v>
          </cell>
          <cell r="CB12" t="str">
            <v>q, ккал/чм</v>
          </cell>
          <cell r="CC12" t="str">
            <v>q, ккал/чм</v>
          </cell>
          <cell r="CD12" t="str">
            <v>q, ккал/чм</v>
          </cell>
          <cell r="CE12" t="str">
            <v>q, ккал/чм</v>
          </cell>
          <cell r="CF12" t="str">
            <v>q, ккал/чм</v>
          </cell>
          <cell r="CG12" t="str">
            <v>q, ккал/чм</v>
          </cell>
          <cell r="CH12" t="str">
            <v>q, ккал/чм</v>
          </cell>
          <cell r="CI12" t="str">
            <v>q, ккал/чм</v>
          </cell>
          <cell r="CJ12" t="str">
            <v>q, ккал/чм</v>
          </cell>
          <cell r="CK12" t="str">
            <v>q, ккал/чм</v>
          </cell>
          <cell r="CL12" t="str">
            <v>q, ккал/чм</v>
          </cell>
          <cell r="CM12" t="str">
            <v>q, ккал/чм</v>
          </cell>
          <cell r="CN12" t="str">
            <v>q, ккал/чм</v>
          </cell>
          <cell r="CO12" t="str">
            <v>q, ккал/чм</v>
          </cell>
          <cell r="CP12" t="str">
            <v>q, ккал/чм</v>
          </cell>
        </row>
        <row r="13">
          <cell r="A13" t="str">
            <v/>
          </cell>
          <cell r="AA13" t="str">
            <v>диаметр тр-да, мм</v>
          </cell>
          <cell r="AB13" t="str">
            <v>диаметр тр-да, мм</v>
          </cell>
          <cell r="AC13" t="str">
            <v>диаметр тр-да, мм</v>
          </cell>
          <cell r="AD13" t="str">
            <v>диаметр тр-да, мм</v>
          </cell>
          <cell r="AE13" t="str">
            <v>диаметр тр-да, мм</v>
          </cell>
          <cell r="AF13" t="str">
            <v>диаметр тр-да, мм</v>
          </cell>
          <cell r="AG13" t="str">
            <v>диаметр тр-да, мм</v>
          </cell>
          <cell r="AH13" t="str">
            <v>диаметр тр-да, мм</v>
          </cell>
          <cell r="AI13" t="str">
            <v>диаметр тр-да, мм</v>
          </cell>
          <cell r="AJ13" t="str">
            <v>диаметр тр-да, мм</v>
          </cell>
          <cell r="AK13" t="str">
            <v>диаметр тр-да, мм</v>
          </cell>
          <cell r="AL13" t="str">
            <v>диаметр тр-да, мм</v>
          </cell>
          <cell r="AM13" t="str">
            <v>диаметр тр-да, мм</v>
          </cell>
          <cell r="AN13" t="str">
            <v>диаметр тр-да, мм</v>
          </cell>
          <cell r="AO13" t="str">
            <v>диаметр тр-да, мм</v>
          </cell>
          <cell r="AP13" t="str">
            <v>диаметр тр-да, мм</v>
          </cell>
          <cell r="AQ13" t="str">
            <v>диаметр тр-да, мм</v>
          </cell>
          <cell r="AR13" t="str">
            <v>диаметр тр-да, мм</v>
          </cell>
          <cell r="AS13" t="str">
            <v>диаметр тр-да, мм</v>
          </cell>
          <cell r="AT13" t="str">
            <v>диаметр тр-да, мм</v>
          </cell>
          <cell r="AU13" t="str">
            <v>диаметр тр-да, мм</v>
          </cell>
          <cell r="AV13" t="str">
            <v>диаметр тр-да, мм</v>
          </cell>
          <cell r="AX13" t="str">
            <v>диаметр тр-да, мм</v>
          </cell>
          <cell r="AY13" t="str">
            <v>диаметр тр-да, мм</v>
          </cell>
          <cell r="AZ13" t="str">
            <v>диаметр тр-да, мм</v>
          </cell>
          <cell r="BA13" t="str">
            <v>диаметр тр-да, мм</v>
          </cell>
          <cell r="BB13" t="str">
            <v>диаметр тр-да, мм</v>
          </cell>
          <cell r="BC13" t="str">
            <v>диаметр тр-да, мм</v>
          </cell>
          <cell r="BD13" t="str">
            <v>диаметр тр-да, мм</v>
          </cell>
          <cell r="BE13" t="str">
            <v>диаметр тр-да, мм</v>
          </cell>
          <cell r="BF13" t="str">
            <v>диаметр тр-да, мм</v>
          </cell>
          <cell r="BG13" t="str">
            <v>диаметр тр-да, мм</v>
          </cell>
          <cell r="BH13" t="str">
            <v>диаметр тр-да, мм</v>
          </cell>
          <cell r="BI13" t="str">
            <v>диаметр тр-да, мм</v>
          </cell>
          <cell r="BJ13" t="str">
            <v>диаметр тр-да, мм</v>
          </cell>
          <cell r="BK13" t="str">
            <v>диаметр тр-да, мм</v>
          </cell>
          <cell r="BL13" t="str">
            <v>диаметр тр-да, мм</v>
          </cell>
          <cell r="BM13" t="str">
            <v>диаметр тр-да, мм</v>
          </cell>
          <cell r="BN13" t="str">
            <v>диаметр тр-да, мм</v>
          </cell>
          <cell r="BO13" t="str">
            <v>диаметр тр-да, мм</v>
          </cell>
          <cell r="BP13" t="str">
            <v>диаметр тр-да, мм</v>
          </cell>
          <cell r="BQ13" t="str">
            <v>диаметр тр-да, мм</v>
          </cell>
          <cell r="BR13" t="str">
            <v>диаметр тр-да, мм</v>
          </cell>
          <cell r="BS13" t="str">
            <v>диаметр тр-да, мм</v>
          </cell>
          <cell r="BU13" t="str">
            <v>диаметр тр-да, мм</v>
          </cell>
          <cell r="BV13" t="str">
            <v>диаметр тр-да, мм</v>
          </cell>
          <cell r="BW13" t="str">
            <v>диаметр тр-да, мм</v>
          </cell>
          <cell r="BX13" t="str">
            <v>диаметр тр-да, мм</v>
          </cell>
          <cell r="BY13" t="str">
            <v>диаметр тр-да, мм</v>
          </cell>
          <cell r="BZ13" t="str">
            <v>диаметр тр-да, мм</v>
          </cell>
          <cell r="CA13" t="str">
            <v>диаметр тр-да, мм</v>
          </cell>
          <cell r="CB13" t="str">
            <v>диаметр тр-да, мм</v>
          </cell>
          <cell r="CC13" t="str">
            <v>диаметр тр-да, мм</v>
          </cell>
          <cell r="CD13" t="str">
            <v>диаметр тр-да, мм</v>
          </cell>
          <cell r="CE13" t="str">
            <v>диаметр тр-да, мм</v>
          </cell>
          <cell r="CF13" t="str">
            <v>диаметр тр-да, мм</v>
          </cell>
          <cell r="CG13" t="str">
            <v>диаметр тр-да, мм</v>
          </cell>
          <cell r="CH13" t="str">
            <v>диаметр тр-да, мм</v>
          </cell>
          <cell r="CI13" t="str">
            <v>диаметр тр-да, мм</v>
          </cell>
          <cell r="CJ13" t="str">
            <v>диаметр тр-да, мм</v>
          </cell>
          <cell r="CK13" t="str">
            <v>диаметр тр-да, мм</v>
          </cell>
          <cell r="CL13" t="str">
            <v>диаметр тр-да, мм</v>
          </cell>
          <cell r="CM13" t="str">
            <v>диаметр тр-да, мм</v>
          </cell>
          <cell r="CN13" t="str">
            <v>диаметр тр-да, мм</v>
          </cell>
          <cell r="CO13" t="str">
            <v>диаметр тр-да, мм</v>
          </cell>
          <cell r="CP13" t="str">
            <v>диаметр тр-да, мм</v>
          </cell>
        </row>
        <row r="14">
          <cell r="A14" t="str">
            <v>Код выбора q</v>
          </cell>
          <cell r="B14" t="str">
            <v>КОД тепловой сети</v>
          </cell>
          <cell r="C14" t="str">
            <v>КОД Типа прокладки (по тех.паспорту)</v>
          </cell>
          <cell r="D14" t="str">
            <v>КОД периода проектирования тепловой сети</v>
          </cell>
          <cell r="E14" t="str">
            <v xml:space="preserve">КОД продолжительности эксплуатации </v>
          </cell>
          <cell r="F14" t="str">
            <v>Тип прокладки (по тех.паспорту)</v>
          </cell>
          <cell r="J14" t="str">
            <v>№ Таблицы из приказа 325</v>
          </cell>
          <cell r="K14" t="str">
            <v>№ Таблицы из приказа 325</v>
          </cell>
          <cell r="L14" t="str">
            <v>Тип прокладки (по приказу 325)</v>
          </cell>
          <cell r="M14" t="str">
            <v>Период проектирования тепловой сети</v>
          </cell>
          <cell r="N14" t="str">
            <v xml:space="preserve">Продолжительность эксплуатации </v>
          </cell>
          <cell r="O14" t="str">
            <v>КОД1 тепловой сети</v>
          </cell>
          <cell r="P14" t="str">
            <v>КОД диапазона температур тепловой сети</v>
          </cell>
          <cell r="Q14" t="str">
            <v>Диапазон температур тепловой сети</v>
          </cell>
          <cell r="R14" t="str">
            <v>Критерий отбора температур тепловой сети</v>
          </cell>
          <cell r="S14" t="str">
            <v>Критерий отбора температур тепловой сети</v>
          </cell>
          <cell r="T14" t="str">
            <v>Критерий отбора температур тепловой сети</v>
          </cell>
          <cell r="V14" t="str">
            <v>Температура или расность температур</v>
          </cell>
          <cell r="W14" t="str">
            <v>Смежное (меньшее) значение температуры, 0С</v>
          </cell>
          <cell r="X14" t="str">
            <v>Смежное (большее) значение температуры, 0С</v>
          </cell>
          <cell r="Y14" t="str">
            <v>Выбор номера столбца из таблицы (меньший)</v>
          </cell>
          <cell r="Z14" t="str">
            <v>Выбор номера столбца из таблицы (больший)</v>
          </cell>
          <cell r="AA14">
            <v>25</v>
          </cell>
          <cell r="AB14">
            <v>32</v>
          </cell>
          <cell r="AC14">
            <v>40</v>
          </cell>
          <cell r="AD14">
            <v>50</v>
          </cell>
          <cell r="AE14">
            <v>65</v>
          </cell>
          <cell r="AF14">
            <v>80</v>
          </cell>
          <cell r="AG14">
            <v>100</v>
          </cell>
          <cell r="AH14">
            <v>125</v>
          </cell>
          <cell r="AI14">
            <v>150</v>
          </cell>
          <cell r="AJ14">
            <v>200</v>
          </cell>
          <cell r="AK14">
            <v>250</v>
          </cell>
          <cell r="AL14">
            <v>300</v>
          </cell>
          <cell r="AM14">
            <v>350</v>
          </cell>
          <cell r="AN14">
            <v>400</v>
          </cell>
          <cell r="AO14">
            <v>450</v>
          </cell>
          <cell r="AP14">
            <v>500</v>
          </cell>
          <cell r="AQ14">
            <v>600</v>
          </cell>
          <cell r="AR14">
            <v>700</v>
          </cell>
          <cell r="AS14">
            <v>800</v>
          </cell>
          <cell r="AT14">
            <v>900</v>
          </cell>
          <cell r="AU14">
            <v>1000</v>
          </cell>
          <cell r="AV14">
            <v>1400</v>
          </cell>
          <cell r="AX14">
            <v>25</v>
          </cell>
          <cell r="AY14">
            <v>32</v>
          </cell>
          <cell r="AZ14">
            <v>40</v>
          </cell>
          <cell r="BA14">
            <v>50</v>
          </cell>
          <cell r="BB14">
            <v>65</v>
          </cell>
          <cell r="BC14">
            <v>80</v>
          </cell>
          <cell r="BD14">
            <v>100</v>
          </cell>
          <cell r="BE14">
            <v>125</v>
          </cell>
          <cell r="BF14">
            <v>150</v>
          </cell>
          <cell r="BG14">
            <v>200</v>
          </cell>
          <cell r="BH14">
            <v>250</v>
          </cell>
          <cell r="BI14">
            <v>300</v>
          </cell>
          <cell r="BJ14">
            <v>350</v>
          </cell>
          <cell r="BK14">
            <v>400</v>
          </cell>
          <cell r="BL14">
            <v>450</v>
          </cell>
          <cell r="BM14">
            <v>500</v>
          </cell>
          <cell r="BN14">
            <v>600</v>
          </cell>
          <cell r="BO14">
            <v>700</v>
          </cell>
          <cell r="BP14">
            <v>800</v>
          </cell>
          <cell r="BQ14">
            <v>900</v>
          </cell>
          <cell r="BR14">
            <v>1000</v>
          </cell>
          <cell r="BS14">
            <v>1400</v>
          </cell>
          <cell r="BU14">
            <v>25</v>
          </cell>
          <cell r="BV14">
            <v>32</v>
          </cell>
          <cell r="BW14">
            <v>40</v>
          </cell>
          <cell r="BX14">
            <v>50</v>
          </cell>
          <cell r="BY14">
            <v>65</v>
          </cell>
          <cell r="BZ14">
            <v>80</v>
          </cell>
          <cell r="CA14">
            <v>100</v>
          </cell>
          <cell r="CB14">
            <v>125</v>
          </cell>
          <cell r="CC14">
            <v>150</v>
          </cell>
          <cell r="CD14">
            <v>200</v>
          </cell>
          <cell r="CE14">
            <v>250</v>
          </cell>
          <cell r="CF14">
            <v>300</v>
          </cell>
          <cell r="CG14">
            <v>350</v>
          </cell>
          <cell r="CH14">
            <v>400</v>
          </cell>
          <cell r="CI14">
            <v>450</v>
          </cell>
          <cell r="CJ14">
            <v>500</v>
          </cell>
          <cell r="CK14">
            <v>600</v>
          </cell>
          <cell r="CL14">
            <v>700</v>
          </cell>
          <cell r="CM14">
            <v>800</v>
          </cell>
          <cell r="CN14">
            <v>900</v>
          </cell>
          <cell r="CO14">
            <v>1000</v>
          </cell>
          <cell r="CP14">
            <v>1400</v>
          </cell>
        </row>
        <row r="15">
          <cell r="A15" t="str">
            <v>Т1_2_1989Надземнаяотоплениеподающий1</v>
          </cell>
          <cell r="B15" t="str">
            <v>110</v>
          </cell>
          <cell r="C15">
            <v>1</v>
          </cell>
          <cell r="D15">
            <v>1</v>
          </cell>
          <cell r="E15">
            <v>0</v>
          </cell>
          <cell r="F15" t="str">
            <v>Надземная</v>
          </cell>
          <cell r="G15" t="str">
            <v>отопление</v>
          </cell>
          <cell r="H15" t="str">
            <v>подающий</v>
          </cell>
          <cell r="I15" t="str">
            <v>Надземнаяотоплениеподающий</v>
          </cell>
          <cell r="J15" t="str">
            <v>Т1_2_1989</v>
          </cell>
          <cell r="K15" t="str">
            <v>Таблица 1.2</v>
          </cell>
          <cell r="L15" t="str">
            <v>на открытом воздухе</v>
          </cell>
          <cell r="M15" t="str">
            <v>С 1959 г. ПО 1989 г ВКЛЮЧИТЕЛЬНО</v>
          </cell>
          <cell r="O15">
            <v>2</v>
          </cell>
          <cell r="P15">
            <v>2</v>
          </cell>
          <cell r="Q15" t="str">
            <v>Т12</v>
          </cell>
          <cell r="R15" t="str">
            <v>Разность температуры теплоносителя и наружного воздуха,0С</v>
          </cell>
          <cell r="S15" t="str">
            <v>Разность температуры теплоносителя и наружного воздуха,0С;отопление;подающий</v>
          </cell>
          <cell r="T15" t="str">
            <v>отдельно для  сетей отопления и ГВС</v>
          </cell>
          <cell r="V15">
            <v>68.650999999999996</v>
          </cell>
          <cell r="W15">
            <v>45</v>
          </cell>
          <cell r="X15">
            <v>70</v>
          </cell>
          <cell r="Y15">
            <v>2</v>
          </cell>
          <cell r="Z15">
            <v>3</v>
          </cell>
          <cell r="AA15">
            <v>15</v>
          </cell>
          <cell r="AB15">
            <v>16.399999999999999</v>
          </cell>
          <cell r="AC15">
            <v>18</v>
          </cell>
          <cell r="AD15">
            <v>21</v>
          </cell>
          <cell r="AE15">
            <v>25</v>
          </cell>
          <cell r="AF15">
            <v>28</v>
          </cell>
          <cell r="AG15">
            <v>31</v>
          </cell>
          <cell r="AH15">
            <v>35</v>
          </cell>
          <cell r="AI15">
            <v>38</v>
          </cell>
          <cell r="AJ15">
            <v>46</v>
          </cell>
          <cell r="AK15">
            <v>53</v>
          </cell>
          <cell r="AL15">
            <v>60</v>
          </cell>
          <cell r="AM15">
            <v>71</v>
          </cell>
          <cell r="AN15">
            <v>82</v>
          </cell>
          <cell r="AO15">
            <v>89</v>
          </cell>
          <cell r="AP15">
            <v>95</v>
          </cell>
          <cell r="AQ15">
            <v>104</v>
          </cell>
          <cell r="AR15">
            <v>115</v>
          </cell>
          <cell r="AS15">
            <v>135</v>
          </cell>
          <cell r="AT15">
            <v>155</v>
          </cell>
          <cell r="AU15">
            <v>180</v>
          </cell>
          <cell r="AV15">
            <v>230</v>
          </cell>
          <cell r="AX15">
            <v>23</v>
          </cell>
          <cell r="AY15">
            <v>24.867000000000001</v>
          </cell>
          <cell r="AZ15">
            <v>27</v>
          </cell>
          <cell r="BA15">
            <v>30</v>
          </cell>
          <cell r="BB15">
            <v>35</v>
          </cell>
          <cell r="BC15">
            <v>38</v>
          </cell>
          <cell r="BD15">
            <v>43</v>
          </cell>
          <cell r="BE15">
            <v>48</v>
          </cell>
          <cell r="BF15">
            <v>50</v>
          </cell>
          <cell r="BG15">
            <v>60</v>
          </cell>
          <cell r="BH15">
            <v>70</v>
          </cell>
          <cell r="BI15">
            <v>80</v>
          </cell>
          <cell r="BJ15">
            <v>93</v>
          </cell>
          <cell r="BK15">
            <v>105</v>
          </cell>
          <cell r="BL15">
            <v>113</v>
          </cell>
          <cell r="BM15">
            <v>120</v>
          </cell>
          <cell r="BN15">
            <v>133</v>
          </cell>
          <cell r="BO15">
            <v>145</v>
          </cell>
          <cell r="BP15">
            <v>168</v>
          </cell>
          <cell r="BQ15">
            <v>190</v>
          </cell>
          <cell r="BR15">
            <v>220</v>
          </cell>
          <cell r="BS15">
            <v>280</v>
          </cell>
          <cell r="BU15">
            <v>22.568000000000001</v>
          </cell>
          <cell r="BV15">
            <v>24.41</v>
          </cell>
          <cell r="BW15">
            <v>26.513999999999999</v>
          </cell>
          <cell r="BX15">
            <v>29.513999999999999</v>
          </cell>
          <cell r="BY15">
            <v>34.46</v>
          </cell>
          <cell r="BZ15">
            <v>37.46</v>
          </cell>
          <cell r="CA15">
            <v>42.351999999999997</v>
          </cell>
          <cell r="CB15">
            <v>47.298999999999999</v>
          </cell>
          <cell r="CC15">
            <v>49.351999999999997</v>
          </cell>
          <cell r="CD15">
            <v>59.244999999999997</v>
          </cell>
          <cell r="CE15">
            <v>69.082999999999998</v>
          </cell>
          <cell r="CF15">
            <v>78.921000000000006</v>
          </cell>
          <cell r="CG15">
            <v>91.813000000000002</v>
          </cell>
          <cell r="CH15">
            <v>103.759</v>
          </cell>
          <cell r="CI15">
            <v>111.705</v>
          </cell>
          <cell r="CJ15">
            <v>118.651</v>
          </cell>
          <cell r="CK15">
            <v>131.435</v>
          </cell>
          <cell r="CL15">
            <v>143.381</v>
          </cell>
          <cell r="CM15">
            <v>166.21899999999999</v>
          </cell>
          <cell r="CN15">
            <v>188.11099999999999</v>
          </cell>
          <cell r="CO15">
            <v>217.84200000000001</v>
          </cell>
          <cell r="CP15">
            <v>277.30200000000002</v>
          </cell>
        </row>
        <row r="16">
          <cell r="A16" t="str">
            <v>Т1_2_1989Надземнаяотоплениеобратный1</v>
          </cell>
          <cell r="B16" t="str">
            <v>110</v>
          </cell>
          <cell r="C16">
            <v>1</v>
          </cell>
          <cell r="D16">
            <v>1</v>
          </cell>
          <cell r="E16">
            <v>0</v>
          </cell>
          <cell r="F16" t="str">
            <v>Надземная</v>
          </cell>
          <cell r="G16" t="str">
            <v>отопление</v>
          </cell>
          <cell r="H16" t="str">
            <v>обратный</v>
          </cell>
          <cell r="I16" t="str">
            <v>Надземнаяотоплениеобратный</v>
          </cell>
          <cell r="J16" t="str">
            <v>Т1_2_1989</v>
          </cell>
          <cell r="K16" t="str">
            <v>Таблица 1.2</v>
          </cell>
          <cell r="L16" t="str">
            <v>на открытом воздухе</v>
          </cell>
          <cell r="M16" t="str">
            <v>С 1959 г. ПО 1989 г ВКЛЮЧИТЕЛЬНО</v>
          </cell>
          <cell r="O16">
            <v>2</v>
          </cell>
          <cell r="P16">
            <v>2</v>
          </cell>
          <cell r="Q16" t="str">
            <v>Т12</v>
          </cell>
          <cell r="R16" t="str">
            <v>Разность температуры теплоносителя и наружного воздуха,0С</v>
          </cell>
          <cell r="S16" t="str">
            <v>Разность температуры теплоносителя и наружного воздуха,0С;отопление;обратный</v>
          </cell>
          <cell r="T16" t="str">
            <v>отдельно для  сетей отопления и ГВС</v>
          </cell>
          <cell r="V16">
            <v>56.673999999999999</v>
          </cell>
          <cell r="W16">
            <v>45</v>
          </cell>
          <cell r="X16">
            <v>70</v>
          </cell>
          <cell r="Y16">
            <v>2</v>
          </cell>
          <cell r="Z16">
            <v>3</v>
          </cell>
          <cell r="AA16">
            <v>15</v>
          </cell>
          <cell r="AB16">
            <v>16.399999999999999</v>
          </cell>
          <cell r="AC16">
            <v>18</v>
          </cell>
          <cell r="AD16">
            <v>21</v>
          </cell>
          <cell r="AE16">
            <v>25</v>
          </cell>
          <cell r="AF16">
            <v>28</v>
          </cell>
          <cell r="AG16">
            <v>31</v>
          </cell>
          <cell r="AH16">
            <v>35</v>
          </cell>
          <cell r="AI16">
            <v>38</v>
          </cell>
          <cell r="AJ16">
            <v>46</v>
          </cell>
          <cell r="AK16">
            <v>53</v>
          </cell>
          <cell r="AL16">
            <v>60</v>
          </cell>
          <cell r="AM16">
            <v>71</v>
          </cell>
          <cell r="AN16">
            <v>82</v>
          </cell>
          <cell r="AO16">
            <v>89</v>
          </cell>
          <cell r="AP16">
            <v>95</v>
          </cell>
          <cell r="AQ16">
            <v>104</v>
          </cell>
          <cell r="AR16">
            <v>115</v>
          </cell>
          <cell r="AS16">
            <v>135</v>
          </cell>
          <cell r="AT16">
            <v>155</v>
          </cell>
          <cell r="AU16">
            <v>180</v>
          </cell>
          <cell r="AV16">
            <v>230</v>
          </cell>
          <cell r="AX16">
            <v>23</v>
          </cell>
          <cell r="AY16">
            <v>24.867000000000001</v>
          </cell>
          <cell r="AZ16">
            <v>27</v>
          </cell>
          <cell r="BA16">
            <v>30</v>
          </cell>
          <cell r="BB16">
            <v>35</v>
          </cell>
          <cell r="BC16">
            <v>38</v>
          </cell>
          <cell r="BD16">
            <v>43</v>
          </cell>
          <cell r="BE16">
            <v>48</v>
          </cell>
          <cell r="BF16">
            <v>50</v>
          </cell>
          <cell r="BG16">
            <v>60</v>
          </cell>
          <cell r="BH16">
            <v>70</v>
          </cell>
          <cell r="BI16">
            <v>80</v>
          </cell>
          <cell r="BJ16">
            <v>93</v>
          </cell>
          <cell r="BK16">
            <v>105</v>
          </cell>
          <cell r="BL16">
            <v>113</v>
          </cell>
          <cell r="BM16">
            <v>120</v>
          </cell>
          <cell r="BN16">
            <v>133</v>
          </cell>
          <cell r="BO16">
            <v>145</v>
          </cell>
          <cell r="BP16">
            <v>168</v>
          </cell>
          <cell r="BQ16">
            <v>190</v>
          </cell>
          <cell r="BR16">
            <v>220</v>
          </cell>
          <cell r="BS16">
            <v>280</v>
          </cell>
          <cell r="BU16">
            <v>18.736000000000001</v>
          </cell>
          <cell r="BV16">
            <v>20.353999999999999</v>
          </cell>
          <cell r="BW16">
            <v>22.202999999999999</v>
          </cell>
          <cell r="BX16">
            <v>25.202999999999999</v>
          </cell>
          <cell r="BY16">
            <v>29.67</v>
          </cell>
          <cell r="BZ16">
            <v>32.67</v>
          </cell>
          <cell r="CA16">
            <v>36.603999999999999</v>
          </cell>
          <cell r="CB16">
            <v>41.07</v>
          </cell>
          <cell r="CC16">
            <v>43.603999999999999</v>
          </cell>
          <cell r="CD16">
            <v>52.536999999999999</v>
          </cell>
          <cell r="CE16">
            <v>60.938000000000002</v>
          </cell>
          <cell r="CF16">
            <v>69.338999999999999</v>
          </cell>
          <cell r="CG16">
            <v>81.272999999999996</v>
          </cell>
          <cell r="CH16">
            <v>92.74</v>
          </cell>
          <cell r="CI16">
            <v>100.20699999999999</v>
          </cell>
          <cell r="CJ16">
            <v>106.67400000000001</v>
          </cell>
          <cell r="CK16">
            <v>117.542</v>
          </cell>
          <cell r="CL16">
            <v>129.00899999999999</v>
          </cell>
          <cell r="CM16">
            <v>150.41</v>
          </cell>
          <cell r="CN16">
            <v>171.34399999999999</v>
          </cell>
          <cell r="CO16">
            <v>198.678</v>
          </cell>
          <cell r="CP16">
            <v>253.34800000000001</v>
          </cell>
        </row>
        <row r="17">
          <cell r="A17" t="str">
            <v>Т1_2_1989НадземнаяГВСподающий1</v>
          </cell>
          <cell r="B17" t="str">
            <v>110</v>
          </cell>
          <cell r="C17">
            <v>1</v>
          </cell>
          <cell r="D17">
            <v>1</v>
          </cell>
          <cell r="E17">
            <v>0</v>
          </cell>
          <cell r="F17" t="str">
            <v>Надземная</v>
          </cell>
          <cell r="G17" t="str">
            <v>ГВС</v>
          </cell>
          <cell r="H17" t="str">
            <v>подающий</v>
          </cell>
          <cell r="I17" t="str">
            <v>НадземнаяГВСподающий</v>
          </cell>
          <cell r="J17" t="str">
            <v>Т1_2_1989</v>
          </cell>
          <cell r="K17" t="str">
            <v>Таблица 1.2</v>
          </cell>
          <cell r="L17" t="str">
            <v>на открытом воздухе</v>
          </cell>
          <cell r="M17" t="str">
            <v>С 1959 г. ПО 1989 г ВКЛЮЧИТЕЛЬНО</v>
          </cell>
          <cell r="O17">
            <v>2</v>
          </cell>
          <cell r="P17">
            <v>2</v>
          </cell>
          <cell r="Q17" t="str">
            <v>Т12</v>
          </cell>
          <cell r="R17" t="str">
            <v>Разность температуры теплоносителя и наружного воздуха,0С</v>
          </cell>
          <cell r="S17" t="str">
            <v>Разность температуры теплоносителя и наружного воздуха,0С;ГВС;подающий</v>
          </cell>
          <cell r="T17" t="str">
            <v>отдельно для  сетей отопления и ГВС</v>
          </cell>
          <cell r="V17">
            <v>58.3</v>
          </cell>
          <cell r="W17">
            <v>45</v>
          </cell>
          <cell r="X17">
            <v>70</v>
          </cell>
          <cell r="Y17">
            <v>2</v>
          </cell>
          <cell r="Z17">
            <v>3</v>
          </cell>
          <cell r="AA17">
            <v>15</v>
          </cell>
          <cell r="AB17">
            <v>16.399999999999999</v>
          </cell>
          <cell r="AC17">
            <v>18</v>
          </cell>
          <cell r="AD17">
            <v>21</v>
          </cell>
          <cell r="AE17">
            <v>25</v>
          </cell>
          <cell r="AF17">
            <v>28</v>
          </cell>
          <cell r="AG17">
            <v>31</v>
          </cell>
          <cell r="AH17">
            <v>35</v>
          </cell>
          <cell r="AI17">
            <v>38</v>
          </cell>
          <cell r="AJ17">
            <v>46</v>
          </cell>
          <cell r="AK17">
            <v>53</v>
          </cell>
          <cell r="AL17">
            <v>60</v>
          </cell>
          <cell r="AM17">
            <v>71</v>
          </cell>
          <cell r="AN17">
            <v>82</v>
          </cell>
          <cell r="AO17">
            <v>89</v>
          </cell>
          <cell r="AP17">
            <v>95</v>
          </cell>
          <cell r="AQ17">
            <v>104</v>
          </cell>
          <cell r="AR17">
            <v>115</v>
          </cell>
          <cell r="AS17">
            <v>135</v>
          </cell>
          <cell r="AT17">
            <v>155</v>
          </cell>
          <cell r="AU17">
            <v>180</v>
          </cell>
          <cell r="AV17">
            <v>230</v>
          </cell>
          <cell r="AX17">
            <v>23</v>
          </cell>
          <cell r="AY17">
            <v>24.867000000000001</v>
          </cell>
          <cell r="AZ17">
            <v>27</v>
          </cell>
          <cell r="BA17">
            <v>30</v>
          </cell>
          <cell r="BB17">
            <v>35</v>
          </cell>
          <cell r="BC17">
            <v>38</v>
          </cell>
          <cell r="BD17">
            <v>43</v>
          </cell>
          <cell r="BE17">
            <v>48</v>
          </cell>
          <cell r="BF17">
            <v>50</v>
          </cell>
          <cell r="BG17">
            <v>60</v>
          </cell>
          <cell r="BH17">
            <v>70</v>
          </cell>
          <cell r="BI17">
            <v>80</v>
          </cell>
          <cell r="BJ17">
            <v>93</v>
          </cell>
          <cell r="BK17">
            <v>105</v>
          </cell>
          <cell r="BL17">
            <v>113</v>
          </cell>
          <cell r="BM17">
            <v>120</v>
          </cell>
          <cell r="BN17">
            <v>133</v>
          </cell>
          <cell r="BO17">
            <v>145</v>
          </cell>
          <cell r="BP17">
            <v>168</v>
          </cell>
          <cell r="BQ17">
            <v>190</v>
          </cell>
          <cell r="BR17">
            <v>220</v>
          </cell>
          <cell r="BS17">
            <v>280</v>
          </cell>
          <cell r="BU17">
            <v>19.256</v>
          </cell>
          <cell r="BV17">
            <v>20.904</v>
          </cell>
          <cell r="BW17">
            <v>22.788</v>
          </cell>
          <cell r="BX17">
            <v>25.788</v>
          </cell>
          <cell r="BY17">
            <v>30.32</v>
          </cell>
          <cell r="BZ17">
            <v>33.32</v>
          </cell>
          <cell r="CA17">
            <v>37.384</v>
          </cell>
          <cell r="CB17">
            <v>41.915999999999997</v>
          </cell>
          <cell r="CC17">
            <v>44.384</v>
          </cell>
          <cell r="CD17">
            <v>53.448</v>
          </cell>
          <cell r="CE17">
            <v>62.043999999999997</v>
          </cell>
          <cell r="CF17">
            <v>70.64</v>
          </cell>
          <cell r="CG17">
            <v>82.703999999999994</v>
          </cell>
          <cell r="CH17">
            <v>94.236000000000004</v>
          </cell>
          <cell r="CI17">
            <v>101.768</v>
          </cell>
          <cell r="CJ17">
            <v>108.3</v>
          </cell>
          <cell r="CK17">
            <v>119.428</v>
          </cell>
          <cell r="CL17">
            <v>130.96</v>
          </cell>
          <cell r="CM17">
            <v>152.55600000000001</v>
          </cell>
          <cell r="CN17">
            <v>173.62</v>
          </cell>
          <cell r="CO17">
            <v>201.28</v>
          </cell>
          <cell r="CP17">
            <v>256.60000000000002</v>
          </cell>
        </row>
        <row r="18">
          <cell r="A18" t="str">
            <v>Т1_2_1989НадземнаяГВСобратный1</v>
          </cell>
          <cell r="B18" t="str">
            <v>110</v>
          </cell>
          <cell r="C18">
            <v>1</v>
          </cell>
          <cell r="D18">
            <v>1</v>
          </cell>
          <cell r="E18">
            <v>0</v>
          </cell>
          <cell r="F18" t="str">
            <v>Надземная</v>
          </cell>
          <cell r="G18" t="str">
            <v>ГВС</v>
          </cell>
          <cell r="H18" t="str">
            <v>обратный</v>
          </cell>
          <cell r="I18" t="str">
            <v>НадземнаяГВСобратный</v>
          </cell>
          <cell r="J18" t="str">
            <v>Т1_2_1989</v>
          </cell>
          <cell r="K18" t="str">
            <v>Таблица 1.2</v>
          </cell>
          <cell r="L18" t="str">
            <v>на открытом воздухе</v>
          </cell>
          <cell r="M18" t="str">
            <v>С 1959 г. ПО 1989 г ВКЛЮЧИТЕЛЬНО</v>
          </cell>
          <cell r="O18">
            <v>2</v>
          </cell>
          <cell r="P18">
            <v>2</v>
          </cell>
          <cell r="Q18" t="str">
            <v>Т12</v>
          </cell>
          <cell r="R18" t="str">
            <v>Разность температуры теплоносителя и наружного воздуха,0С</v>
          </cell>
          <cell r="S18" t="str">
            <v>Разность температуры теплоносителя и наружного воздуха,0С;ГВС;обратный</v>
          </cell>
          <cell r="T18" t="str">
            <v>отдельно для  сетей отопления и ГВС</v>
          </cell>
          <cell r="V18">
            <v>53.3</v>
          </cell>
          <cell r="W18">
            <v>45</v>
          </cell>
          <cell r="X18">
            <v>70</v>
          </cell>
          <cell r="Y18">
            <v>2</v>
          </cell>
          <cell r="Z18">
            <v>3</v>
          </cell>
          <cell r="AA18">
            <v>15</v>
          </cell>
          <cell r="AB18">
            <v>16.399999999999999</v>
          </cell>
          <cell r="AC18">
            <v>18</v>
          </cell>
          <cell r="AD18">
            <v>21</v>
          </cell>
          <cell r="AE18">
            <v>25</v>
          </cell>
          <cell r="AF18">
            <v>28</v>
          </cell>
          <cell r="AG18">
            <v>31</v>
          </cell>
          <cell r="AH18">
            <v>35</v>
          </cell>
          <cell r="AI18">
            <v>38</v>
          </cell>
          <cell r="AJ18">
            <v>46</v>
          </cell>
          <cell r="AK18">
            <v>53</v>
          </cell>
          <cell r="AL18">
            <v>60</v>
          </cell>
          <cell r="AM18">
            <v>71</v>
          </cell>
          <cell r="AN18">
            <v>82</v>
          </cell>
          <cell r="AO18">
            <v>89</v>
          </cell>
          <cell r="AP18">
            <v>95</v>
          </cell>
          <cell r="AQ18">
            <v>104</v>
          </cell>
          <cell r="AR18">
            <v>115</v>
          </cell>
          <cell r="AS18">
            <v>135</v>
          </cell>
          <cell r="AT18">
            <v>155</v>
          </cell>
          <cell r="AU18">
            <v>180</v>
          </cell>
          <cell r="AV18">
            <v>230</v>
          </cell>
          <cell r="AX18">
            <v>23</v>
          </cell>
          <cell r="AY18">
            <v>24.867000000000001</v>
          </cell>
          <cell r="AZ18">
            <v>27</v>
          </cell>
          <cell r="BA18">
            <v>30</v>
          </cell>
          <cell r="BB18">
            <v>35</v>
          </cell>
          <cell r="BC18">
            <v>38</v>
          </cell>
          <cell r="BD18">
            <v>43</v>
          </cell>
          <cell r="BE18">
            <v>48</v>
          </cell>
          <cell r="BF18">
            <v>50</v>
          </cell>
          <cell r="BG18">
            <v>60</v>
          </cell>
          <cell r="BH18">
            <v>70</v>
          </cell>
          <cell r="BI18">
            <v>80</v>
          </cell>
          <cell r="BJ18">
            <v>93</v>
          </cell>
          <cell r="BK18">
            <v>105</v>
          </cell>
          <cell r="BL18">
            <v>113</v>
          </cell>
          <cell r="BM18">
            <v>120</v>
          </cell>
          <cell r="BN18">
            <v>133</v>
          </cell>
          <cell r="BO18">
            <v>145</v>
          </cell>
          <cell r="BP18">
            <v>168</v>
          </cell>
          <cell r="BQ18">
            <v>190</v>
          </cell>
          <cell r="BR18">
            <v>220</v>
          </cell>
          <cell r="BS18">
            <v>280</v>
          </cell>
          <cell r="BU18">
            <v>17.655999999999999</v>
          </cell>
          <cell r="BV18">
            <v>19.210999999999999</v>
          </cell>
          <cell r="BW18">
            <v>20.988</v>
          </cell>
          <cell r="BX18">
            <v>23.988</v>
          </cell>
          <cell r="BY18">
            <v>28.32</v>
          </cell>
          <cell r="BZ18">
            <v>31.32</v>
          </cell>
          <cell r="CA18">
            <v>34.984000000000002</v>
          </cell>
          <cell r="CB18">
            <v>39.316000000000003</v>
          </cell>
          <cell r="CC18">
            <v>41.984000000000002</v>
          </cell>
          <cell r="CD18">
            <v>50.648000000000003</v>
          </cell>
          <cell r="CE18">
            <v>58.643999999999998</v>
          </cell>
          <cell r="CF18">
            <v>66.64</v>
          </cell>
          <cell r="CG18">
            <v>78.304000000000002</v>
          </cell>
          <cell r="CH18">
            <v>89.635999999999996</v>
          </cell>
          <cell r="CI18">
            <v>96.968000000000004</v>
          </cell>
          <cell r="CJ18">
            <v>103.3</v>
          </cell>
          <cell r="CK18">
            <v>113.628</v>
          </cell>
          <cell r="CL18">
            <v>124.96</v>
          </cell>
          <cell r="CM18">
            <v>145.95599999999999</v>
          </cell>
          <cell r="CN18">
            <v>166.62</v>
          </cell>
          <cell r="CO18">
            <v>193.28</v>
          </cell>
          <cell r="CP18">
            <v>246.6</v>
          </cell>
        </row>
        <row r="20">
          <cell r="A20" t="str">
            <v/>
          </cell>
          <cell r="AA20" t="str">
            <v>Смежное (меньшее) значение уд.тепловых потерь, ккал/чм</v>
          </cell>
          <cell r="AX20" t="str">
            <v>Смежное (большее) значение уд.тепловых потерь, ккал/чм</v>
          </cell>
          <cell r="BU20" t="str">
            <v>Значение уд.тепловых потерь, ккал/чм</v>
          </cell>
        </row>
        <row r="21">
          <cell r="A21" t="str">
            <v/>
          </cell>
          <cell r="AA21" t="str">
            <v>q1, ккал/чм</v>
          </cell>
          <cell r="AB21" t="str">
            <v>q1, ккал/чм</v>
          </cell>
          <cell r="AC21" t="str">
            <v>q1, ккал/чм</v>
          </cell>
          <cell r="AD21" t="str">
            <v>q1, ккал/чм</v>
          </cell>
          <cell r="AE21" t="str">
            <v>q1, ккал/чм</v>
          </cell>
          <cell r="AF21" t="str">
            <v>q1, ккал/чм</v>
          </cell>
          <cell r="AG21" t="str">
            <v>q1, ккал/чм</v>
          </cell>
          <cell r="AH21" t="str">
            <v>q1, ккал/чм</v>
          </cell>
          <cell r="AI21" t="str">
            <v>q1, ккал/чм</v>
          </cell>
          <cell r="AJ21" t="str">
            <v>q1, ккал/чм</v>
          </cell>
          <cell r="AK21" t="str">
            <v>q1, ккал/чм</v>
          </cell>
          <cell r="AL21" t="str">
            <v>q1, ккал/чм</v>
          </cell>
          <cell r="AM21" t="str">
            <v>q1, ккал/чм</v>
          </cell>
          <cell r="AN21" t="str">
            <v>q1, ккал/чм</v>
          </cell>
          <cell r="AO21" t="str">
            <v>q1, ккал/чм</v>
          </cell>
          <cell r="AP21" t="str">
            <v>q1, ккал/чм</v>
          </cell>
          <cell r="AQ21" t="str">
            <v>q1, ккал/чм</v>
          </cell>
          <cell r="AR21" t="str">
            <v>q1, ккал/чм</v>
          </cell>
          <cell r="AS21" t="str">
            <v>q1, ккал/чм</v>
          </cell>
          <cell r="AT21" t="str">
            <v>q1, ккал/чм</v>
          </cell>
          <cell r="AU21" t="str">
            <v>q1, ккал/чм</v>
          </cell>
          <cell r="AV21" t="str">
            <v>q1, ккал/чм</v>
          </cell>
          <cell r="AX21" t="str">
            <v>q2, ккал/чм</v>
          </cell>
          <cell r="AY21" t="str">
            <v>q2, ккал/чм</v>
          </cell>
          <cell r="AZ21" t="str">
            <v>q2, ккал/чм</v>
          </cell>
          <cell r="BA21" t="str">
            <v>q2, ккал/чм</v>
          </cell>
          <cell r="BB21" t="str">
            <v>q2, ккал/чм</v>
          </cell>
          <cell r="BC21" t="str">
            <v>q2, ккал/чм</v>
          </cell>
          <cell r="BD21" t="str">
            <v>q2, ккал/чм</v>
          </cell>
          <cell r="BE21" t="str">
            <v>q2, ккал/чм</v>
          </cell>
          <cell r="BF21" t="str">
            <v>q2, ккал/чм</v>
          </cell>
          <cell r="BG21" t="str">
            <v>q2, ккал/чм</v>
          </cell>
          <cell r="BH21" t="str">
            <v>q2, ккал/чм</v>
          </cell>
          <cell r="BI21" t="str">
            <v>q2, ккал/чм</v>
          </cell>
          <cell r="BJ21" t="str">
            <v>q2, ккал/чм</v>
          </cell>
          <cell r="BK21" t="str">
            <v>q2, ккал/чм</v>
          </cell>
          <cell r="BL21" t="str">
            <v>q2, ккал/чм</v>
          </cell>
          <cell r="BM21" t="str">
            <v>q2, ккал/чм</v>
          </cell>
          <cell r="BN21" t="str">
            <v>q2, ккал/чм</v>
          </cell>
          <cell r="BO21" t="str">
            <v>q2, ккал/чм</v>
          </cell>
          <cell r="BP21" t="str">
            <v>q2, ккал/чм</v>
          </cell>
          <cell r="BQ21" t="str">
            <v>q2, ккал/чм</v>
          </cell>
          <cell r="BR21" t="str">
            <v>q2, ккал/чм</v>
          </cell>
          <cell r="BS21" t="str">
            <v>q2, ккал/чм</v>
          </cell>
          <cell r="BU21" t="str">
            <v>q, ккал/чм</v>
          </cell>
          <cell r="BV21" t="str">
            <v>q, ккал/чм</v>
          </cell>
          <cell r="BW21" t="str">
            <v>q, ккал/чм</v>
          </cell>
          <cell r="BX21" t="str">
            <v>q, ккал/чм</v>
          </cell>
          <cell r="BY21" t="str">
            <v>q, ккал/чм</v>
          </cell>
          <cell r="BZ21" t="str">
            <v>q, ккал/чм</v>
          </cell>
          <cell r="CA21" t="str">
            <v>q, ккал/чм</v>
          </cell>
          <cell r="CB21" t="str">
            <v>q, ккал/чм</v>
          </cell>
          <cell r="CC21" t="str">
            <v>q, ккал/чм</v>
          </cell>
          <cell r="CD21" t="str">
            <v>q, ккал/чм</v>
          </cell>
          <cell r="CE21" t="str">
            <v>q, ккал/чм</v>
          </cell>
          <cell r="CF21" t="str">
            <v>q, ккал/чм</v>
          </cell>
          <cell r="CG21" t="str">
            <v>q, ккал/чм</v>
          </cell>
          <cell r="CH21" t="str">
            <v>q, ккал/чм</v>
          </cell>
          <cell r="CI21" t="str">
            <v>q, ккал/чм</v>
          </cell>
          <cell r="CJ21" t="str">
            <v>q, ккал/чм</v>
          </cell>
          <cell r="CK21" t="str">
            <v>q, ккал/чм</v>
          </cell>
          <cell r="CL21" t="str">
            <v>q, ккал/чм</v>
          </cell>
          <cell r="CM21" t="str">
            <v>q, ккал/чм</v>
          </cell>
          <cell r="CN21" t="str">
            <v>q, ккал/чм</v>
          </cell>
          <cell r="CO21" t="str">
            <v>q, ккал/чм</v>
          </cell>
          <cell r="CP21" t="str">
            <v>q, ккал/чм</v>
          </cell>
        </row>
        <row r="22">
          <cell r="A22" t="str">
            <v/>
          </cell>
          <cell r="AA22" t="str">
            <v>диаметр тр-да, мм</v>
          </cell>
          <cell r="AB22" t="str">
            <v>диаметр тр-да, мм</v>
          </cell>
          <cell r="AC22" t="str">
            <v>диаметр тр-да, мм</v>
          </cell>
          <cell r="AD22" t="str">
            <v>диаметр тр-да, мм</v>
          </cell>
          <cell r="AE22" t="str">
            <v>диаметр тр-да, мм</v>
          </cell>
          <cell r="AF22" t="str">
            <v>диаметр тр-да, мм</v>
          </cell>
          <cell r="AG22" t="str">
            <v>диаметр тр-да, мм</v>
          </cell>
          <cell r="AH22" t="str">
            <v>диаметр тр-да, мм</v>
          </cell>
          <cell r="AI22" t="str">
            <v>диаметр тр-да, мм</v>
          </cell>
          <cell r="AJ22" t="str">
            <v>диаметр тр-да, мм</v>
          </cell>
          <cell r="AK22" t="str">
            <v>диаметр тр-да, мм</v>
          </cell>
          <cell r="AL22" t="str">
            <v>диаметр тр-да, мм</v>
          </cell>
          <cell r="AM22" t="str">
            <v>диаметр тр-да, мм</v>
          </cell>
          <cell r="AN22" t="str">
            <v>диаметр тр-да, мм</v>
          </cell>
          <cell r="AO22" t="str">
            <v>диаметр тр-да, мм</v>
          </cell>
          <cell r="AP22" t="str">
            <v>диаметр тр-да, мм</v>
          </cell>
          <cell r="AQ22" t="str">
            <v>диаметр тр-да, мм</v>
          </cell>
          <cell r="AR22" t="str">
            <v>диаметр тр-да, мм</v>
          </cell>
          <cell r="AS22" t="str">
            <v>диаметр тр-да, мм</v>
          </cell>
          <cell r="AT22" t="str">
            <v>диаметр тр-да, мм</v>
          </cell>
          <cell r="AU22" t="str">
            <v>диаметр тр-да, мм</v>
          </cell>
          <cell r="AV22" t="str">
            <v>диаметр тр-да, мм</v>
          </cell>
          <cell r="AX22" t="str">
            <v>диаметр тр-да, мм</v>
          </cell>
          <cell r="AY22" t="str">
            <v>диаметр тр-да, мм</v>
          </cell>
          <cell r="AZ22" t="str">
            <v>диаметр тр-да, мм</v>
          </cell>
          <cell r="BA22" t="str">
            <v>диаметр тр-да, мм</v>
          </cell>
          <cell r="BB22" t="str">
            <v>диаметр тр-да, мм</v>
          </cell>
          <cell r="BC22" t="str">
            <v>диаметр тр-да, мм</v>
          </cell>
          <cell r="BD22" t="str">
            <v>диаметр тр-да, мм</v>
          </cell>
          <cell r="BE22" t="str">
            <v>диаметр тр-да, мм</v>
          </cell>
          <cell r="BF22" t="str">
            <v>диаметр тр-да, мм</v>
          </cell>
          <cell r="BG22" t="str">
            <v>диаметр тр-да, мм</v>
          </cell>
          <cell r="BH22" t="str">
            <v>диаметр тр-да, мм</v>
          </cell>
          <cell r="BI22" t="str">
            <v>диаметр тр-да, мм</v>
          </cell>
          <cell r="BJ22" t="str">
            <v>диаметр тр-да, мм</v>
          </cell>
          <cell r="BK22" t="str">
            <v>диаметр тр-да, мм</v>
          </cell>
          <cell r="BL22" t="str">
            <v>диаметр тр-да, мм</v>
          </cell>
          <cell r="BM22" t="str">
            <v>диаметр тр-да, мм</v>
          </cell>
          <cell r="BN22" t="str">
            <v>диаметр тр-да, мм</v>
          </cell>
          <cell r="BO22" t="str">
            <v>диаметр тр-да, мм</v>
          </cell>
          <cell r="BP22" t="str">
            <v>диаметр тр-да, мм</v>
          </cell>
          <cell r="BQ22" t="str">
            <v>диаметр тр-да, мм</v>
          </cell>
          <cell r="BR22" t="str">
            <v>диаметр тр-да, мм</v>
          </cell>
          <cell r="BS22" t="str">
            <v>диаметр тр-да, мм</v>
          </cell>
          <cell r="BU22" t="str">
            <v>диаметр тр-да, мм</v>
          </cell>
          <cell r="BV22" t="str">
            <v>диаметр тр-да, мм</v>
          </cell>
          <cell r="BW22" t="str">
            <v>диаметр тр-да, мм</v>
          </cell>
          <cell r="BX22" t="str">
            <v>диаметр тр-да, мм</v>
          </cell>
          <cell r="BY22" t="str">
            <v>диаметр тр-да, мм</v>
          </cell>
          <cell r="BZ22" t="str">
            <v>диаметр тр-да, мм</v>
          </cell>
          <cell r="CA22" t="str">
            <v>диаметр тр-да, мм</v>
          </cell>
          <cell r="CB22" t="str">
            <v>диаметр тр-да, мм</v>
          </cell>
          <cell r="CC22" t="str">
            <v>диаметр тр-да, мм</v>
          </cell>
          <cell r="CD22" t="str">
            <v>диаметр тр-да, мм</v>
          </cell>
          <cell r="CE22" t="str">
            <v>диаметр тр-да, мм</v>
          </cell>
          <cell r="CF22" t="str">
            <v>диаметр тр-да, мм</v>
          </cell>
          <cell r="CG22" t="str">
            <v>диаметр тр-да, мм</v>
          </cell>
          <cell r="CH22" t="str">
            <v>диаметр тр-да, мм</v>
          </cell>
          <cell r="CI22" t="str">
            <v>диаметр тр-да, мм</v>
          </cell>
          <cell r="CJ22" t="str">
            <v>диаметр тр-да, мм</v>
          </cell>
          <cell r="CK22" t="str">
            <v>диаметр тр-да, мм</v>
          </cell>
          <cell r="CL22" t="str">
            <v>диаметр тр-да, мм</v>
          </cell>
          <cell r="CM22" t="str">
            <v>диаметр тр-да, мм</v>
          </cell>
          <cell r="CN22" t="str">
            <v>диаметр тр-да, мм</v>
          </cell>
          <cell r="CO22" t="str">
            <v>диаметр тр-да, мм</v>
          </cell>
          <cell r="CP22" t="str">
            <v>диаметр тр-да, мм</v>
          </cell>
        </row>
        <row r="23">
          <cell r="A23" t="str">
            <v>Код выбора q</v>
          </cell>
          <cell r="B23" t="str">
            <v>КОД тепловой сети</v>
          </cell>
          <cell r="C23" t="str">
            <v>КОД Типа прокладки (по тех.паспорту)</v>
          </cell>
          <cell r="D23" t="str">
            <v>КОД периода проектирования тепловой сети</v>
          </cell>
          <cell r="E23" t="str">
            <v xml:space="preserve">КОД продолжительности эксплуатации </v>
          </cell>
          <cell r="F23" t="str">
            <v>Тип прокладки (по тех.паспорту)</v>
          </cell>
          <cell r="J23" t="str">
            <v>№ Таблицы из приказа 325</v>
          </cell>
          <cell r="K23" t="str">
            <v>№ Таблицы из приказа 325</v>
          </cell>
          <cell r="L23" t="str">
            <v>Тип прокладки (по приказу 325)</v>
          </cell>
          <cell r="M23" t="str">
            <v>Период проектирования тепловой сети</v>
          </cell>
          <cell r="N23" t="str">
            <v xml:space="preserve">Продолжительность эксплуатации </v>
          </cell>
          <cell r="O23" t="str">
            <v>КОД1 тепловой сети</v>
          </cell>
          <cell r="P23" t="str">
            <v>КОД диапазона температур тепловой сети</v>
          </cell>
          <cell r="Q23" t="str">
            <v>Диапазон температур тепловой сети</v>
          </cell>
          <cell r="R23" t="str">
            <v>Критерий отбора температур тепловой сети</v>
          </cell>
          <cell r="S23" t="str">
            <v>Критерий отбора температур тепловой сети</v>
          </cell>
          <cell r="T23" t="str">
            <v>Критерий отбора температур тепловой сети</v>
          </cell>
          <cell r="V23" t="str">
            <v>Температура или расность температур</v>
          </cell>
          <cell r="W23" t="str">
            <v>Смежное (меньшее) значение температуры, 0С</v>
          </cell>
          <cell r="X23" t="str">
            <v>Смежное (большее) значение температуры, 0С</v>
          </cell>
          <cell r="Y23" t="str">
            <v>Выбор номера столбца из таблицы (меньший)</v>
          </cell>
          <cell r="Z23" t="str">
            <v>Выбор номера столбца из таблицы (больший)</v>
          </cell>
          <cell r="AA23">
            <v>25</v>
          </cell>
          <cell r="AB23">
            <v>32</v>
          </cell>
          <cell r="AC23">
            <v>40</v>
          </cell>
          <cell r="AD23">
            <v>50</v>
          </cell>
          <cell r="AE23">
            <v>65</v>
          </cell>
          <cell r="AF23">
            <v>80</v>
          </cell>
          <cell r="AG23">
            <v>100</v>
          </cell>
          <cell r="AH23">
            <v>125</v>
          </cell>
          <cell r="AI23">
            <v>150</v>
          </cell>
          <cell r="AJ23">
            <v>200</v>
          </cell>
          <cell r="AK23">
            <v>250</v>
          </cell>
          <cell r="AL23">
            <v>300</v>
          </cell>
          <cell r="AM23">
            <v>350</v>
          </cell>
          <cell r="AN23">
            <v>400</v>
          </cell>
          <cell r="AO23">
            <v>450</v>
          </cell>
          <cell r="AP23">
            <v>500</v>
          </cell>
          <cell r="AQ23">
            <v>600</v>
          </cell>
          <cell r="AR23">
            <v>700</v>
          </cell>
          <cell r="AS23">
            <v>800</v>
          </cell>
          <cell r="AT23">
            <v>900</v>
          </cell>
          <cell r="AU23">
            <v>1000</v>
          </cell>
          <cell r="AV23">
            <v>1400</v>
          </cell>
          <cell r="AX23">
            <v>25</v>
          </cell>
          <cell r="AY23">
            <v>32</v>
          </cell>
          <cell r="AZ23">
            <v>40</v>
          </cell>
          <cell r="BA23">
            <v>50</v>
          </cell>
          <cell r="BB23">
            <v>65</v>
          </cell>
          <cell r="BC23">
            <v>80</v>
          </cell>
          <cell r="BD23">
            <v>100</v>
          </cell>
          <cell r="BE23">
            <v>125</v>
          </cell>
          <cell r="BF23">
            <v>150</v>
          </cell>
          <cell r="BG23">
            <v>200</v>
          </cell>
          <cell r="BH23">
            <v>250</v>
          </cell>
          <cell r="BI23">
            <v>300</v>
          </cell>
          <cell r="BJ23">
            <v>350</v>
          </cell>
          <cell r="BK23">
            <v>400</v>
          </cell>
          <cell r="BL23">
            <v>450</v>
          </cell>
          <cell r="BM23">
            <v>500</v>
          </cell>
          <cell r="BN23">
            <v>600</v>
          </cell>
          <cell r="BO23">
            <v>700</v>
          </cell>
          <cell r="BP23">
            <v>800</v>
          </cell>
          <cell r="BQ23">
            <v>900</v>
          </cell>
          <cell r="BR23">
            <v>1000</v>
          </cell>
          <cell r="BS23">
            <v>1400</v>
          </cell>
          <cell r="BU23">
            <v>25</v>
          </cell>
          <cell r="BV23">
            <v>32</v>
          </cell>
          <cell r="BW23">
            <v>40</v>
          </cell>
          <cell r="BX23">
            <v>50</v>
          </cell>
          <cell r="BY23">
            <v>65</v>
          </cell>
          <cell r="BZ23">
            <v>80</v>
          </cell>
          <cell r="CA23">
            <v>100</v>
          </cell>
          <cell r="CB23">
            <v>125</v>
          </cell>
          <cell r="CC23">
            <v>150</v>
          </cell>
          <cell r="CD23">
            <v>200</v>
          </cell>
          <cell r="CE23">
            <v>250</v>
          </cell>
          <cell r="CF23">
            <v>300</v>
          </cell>
          <cell r="CG23">
            <v>350</v>
          </cell>
          <cell r="CH23">
            <v>400</v>
          </cell>
          <cell r="CI23">
            <v>450</v>
          </cell>
          <cell r="CJ23">
            <v>500</v>
          </cell>
          <cell r="CK23">
            <v>600</v>
          </cell>
          <cell r="CL23">
            <v>700</v>
          </cell>
          <cell r="CM23">
            <v>800</v>
          </cell>
          <cell r="CN23">
            <v>900</v>
          </cell>
          <cell r="CO23">
            <v>1000</v>
          </cell>
          <cell r="CP23">
            <v>1400</v>
          </cell>
        </row>
        <row r="24">
          <cell r="A24" t="str">
            <v>Т1_3_1989Бесканальнаяотоплениеподающий1</v>
          </cell>
          <cell r="B24" t="str">
            <v>410</v>
          </cell>
          <cell r="C24">
            <v>4</v>
          </cell>
          <cell r="D24">
            <v>1</v>
          </cell>
          <cell r="E24">
            <v>0</v>
          </cell>
          <cell r="F24" t="str">
            <v>Бесканальная</v>
          </cell>
          <cell r="G24" t="str">
            <v>отопление</v>
          </cell>
          <cell r="H24" t="str">
            <v>подающий</v>
          </cell>
          <cell r="I24" t="str">
            <v>Бесканальнаяотоплениеподающий</v>
          </cell>
          <cell r="J24" t="str">
            <v>Т1_3_1989</v>
          </cell>
          <cell r="K24" t="str">
            <v>Таблица 1.3</v>
          </cell>
          <cell r="L24" t="str">
            <v>в непроходных каналах и при бесканальной прокладке</v>
          </cell>
          <cell r="M24" t="str">
            <v>С 1959 г. ПО 1989 г ВКЛЮЧИТЕЛЬНО</v>
          </cell>
          <cell r="O24">
            <v>3</v>
          </cell>
          <cell r="P24">
            <v>3</v>
          </cell>
          <cell r="Q24" t="str">
            <v>Т13</v>
          </cell>
          <cell r="R24" t="str">
            <v xml:space="preserve">Разность  температур теплоносителя и грунта,0С </v>
          </cell>
          <cell r="S24" t="str">
            <v>Разность  температур теплоносителя и грунта,0С ;отопление;подающий</v>
          </cell>
          <cell r="T24" t="str">
            <v>отдельно для  сетей отопления и ГВС</v>
          </cell>
          <cell r="V24">
            <v>50.233499999999992</v>
          </cell>
          <cell r="W24">
            <v>45</v>
          </cell>
          <cell r="X24">
            <v>52.5</v>
          </cell>
          <cell r="Y24">
            <v>2</v>
          </cell>
          <cell r="Z24">
            <v>3</v>
          </cell>
          <cell r="AA24">
            <v>10</v>
          </cell>
          <cell r="AB24">
            <v>10.7</v>
          </cell>
          <cell r="AC24">
            <v>11.5</v>
          </cell>
          <cell r="AD24">
            <v>12.5</v>
          </cell>
          <cell r="AE24">
            <v>14.5</v>
          </cell>
          <cell r="AF24">
            <v>15.5</v>
          </cell>
          <cell r="AG24">
            <v>17</v>
          </cell>
          <cell r="AH24">
            <v>19</v>
          </cell>
          <cell r="AI24">
            <v>21</v>
          </cell>
          <cell r="AJ24">
            <v>25.5</v>
          </cell>
          <cell r="AK24">
            <v>30</v>
          </cell>
          <cell r="AL24">
            <v>34</v>
          </cell>
          <cell r="AM24">
            <v>38</v>
          </cell>
          <cell r="AN24">
            <v>41</v>
          </cell>
          <cell r="AO24">
            <v>45.5</v>
          </cell>
          <cell r="AP24">
            <v>50.5</v>
          </cell>
          <cell r="AQ24">
            <v>57</v>
          </cell>
          <cell r="AR24">
            <v>62.5</v>
          </cell>
          <cell r="AS24">
            <v>70.5</v>
          </cell>
          <cell r="AT24">
            <v>77.5</v>
          </cell>
          <cell r="AU24">
            <v>85</v>
          </cell>
          <cell r="AV24">
            <v>114</v>
          </cell>
          <cell r="AX24">
            <v>22.5</v>
          </cell>
          <cell r="AY24">
            <v>24.04</v>
          </cell>
          <cell r="AZ24">
            <v>25.8</v>
          </cell>
          <cell r="BA24">
            <v>28</v>
          </cell>
          <cell r="BB24">
            <v>32</v>
          </cell>
          <cell r="BC24">
            <v>34.5</v>
          </cell>
          <cell r="BD24">
            <v>38</v>
          </cell>
          <cell r="BE24">
            <v>42.5</v>
          </cell>
          <cell r="BF24">
            <v>47</v>
          </cell>
          <cell r="BG24">
            <v>56.5</v>
          </cell>
          <cell r="BH24">
            <v>66</v>
          </cell>
          <cell r="BI24">
            <v>74.5</v>
          </cell>
          <cell r="BJ24">
            <v>82</v>
          </cell>
          <cell r="BK24">
            <v>90</v>
          </cell>
          <cell r="BL24">
            <v>99</v>
          </cell>
          <cell r="BM24">
            <v>108</v>
          </cell>
          <cell r="BN24">
            <v>123</v>
          </cell>
          <cell r="BO24">
            <v>136</v>
          </cell>
          <cell r="BP24">
            <v>152</v>
          </cell>
          <cell r="BQ24">
            <v>166.5</v>
          </cell>
          <cell r="BR24">
            <v>183</v>
          </cell>
          <cell r="BS24">
            <v>244</v>
          </cell>
          <cell r="BU24">
            <v>18.722999999999999</v>
          </cell>
          <cell r="BV24">
            <v>20.009</v>
          </cell>
          <cell r="BW24">
            <v>21.478999999999999</v>
          </cell>
          <cell r="BX24">
            <v>23.315999999999999</v>
          </cell>
          <cell r="BY24">
            <v>26.712</v>
          </cell>
          <cell r="BZ24">
            <v>28.757999999999999</v>
          </cell>
          <cell r="CA24">
            <v>31.654</v>
          </cell>
          <cell r="CB24">
            <v>35.398000000000003</v>
          </cell>
          <cell r="CC24">
            <v>39.143000000000001</v>
          </cell>
          <cell r="CD24">
            <v>47.131999999999998</v>
          </cell>
          <cell r="CE24">
            <v>55.121000000000002</v>
          </cell>
          <cell r="CF24">
            <v>62.261000000000003</v>
          </cell>
          <cell r="CG24">
            <v>68.703000000000003</v>
          </cell>
          <cell r="CH24">
            <v>75.191999999999993</v>
          </cell>
          <cell r="CI24">
            <v>82.831999999999994</v>
          </cell>
          <cell r="CJ24">
            <v>90.623999999999995</v>
          </cell>
          <cell r="CK24">
            <v>103.05500000000001</v>
          </cell>
          <cell r="CL24">
            <v>113.788</v>
          </cell>
          <cell r="CM24">
            <v>127.371</v>
          </cell>
          <cell r="CN24">
            <v>139.60400000000001</v>
          </cell>
          <cell r="CO24">
            <v>153.38399999999999</v>
          </cell>
          <cell r="CP24">
            <v>204.714</v>
          </cell>
        </row>
        <row r="25">
          <cell r="A25" t="str">
            <v>Т1_3_1989Бесканальнаяотоплениеобратный1</v>
          </cell>
          <cell r="B25" t="str">
            <v>410</v>
          </cell>
          <cell r="C25">
            <v>4</v>
          </cell>
          <cell r="D25">
            <v>1</v>
          </cell>
          <cell r="E25">
            <v>0</v>
          </cell>
          <cell r="F25" t="str">
            <v>Бесканальная</v>
          </cell>
          <cell r="G25" t="str">
            <v>отопление</v>
          </cell>
          <cell r="H25" t="str">
            <v>обратный</v>
          </cell>
          <cell r="I25" t="str">
            <v>Бесканальнаяотоплениеобратный</v>
          </cell>
          <cell r="J25" t="str">
            <v>Т1_3_1989</v>
          </cell>
          <cell r="K25" t="str">
            <v>Таблица 1.3</v>
          </cell>
          <cell r="L25" t="str">
            <v>в непроходных каналах и при бесканальной прокладке</v>
          </cell>
          <cell r="M25" t="str">
            <v>С 1959 г. ПО 1989 г ВКЛЮЧИТЕЛЬНО</v>
          </cell>
          <cell r="O25">
            <v>3</v>
          </cell>
          <cell r="P25">
            <v>3</v>
          </cell>
          <cell r="Q25" t="str">
            <v>Т13</v>
          </cell>
          <cell r="R25" t="str">
            <v xml:space="preserve">Разность  температур теплоносителя и грунта,0С </v>
          </cell>
          <cell r="S25" t="str">
            <v>Разность  температур теплоносителя и грунта,0С ;отопление;обратный</v>
          </cell>
          <cell r="T25" t="str">
            <v>отдельно для  сетей отопления и ГВС</v>
          </cell>
          <cell r="V25">
            <v>50.233499999999992</v>
          </cell>
          <cell r="W25">
            <v>45</v>
          </cell>
          <cell r="X25">
            <v>52.5</v>
          </cell>
          <cell r="Y25">
            <v>2</v>
          </cell>
          <cell r="Z25">
            <v>3</v>
          </cell>
          <cell r="AA25">
            <v>10</v>
          </cell>
          <cell r="AB25">
            <v>10.7</v>
          </cell>
          <cell r="AC25">
            <v>11.5</v>
          </cell>
          <cell r="AD25">
            <v>12.5</v>
          </cell>
          <cell r="AE25">
            <v>14.5</v>
          </cell>
          <cell r="AF25">
            <v>15.5</v>
          </cell>
          <cell r="AG25">
            <v>17</v>
          </cell>
          <cell r="AH25">
            <v>19</v>
          </cell>
          <cell r="AI25">
            <v>21</v>
          </cell>
          <cell r="AJ25">
            <v>25.5</v>
          </cell>
          <cell r="AK25">
            <v>30</v>
          </cell>
          <cell r="AL25">
            <v>34</v>
          </cell>
          <cell r="AM25">
            <v>38</v>
          </cell>
          <cell r="AN25">
            <v>41</v>
          </cell>
          <cell r="AO25">
            <v>45.5</v>
          </cell>
          <cell r="AP25">
            <v>50.5</v>
          </cell>
          <cell r="AQ25">
            <v>57</v>
          </cell>
          <cell r="AR25">
            <v>62.5</v>
          </cell>
          <cell r="AS25">
            <v>70.5</v>
          </cell>
          <cell r="AT25">
            <v>77.5</v>
          </cell>
          <cell r="AU25">
            <v>85</v>
          </cell>
          <cell r="AV25">
            <v>114</v>
          </cell>
          <cell r="AX25">
            <v>22.5</v>
          </cell>
          <cell r="AY25">
            <v>24.04</v>
          </cell>
          <cell r="AZ25">
            <v>25.8</v>
          </cell>
          <cell r="BA25">
            <v>28</v>
          </cell>
          <cell r="BB25">
            <v>32</v>
          </cell>
          <cell r="BC25">
            <v>34.5</v>
          </cell>
          <cell r="BD25">
            <v>38</v>
          </cell>
          <cell r="BE25">
            <v>42.5</v>
          </cell>
          <cell r="BF25">
            <v>47</v>
          </cell>
          <cell r="BG25">
            <v>56.5</v>
          </cell>
          <cell r="BH25">
            <v>66</v>
          </cell>
          <cell r="BI25">
            <v>74.5</v>
          </cell>
          <cell r="BJ25">
            <v>82</v>
          </cell>
          <cell r="BK25">
            <v>90</v>
          </cell>
          <cell r="BL25">
            <v>99</v>
          </cell>
          <cell r="BM25">
            <v>108</v>
          </cell>
          <cell r="BN25">
            <v>123</v>
          </cell>
          <cell r="BO25">
            <v>136</v>
          </cell>
          <cell r="BP25">
            <v>152</v>
          </cell>
          <cell r="BQ25">
            <v>166.5</v>
          </cell>
          <cell r="BR25">
            <v>183</v>
          </cell>
          <cell r="BS25">
            <v>244</v>
          </cell>
          <cell r="BU25">
            <v>18.722999999999999</v>
          </cell>
          <cell r="BV25">
            <v>20.009</v>
          </cell>
          <cell r="BW25">
            <v>21.478999999999999</v>
          </cell>
          <cell r="BX25">
            <v>23.315999999999999</v>
          </cell>
          <cell r="BY25">
            <v>26.712</v>
          </cell>
          <cell r="BZ25">
            <v>28.757999999999999</v>
          </cell>
          <cell r="CA25">
            <v>31.654</v>
          </cell>
          <cell r="CB25">
            <v>35.398000000000003</v>
          </cell>
          <cell r="CC25">
            <v>39.143000000000001</v>
          </cell>
          <cell r="CD25">
            <v>47.131999999999998</v>
          </cell>
          <cell r="CE25">
            <v>55.121000000000002</v>
          </cell>
          <cell r="CF25">
            <v>62.261000000000003</v>
          </cell>
          <cell r="CG25">
            <v>68.703000000000003</v>
          </cell>
          <cell r="CH25">
            <v>75.191999999999993</v>
          </cell>
          <cell r="CI25">
            <v>82.831999999999994</v>
          </cell>
          <cell r="CJ25">
            <v>90.623999999999995</v>
          </cell>
          <cell r="CK25">
            <v>103.05500000000001</v>
          </cell>
          <cell r="CL25">
            <v>113.788</v>
          </cell>
          <cell r="CM25">
            <v>127.371</v>
          </cell>
          <cell r="CN25">
            <v>139.60400000000001</v>
          </cell>
          <cell r="CO25">
            <v>153.38399999999999</v>
          </cell>
          <cell r="CP25">
            <v>204.714</v>
          </cell>
        </row>
        <row r="26">
          <cell r="A26" t="str">
            <v>Т1_3_1989БесканальнаяГВСподающий1</v>
          </cell>
          <cell r="B26" t="str">
            <v>410</v>
          </cell>
          <cell r="C26">
            <v>4</v>
          </cell>
          <cell r="D26">
            <v>1</v>
          </cell>
          <cell r="E26">
            <v>0</v>
          </cell>
          <cell r="F26" t="str">
            <v>Бесканальная</v>
          </cell>
          <cell r="G26" t="str">
            <v>ГВС</v>
          </cell>
          <cell r="H26" t="str">
            <v>подающий</v>
          </cell>
          <cell r="I26" t="str">
            <v>БесканальнаяГВСподающий</v>
          </cell>
          <cell r="J26" t="str">
            <v>Т1_3_1989</v>
          </cell>
          <cell r="K26" t="str">
            <v>Таблица 1.3</v>
          </cell>
          <cell r="L26" t="str">
            <v>в непроходных каналах и при бесканальной прокладке</v>
          </cell>
          <cell r="M26" t="str">
            <v>С 1959 г. ПО 1989 г ВКЛЮЧИТЕЛЬНО</v>
          </cell>
          <cell r="O26">
            <v>3</v>
          </cell>
          <cell r="P26">
            <v>3</v>
          </cell>
          <cell r="Q26" t="str">
            <v>Т13</v>
          </cell>
          <cell r="R26" t="str">
            <v xml:space="preserve">Разность  температур теплоносителя и грунта,0С </v>
          </cell>
          <cell r="S26" t="str">
            <v>Разность  температур теплоносителя и грунта,0С ;ГВС;подающий</v>
          </cell>
          <cell r="T26" t="str">
            <v>отдельно для  сетей отопления и ГВС</v>
          </cell>
          <cell r="V26">
            <v>51</v>
          </cell>
          <cell r="W26">
            <v>45</v>
          </cell>
          <cell r="X26">
            <v>52.5</v>
          </cell>
          <cell r="Y26">
            <v>2</v>
          </cell>
          <cell r="Z26">
            <v>3</v>
          </cell>
          <cell r="AA26">
            <v>10</v>
          </cell>
          <cell r="AB26">
            <v>10.7</v>
          </cell>
          <cell r="AC26">
            <v>11.5</v>
          </cell>
          <cell r="AD26">
            <v>12.5</v>
          </cell>
          <cell r="AE26">
            <v>14.5</v>
          </cell>
          <cell r="AF26">
            <v>15.5</v>
          </cell>
          <cell r="AG26">
            <v>17</v>
          </cell>
          <cell r="AH26">
            <v>19</v>
          </cell>
          <cell r="AI26">
            <v>21</v>
          </cell>
          <cell r="AJ26">
            <v>25.5</v>
          </cell>
          <cell r="AK26">
            <v>30</v>
          </cell>
          <cell r="AL26">
            <v>34</v>
          </cell>
          <cell r="AM26">
            <v>38</v>
          </cell>
          <cell r="AN26">
            <v>41</v>
          </cell>
          <cell r="AO26">
            <v>45.5</v>
          </cell>
          <cell r="AP26">
            <v>50.5</v>
          </cell>
          <cell r="AQ26">
            <v>57</v>
          </cell>
          <cell r="AR26">
            <v>62.5</v>
          </cell>
          <cell r="AS26">
            <v>70.5</v>
          </cell>
          <cell r="AT26">
            <v>77.5</v>
          </cell>
          <cell r="AU26">
            <v>85</v>
          </cell>
          <cell r="AV26">
            <v>114</v>
          </cell>
          <cell r="AX26">
            <v>22.5</v>
          </cell>
          <cell r="AY26">
            <v>24.04</v>
          </cell>
          <cell r="AZ26">
            <v>25.8</v>
          </cell>
          <cell r="BA26">
            <v>28</v>
          </cell>
          <cell r="BB26">
            <v>32</v>
          </cell>
          <cell r="BC26">
            <v>34.5</v>
          </cell>
          <cell r="BD26">
            <v>38</v>
          </cell>
          <cell r="BE26">
            <v>42.5</v>
          </cell>
          <cell r="BF26">
            <v>47</v>
          </cell>
          <cell r="BG26">
            <v>56.5</v>
          </cell>
          <cell r="BH26">
            <v>66</v>
          </cell>
          <cell r="BI26">
            <v>74.5</v>
          </cell>
          <cell r="BJ26">
            <v>82</v>
          </cell>
          <cell r="BK26">
            <v>90</v>
          </cell>
          <cell r="BL26">
            <v>99</v>
          </cell>
          <cell r="BM26">
            <v>108</v>
          </cell>
          <cell r="BN26">
            <v>123</v>
          </cell>
          <cell r="BO26">
            <v>136</v>
          </cell>
          <cell r="BP26">
            <v>152</v>
          </cell>
          <cell r="BQ26">
            <v>166.5</v>
          </cell>
          <cell r="BR26">
            <v>183</v>
          </cell>
          <cell r="BS26">
            <v>244</v>
          </cell>
          <cell r="BU26">
            <v>20</v>
          </cell>
          <cell r="BV26">
            <v>21.372</v>
          </cell>
          <cell r="BW26">
            <v>22.94</v>
          </cell>
          <cell r="BX26">
            <v>24.9</v>
          </cell>
          <cell r="BY26">
            <v>28.5</v>
          </cell>
          <cell r="BZ26">
            <v>30.7</v>
          </cell>
          <cell r="CA26">
            <v>33.799999999999997</v>
          </cell>
          <cell r="CB26">
            <v>37.799999999999997</v>
          </cell>
          <cell r="CC26">
            <v>41.8</v>
          </cell>
          <cell r="CD26">
            <v>50.3</v>
          </cell>
          <cell r="CE26">
            <v>58.8</v>
          </cell>
          <cell r="CF26">
            <v>66.400000000000006</v>
          </cell>
          <cell r="CG26">
            <v>73.2</v>
          </cell>
          <cell r="CH26">
            <v>80.2</v>
          </cell>
          <cell r="CI26">
            <v>88.3</v>
          </cell>
          <cell r="CJ26">
            <v>96.5</v>
          </cell>
          <cell r="CK26">
            <v>109.8</v>
          </cell>
          <cell r="CL26">
            <v>121.3</v>
          </cell>
          <cell r="CM26">
            <v>135.69999999999999</v>
          </cell>
          <cell r="CN26">
            <v>148.69999999999999</v>
          </cell>
          <cell r="CO26">
            <v>163.4</v>
          </cell>
          <cell r="CP26">
            <v>218</v>
          </cell>
        </row>
        <row r="27">
          <cell r="A27" t="str">
            <v>Т1_3_1989БесканальнаяГВСобратный1</v>
          </cell>
          <cell r="B27" t="str">
            <v>410</v>
          </cell>
          <cell r="C27">
            <v>4</v>
          </cell>
          <cell r="D27">
            <v>1</v>
          </cell>
          <cell r="E27">
            <v>0</v>
          </cell>
          <cell r="F27" t="str">
            <v>Бесканальная</v>
          </cell>
          <cell r="G27" t="str">
            <v>ГВС</v>
          </cell>
          <cell r="H27" t="str">
            <v>обратный</v>
          </cell>
          <cell r="I27" t="str">
            <v>БесканальнаяГВСобратный</v>
          </cell>
          <cell r="J27" t="str">
            <v>Т1_3_1989</v>
          </cell>
          <cell r="K27" t="str">
            <v>Таблица 1.3</v>
          </cell>
          <cell r="L27" t="str">
            <v>в непроходных каналах и при бесканальной прокладке</v>
          </cell>
          <cell r="M27" t="str">
            <v>С 1959 г. ПО 1989 г ВКЛЮЧИТЕЛЬНО</v>
          </cell>
          <cell r="O27">
            <v>3</v>
          </cell>
          <cell r="P27">
            <v>3</v>
          </cell>
          <cell r="Q27" t="str">
            <v>Т13</v>
          </cell>
          <cell r="R27" t="str">
            <v xml:space="preserve">Разность  температур теплоносителя и грунта,0С </v>
          </cell>
          <cell r="S27" t="str">
            <v>Разность  температур теплоносителя и грунта,0С ;ГВС;обратный</v>
          </cell>
          <cell r="T27" t="str">
            <v>отдельно для  сетей отопления и ГВС</v>
          </cell>
          <cell r="V27">
            <v>51</v>
          </cell>
          <cell r="W27">
            <v>45</v>
          </cell>
          <cell r="X27">
            <v>52.5</v>
          </cell>
          <cell r="Y27">
            <v>2</v>
          </cell>
          <cell r="Z27">
            <v>3</v>
          </cell>
          <cell r="AA27">
            <v>10</v>
          </cell>
          <cell r="AB27">
            <v>10.7</v>
          </cell>
          <cell r="AC27">
            <v>11.5</v>
          </cell>
          <cell r="AD27">
            <v>12.5</v>
          </cell>
          <cell r="AE27">
            <v>14.5</v>
          </cell>
          <cell r="AF27">
            <v>15.5</v>
          </cell>
          <cell r="AG27">
            <v>17</v>
          </cell>
          <cell r="AH27">
            <v>19</v>
          </cell>
          <cell r="AI27">
            <v>21</v>
          </cell>
          <cell r="AJ27">
            <v>25.5</v>
          </cell>
          <cell r="AK27">
            <v>30</v>
          </cell>
          <cell r="AL27">
            <v>34</v>
          </cell>
          <cell r="AM27">
            <v>38</v>
          </cell>
          <cell r="AN27">
            <v>41</v>
          </cell>
          <cell r="AO27">
            <v>45.5</v>
          </cell>
          <cell r="AP27">
            <v>50.5</v>
          </cell>
          <cell r="AQ27">
            <v>57</v>
          </cell>
          <cell r="AR27">
            <v>62.5</v>
          </cell>
          <cell r="AS27">
            <v>70.5</v>
          </cell>
          <cell r="AT27">
            <v>77.5</v>
          </cell>
          <cell r="AU27">
            <v>85</v>
          </cell>
          <cell r="AV27">
            <v>114</v>
          </cell>
          <cell r="AX27">
            <v>22.5</v>
          </cell>
          <cell r="AY27">
            <v>24.04</v>
          </cell>
          <cell r="AZ27">
            <v>25.8</v>
          </cell>
          <cell r="BA27">
            <v>28</v>
          </cell>
          <cell r="BB27">
            <v>32</v>
          </cell>
          <cell r="BC27">
            <v>34.5</v>
          </cell>
          <cell r="BD27">
            <v>38</v>
          </cell>
          <cell r="BE27">
            <v>42.5</v>
          </cell>
          <cell r="BF27">
            <v>47</v>
          </cell>
          <cell r="BG27">
            <v>56.5</v>
          </cell>
          <cell r="BH27">
            <v>66</v>
          </cell>
          <cell r="BI27">
            <v>74.5</v>
          </cell>
          <cell r="BJ27">
            <v>82</v>
          </cell>
          <cell r="BK27">
            <v>90</v>
          </cell>
          <cell r="BL27">
            <v>99</v>
          </cell>
          <cell r="BM27">
            <v>108</v>
          </cell>
          <cell r="BN27">
            <v>123</v>
          </cell>
          <cell r="BO27">
            <v>136</v>
          </cell>
          <cell r="BP27">
            <v>152</v>
          </cell>
          <cell r="BQ27">
            <v>166.5</v>
          </cell>
          <cell r="BR27">
            <v>183</v>
          </cell>
          <cell r="BS27">
            <v>244</v>
          </cell>
          <cell r="BU27">
            <v>20</v>
          </cell>
          <cell r="BV27">
            <v>21.372</v>
          </cell>
          <cell r="BW27">
            <v>22.94</v>
          </cell>
          <cell r="BX27">
            <v>24.9</v>
          </cell>
          <cell r="BY27">
            <v>28.5</v>
          </cell>
          <cell r="BZ27">
            <v>30.7</v>
          </cell>
          <cell r="CA27">
            <v>33.799999999999997</v>
          </cell>
          <cell r="CB27">
            <v>37.799999999999997</v>
          </cell>
          <cell r="CC27">
            <v>41.8</v>
          </cell>
          <cell r="CD27">
            <v>50.3</v>
          </cell>
          <cell r="CE27">
            <v>58.8</v>
          </cell>
          <cell r="CF27">
            <v>66.400000000000006</v>
          </cell>
          <cell r="CG27">
            <v>73.2</v>
          </cell>
          <cell r="CH27">
            <v>80.2</v>
          </cell>
          <cell r="CI27">
            <v>88.3</v>
          </cell>
          <cell r="CJ27">
            <v>96.5</v>
          </cell>
          <cell r="CK27">
            <v>109.8</v>
          </cell>
          <cell r="CL27">
            <v>121.3</v>
          </cell>
          <cell r="CM27">
            <v>135.69999999999999</v>
          </cell>
          <cell r="CN27">
            <v>148.69999999999999</v>
          </cell>
          <cell r="CO27">
            <v>163.4</v>
          </cell>
          <cell r="CP27">
            <v>218</v>
          </cell>
        </row>
        <row r="29">
          <cell r="A29" t="str">
            <v/>
          </cell>
          <cell r="AA29" t="str">
            <v>Смежное (меньшее) значение уд.тепловых потерь, ккал/чм</v>
          </cell>
          <cell r="AX29" t="str">
            <v>Смежное (большее) значение уд.тепловых потерь, ккал/чм</v>
          </cell>
          <cell r="BU29" t="str">
            <v>Значение уд.тепловых потерь, ккал/чм</v>
          </cell>
        </row>
        <row r="30">
          <cell r="A30" t="str">
            <v/>
          </cell>
          <cell r="AA30" t="str">
            <v>q1, ккал/чм</v>
          </cell>
          <cell r="AB30" t="str">
            <v>q1, ккал/чм</v>
          </cell>
          <cell r="AC30" t="str">
            <v>q1, ккал/чм</v>
          </cell>
          <cell r="AD30" t="str">
            <v>q1, ккал/чм</v>
          </cell>
          <cell r="AE30" t="str">
            <v>q1, ккал/чм</v>
          </cell>
          <cell r="AF30" t="str">
            <v>q1, ккал/чм</v>
          </cell>
          <cell r="AG30" t="str">
            <v>q1, ккал/чм</v>
          </cell>
          <cell r="AH30" t="str">
            <v>q1, ккал/чм</v>
          </cell>
          <cell r="AI30" t="str">
            <v>q1, ккал/чм</v>
          </cell>
          <cell r="AJ30" t="str">
            <v>q1, ккал/чм</v>
          </cell>
          <cell r="AK30" t="str">
            <v>q1, ккал/чм</v>
          </cell>
          <cell r="AL30" t="str">
            <v>q1, ккал/чм</v>
          </cell>
          <cell r="AM30" t="str">
            <v>q1, ккал/чм</v>
          </cell>
          <cell r="AN30" t="str">
            <v>q1, ккал/чм</v>
          </cell>
          <cell r="AO30" t="str">
            <v>q1, ккал/чм</v>
          </cell>
          <cell r="AP30" t="str">
            <v>q1, ккал/чм</v>
          </cell>
          <cell r="AQ30" t="str">
            <v>q1, ккал/чм</v>
          </cell>
          <cell r="AR30" t="str">
            <v>q1, ккал/чм</v>
          </cell>
          <cell r="AS30" t="str">
            <v>q1, ккал/чм</v>
          </cell>
          <cell r="AT30" t="str">
            <v>q1, ккал/чм</v>
          </cell>
          <cell r="AU30" t="str">
            <v>q1, ккал/чм</v>
          </cell>
          <cell r="AX30" t="str">
            <v>q2, ккал/чм</v>
          </cell>
          <cell r="AY30" t="str">
            <v>q2, ккал/чм</v>
          </cell>
          <cell r="AZ30" t="str">
            <v>q2, ккал/чм</v>
          </cell>
          <cell r="BA30" t="str">
            <v>q2, ккал/чм</v>
          </cell>
          <cell r="BB30" t="str">
            <v>q2, ккал/чм</v>
          </cell>
          <cell r="BC30" t="str">
            <v>q2, ккал/чм</v>
          </cell>
          <cell r="BD30" t="str">
            <v>q2, ккал/чм</v>
          </cell>
          <cell r="BE30" t="str">
            <v>q2, ккал/чм</v>
          </cell>
          <cell r="BF30" t="str">
            <v>q2, ккал/чм</v>
          </cell>
          <cell r="BG30" t="str">
            <v>q2, ккал/чм</v>
          </cell>
          <cell r="BH30" t="str">
            <v>q2, ккал/чм</v>
          </cell>
          <cell r="BI30" t="str">
            <v>q2, ккал/чм</v>
          </cell>
          <cell r="BJ30" t="str">
            <v>q2, ккал/чм</v>
          </cell>
          <cell r="BK30" t="str">
            <v>q2, ккал/чм</v>
          </cell>
          <cell r="BL30" t="str">
            <v>q2, ккал/чм</v>
          </cell>
          <cell r="BM30" t="str">
            <v>q2, ккал/чм</v>
          </cell>
          <cell r="BN30" t="str">
            <v>q2, ккал/чм</v>
          </cell>
          <cell r="BO30" t="str">
            <v>q2, ккал/чм</v>
          </cell>
          <cell r="BP30" t="str">
            <v>q2, ккал/чм</v>
          </cell>
          <cell r="BQ30" t="str">
            <v>q2, ккал/чм</v>
          </cell>
          <cell r="BR30" t="str">
            <v>q2, ккал/чм</v>
          </cell>
          <cell r="BU30" t="str">
            <v>q, ккал/чм</v>
          </cell>
          <cell r="BV30" t="str">
            <v>q, ккал/чм</v>
          </cell>
          <cell r="BW30" t="str">
            <v>q, ккал/чм</v>
          </cell>
          <cell r="BX30" t="str">
            <v>q, ккал/чм</v>
          </cell>
          <cell r="BY30" t="str">
            <v>q, ккал/чм</v>
          </cell>
          <cell r="BZ30" t="str">
            <v>q, ккал/чм</v>
          </cell>
          <cell r="CA30" t="str">
            <v>q, ккал/чм</v>
          </cell>
          <cell r="CB30" t="str">
            <v>q, ккал/чм</v>
          </cell>
          <cell r="CC30" t="str">
            <v>q, ккал/чм</v>
          </cell>
          <cell r="CD30" t="str">
            <v>q, ккал/чм</v>
          </cell>
          <cell r="CE30" t="str">
            <v>q, ккал/чм</v>
          </cell>
          <cell r="CF30" t="str">
            <v>q, ккал/чм</v>
          </cell>
          <cell r="CG30" t="str">
            <v>q, ккал/чм</v>
          </cell>
          <cell r="CH30" t="str">
            <v>q, ккал/чм</v>
          </cell>
          <cell r="CI30" t="str">
            <v>q, ккал/чм</v>
          </cell>
          <cell r="CJ30" t="str">
            <v>q, ккал/чм</v>
          </cell>
          <cell r="CK30" t="str">
            <v>q, ккал/чм</v>
          </cell>
          <cell r="CL30" t="str">
            <v>q, ккал/чм</v>
          </cell>
          <cell r="CM30" t="str">
            <v>q, ккал/чм</v>
          </cell>
          <cell r="CN30" t="str">
            <v>q, ккал/чм</v>
          </cell>
          <cell r="CO30" t="str">
            <v>q, ккал/чм</v>
          </cell>
        </row>
        <row r="31">
          <cell r="A31" t="str">
            <v/>
          </cell>
          <cell r="AA31" t="str">
            <v>диаметр тр-да, мм</v>
          </cell>
          <cell r="AB31" t="str">
            <v>диаметр тр-да, мм</v>
          </cell>
          <cell r="AC31" t="str">
            <v>диаметр тр-да, мм</v>
          </cell>
          <cell r="AD31" t="str">
            <v>диаметр тр-да, мм</v>
          </cell>
          <cell r="AE31" t="str">
            <v>диаметр тр-да, мм</v>
          </cell>
          <cell r="AF31" t="str">
            <v>диаметр тр-да, мм</v>
          </cell>
          <cell r="AG31" t="str">
            <v>диаметр тр-да, мм</v>
          </cell>
          <cell r="AH31" t="str">
            <v>диаметр тр-да, мм</v>
          </cell>
          <cell r="AI31" t="str">
            <v>диаметр тр-да, мм</v>
          </cell>
          <cell r="AJ31" t="str">
            <v>диаметр тр-да, мм</v>
          </cell>
          <cell r="AK31" t="str">
            <v>диаметр тр-да, мм</v>
          </cell>
          <cell r="AL31" t="str">
            <v>диаметр тр-да, мм</v>
          </cell>
          <cell r="AM31" t="str">
            <v>диаметр тр-да, мм</v>
          </cell>
          <cell r="AN31" t="str">
            <v>диаметр тр-да, мм</v>
          </cell>
          <cell r="AO31" t="str">
            <v>диаметр тр-да, мм</v>
          </cell>
          <cell r="AP31" t="str">
            <v>диаметр тр-да, мм</v>
          </cell>
          <cell r="AQ31" t="str">
            <v>диаметр тр-да, мм</v>
          </cell>
          <cell r="AR31" t="str">
            <v>диаметр тр-да, мм</v>
          </cell>
          <cell r="AS31" t="str">
            <v>диаметр тр-да, мм</v>
          </cell>
          <cell r="AT31" t="str">
            <v>диаметр тр-да, мм</v>
          </cell>
          <cell r="AU31" t="str">
            <v>диаметр тр-да, мм</v>
          </cell>
          <cell r="AX31" t="str">
            <v>диаметр тр-да, мм</v>
          </cell>
          <cell r="AY31" t="str">
            <v>диаметр тр-да, мм</v>
          </cell>
          <cell r="AZ31" t="str">
            <v>диаметр тр-да, мм</v>
          </cell>
          <cell r="BA31" t="str">
            <v>диаметр тр-да, мм</v>
          </cell>
          <cell r="BB31" t="str">
            <v>диаметр тр-да, мм</v>
          </cell>
          <cell r="BC31" t="str">
            <v>диаметр тр-да, мм</v>
          </cell>
          <cell r="BD31" t="str">
            <v>диаметр тр-да, мм</v>
          </cell>
          <cell r="BE31" t="str">
            <v>диаметр тр-да, мм</v>
          </cell>
          <cell r="BF31" t="str">
            <v>диаметр тр-да, мм</v>
          </cell>
          <cell r="BG31" t="str">
            <v>диаметр тр-да, мм</v>
          </cell>
          <cell r="BH31" t="str">
            <v>диаметр тр-да, мм</v>
          </cell>
          <cell r="BI31" t="str">
            <v>диаметр тр-да, мм</v>
          </cell>
          <cell r="BJ31" t="str">
            <v>диаметр тр-да, мм</v>
          </cell>
          <cell r="BK31" t="str">
            <v>диаметр тр-да, мм</v>
          </cell>
          <cell r="BL31" t="str">
            <v>диаметр тр-да, мм</v>
          </cell>
          <cell r="BM31" t="str">
            <v>диаметр тр-да, мм</v>
          </cell>
          <cell r="BN31" t="str">
            <v>диаметр тр-да, мм</v>
          </cell>
          <cell r="BO31" t="str">
            <v>диаметр тр-да, мм</v>
          </cell>
          <cell r="BP31" t="str">
            <v>диаметр тр-да, мм</v>
          </cell>
          <cell r="BQ31" t="str">
            <v>диаметр тр-да, мм</v>
          </cell>
          <cell r="BR31" t="str">
            <v>диаметр тр-да, мм</v>
          </cell>
          <cell r="BU31" t="str">
            <v>диаметр тр-да, мм</v>
          </cell>
          <cell r="BV31" t="str">
            <v>диаметр тр-да, мм</v>
          </cell>
          <cell r="BW31" t="str">
            <v>диаметр тр-да, мм</v>
          </cell>
          <cell r="BX31" t="str">
            <v>диаметр тр-да, мм</v>
          </cell>
          <cell r="BY31" t="str">
            <v>диаметр тр-да, мм</v>
          </cell>
          <cell r="BZ31" t="str">
            <v>диаметр тр-да, мм</v>
          </cell>
          <cell r="CA31" t="str">
            <v>диаметр тр-да, мм</v>
          </cell>
          <cell r="CB31" t="str">
            <v>диаметр тр-да, мм</v>
          </cell>
          <cell r="CC31" t="str">
            <v>диаметр тр-да, мм</v>
          </cell>
          <cell r="CD31" t="str">
            <v>диаметр тр-да, мм</v>
          </cell>
          <cell r="CE31" t="str">
            <v>диаметр тр-да, мм</v>
          </cell>
          <cell r="CF31" t="str">
            <v>диаметр тр-да, мм</v>
          </cell>
          <cell r="CG31" t="str">
            <v>диаметр тр-да, мм</v>
          </cell>
          <cell r="CH31" t="str">
            <v>диаметр тр-да, мм</v>
          </cell>
          <cell r="CI31" t="str">
            <v>диаметр тр-да, мм</v>
          </cell>
          <cell r="CJ31" t="str">
            <v>диаметр тр-да, мм</v>
          </cell>
          <cell r="CK31" t="str">
            <v>диаметр тр-да, мм</v>
          </cell>
          <cell r="CL31" t="str">
            <v>диаметр тр-да, мм</v>
          </cell>
          <cell r="CM31" t="str">
            <v>диаметр тр-да, мм</v>
          </cell>
          <cell r="CN31" t="str">
            <v>диаметр тр-да, мм</v>
          </cell>
          <cell r="CO31" t="str">
            <v>диаметр тр-да, мм</v>
          </cell>
        </row>
        <row r="32">
          <cell r="A32" t="str">
            <v>Код выбора q</v>
          </cell>
          <cell r="B32" t="str">
            <v>КОД тепловой сети</v>
          </cell>
          <cell r="C32" t="str">
            <v>КОД Типа прокладки (по тех.паспорту)</v>
          </cell>
          <cell r="D32" t="str">
            <v>КОД периода проектирования тепловой сети</v>
          </cell>
          <cell r="E32" t="str">
            <v xml:space="preserve">КОД продолжительности эксплуатации </v>
          </cell>
          <cell r="F32" t="str">
            <v>Тип прокладки (по тех.паспорту)</v>
          </cell>
          <cell r="J32" t="str">
            <v>№ Таблицы из приказа 325</v>
          </cell>
          <cell r="K32" t="str">
            <v>№ Таблицы из приказа 325</v>
          </cell>
          <cell r="L32" t="str">
            <v>Тип прокладки (по приказу 325)</v>
          </cell>
          <cell r="M32" t="str">
            <v>Период проектирования тепловой сети</v>
          </cell>
          <cell r="N32" t="str">
            <v xml:space="preserve">Продолжительность эксплуатации </v>
          </cell>
          <cell r="O32" t="str">
            <v>КОД1 тепловой сети</v>
          </cell>
          <cell r="P32" t="str">
            <v>КОД диапазона температур тепловой сети</v>
          </cell>
          <cell r="Q32" t="str">
            <v>Диапазон температур тепловой сети</v>
          </cell>
          <cell r="R32" t="str">
            <v>Критерий отбора температур тепловой сети</v>
          </cell>
          <cell r="S32" t="str">
            <v>Критерий отбора температур тепловой сети</v>
          </cell>
          <cell r="T32" t="str">
            <v>Критерий отбора температур тепловой сети</v>
          </cell>
          <cell r="V32" t="str">
            <v>Температура или расность температур</v>
          </cell>
          <cell r="W32" t="str">
            <v>Смежное (меньшее) значение температуры, 0С</v>
          </cell>
          <cell r="X32" t="str">
            <v>Смежное (большее) значение температуры, 0С</v>
          </cell>
          <cell r="Y32" t="str">
            <v>Выбор номера столбца из таблицы (меньший)</v>
          </cell>
          <cell r="Z32" t="str">
            <v>Выбор номера столбца из таблицы (больший)</v>
          </cell>
          <cell r="AA32">
            <v>25</v>
          </cell>
          <cell r="AB32">
            <v>32</v>
          </cell>
          <cell r="AC32">
            <v>40</v>
          </cell>
          <cell r="AD32">
            <v>50</v>
          </cell>
          <cell r="AE32">
            <v>65</v>
          </cell>
          <cell r="AF32">
            <v>80</v>
          </cell>
          <cell r="AG32">
            <v>100</v>
          </cell>
          <cell r="AH32">
            <v>125</v>
          </cell>
          <cell r="AI32">
            <v>150</v>
          </cell>
          <cell r="AJ32">
            <v>200</v>
          </cell>
          <cell r="AK32">
            <v>250</v>
          </cell>
          <cell r="AL32">
            <v>300</v>
          </cell>
          <cell r="AM32">
            <v>350</v>
          </cell>
          <cell r="AN32">
            <v>400</v>
          </cell>
          <cell r="AO32">
            <v>450</v>
          </cell>
          <cell r="AP32">
            <v>500</v>
          </cell>
          <cell r="AQ32">
            <v>600</v>
          </cell>
          <cell r="AR32">
            <v>700</v>
          </cell>
          <cell r="AS32">
            <v>800</v>
          </cell>
          <cell r="AT32">
            <v>900</v>
          </cell>
          <cell r="AU32">
            <v>1000</v>
          </cell>
          <cell r="AX32">
            <v>25</v>
          </cell>
          <cell r="AY32">
            <v>32</v>
          </cell>
          <cell r="AZ32">
            <v>40</v>
          </cell>
          <cell r="BA32">
            <v>50</v>
          </cell>
          <cell r="BB32">
            <v>65</v>
          </cell>
          <cell r="BC32">
            <v>80</v>
          </cell>
          <cell r="BD32">
            <v>100</v>
          </cell>
          <cell r="BE32">
            <v>125</v>
          </cell>
          <cell r="BF32">
            <v>150</v>
          </cell>
          <cell r="BG32">
            <v>200</v>
          </cell>
          <cell r="BH32">
            <v>250</v>
          </cell>
          <cell r="BI32">
            <v>300</v>
          </cell>
          <cell r="BJ32">
            <v>350</v>
          </cell>
          <cell r="BK32">
            <v>400</v>
          </cell>
          <cell r="BL32">
            <v>450</v>
          </cell>
          <cell r="BM32">
            <v>500</v>
          </cell>
          <cell r="BN32">
            <v>600</v>
          </cell>
          <cell r="BO32">
            <v>700</v>
          </cell>
          <cell r="BP32">
            <v>800</v>
          </cell>
          <cell r="BQ32">
            <v>900</v>
          </cell>
          <cell r="BR32">
            <v>1000</v>
          </cell>
          <cell r="BU32">
            <v>25</v>
          </cell>
          <cell r="BV32">
            <v>32</v>
          </cell>
          <cell r="BW32">
            <v>40</v>
          </cell>
          <cell r="BX32">
            <v>50</v>
          </cell>
          <cell r="BY32">
            <v>65</v>
          </cell>
          <cell r="BZ32">
            <v>80</v>
          </cell>
          <cell r="CA32">
            <v>100</v>
          </cell>
          <cell r="CB32">
            <v>125</v>
          </cell>
          <cell r="CC32">
            <v>150</v>
          </cell>
          <cell r="CD32">
            <v>200</v>
          </cell>
          <cell r="CE32">
            <v>250</v>
          </cell>
          <cell r="CF32">
            <v>300</v>
          </cell>
          <cell r="CG32">
            <v>350</v>
          </cell>
          <cell r="CH32">
            <v>400</v>
          </cell>
          <cell r="CI32">
            <v>450</v>
          </cell>
          <cell r="CJ32">
            <v>500</v>
          </cell>
          <cell r="CK32">
            <v>600</v>
          </cell>
          <cell r="CL32">
            <v>700</v>
          </cell>
          <cell r="CM32">
            <v>800</v>
          </cell>
          <cell r="CN32">
            <v>900</v>
          </cell>
          <cell r="CO32">
            <v>1000</v>
          </cell>
        </row>
        <row r="33">
          <cell r="A33" t="str">
            <v>Т2_1_1997_более5Надземнаяотоплениеподающий2</v>
          </cell>
          <cell r="B33" t="str">
            <v>122</v>
          </cell>
          <cell r="C33">
            <v>1</v>
          </cell>
          <cell r="D33">
            <v>2</v>
          </cell>
          <cell r="E33">
            <v>2</v>
          </cell>
          <cell r="F33" t="str">
            <v>Надземная</v>
          </cell>
          <cell r="G33" t="str">
            <v>отопление</v>
          </cell>
          <cell r="H33" t="str">
            <v>подающий</v>
          </cell>
          <cell r="I33" t="str">
            <v>Надземнаяотоплениеподающий</v>
          </cell>
          <cell r="J33" t="str">
            <v>Т2_1_1997_более5</v>
          </cell>
          <cell r="K33" t="str">
            <v>Таблица 2.1</v>
          </cell>
          <cell r="L33" t="str">
            <v>на открытом воздухе</v>
          </cell>
          <cell r="M33" t="str">
            <v>С 1990г. ПО 1997 г. ВКЛЮЧИТЕЛЬНО</v>
          </cell>
          <cell r="N33" t="str">
            <v>более 5 000 ч/год</v>
          </cell>
          <cell r="O33">
            <v>6</v>
          </cell>
          <cell r="P33">
            <v>6</v>
          </cell>
          <cell r="Q33" t="str">
            <v>Т21д</v>
          </cell>
          <cell r="R33" t="str">
            <v>Температура теплоносителя,0С</v>
          </cell>
          <cell r="S33" t="str">
            <v>Температура теплоносителя,0С;отопление;подающий</v>
          </cell>
          <cell r="T33" t="str">
            <v>отдельно для подачи и обратки сетей отопления и ГВС</v>
          </cell>
          <cell r="V33">
            <v>60.69</v>
          </cell>
          <cell r="W33">
            <v>50</v>
          </cell>
          <cell r="X33">
            <v>100</v>
          </cell>
          <cell r="Y33">
            <v>3</v>
          </cell>
          <cell r="Z33">
            <v>4</v>
          </cell>
          <cell r="AA33">
            <v>11</v>
          </cell>
          <cell r="AB33">
            <v>11.933</v>
          </cell>
          <cell r="AC33">
            <v>13</v>
          </cell>
          <cell r="AD33">
            <v>15</v>
          </cell>
          <cell r="AE33">
            <v>16</v>
          </cell>
          <cell r="AF33">
            <v>18</v>
          </cell>
          <cell r="AG33">
            <v>21</v>
          </cell>
          <cell r="AH33">
            <v>23</v>
          </cell>
          <cell r="AI33">
            <v>26</v>
          </cell>
          <cell r="AJ33">
            <v>32</v>
          </cell>
          <cell r="AK33">
            <v>37</v>
          </cell>
          <cell r="AL33">
            <v>42</v>
          </cell>
          <cell r="AM33">
            <v>47</v>
          </cell>
          <cell r="AN33">
            <v>52</v>
          </cell>
          <cell r="AO33">
            <v>56</v>
          </cell>
          <cell r="AP33">
            <v>61</v>
          </cell>
          <cell r="AQ33">
            <v>71</v>
          </cell>
          <cell r="AR33">
            <v>79</v>
          </cell>
          <cell r="AS33">
            <v>89</v>
          </cell>
          <cell r="AT33">
            <v>97</v>
          </cell>
          <cell r="AU33">
            <v>107</v>
          </cell>
          <cell r="AX33">
            <v>22</v>
          </cell>
          <cell r="AY33">
            <v>23.4</v>
          </cell>
          <cell r="AZ33">
            <v>25</v>
          </cell>
          <cell r="BA33">
            <v>27</v>
          </cell>
          <cell r="BB33">
            <v>31</v>
          </cell>
          <cell r="BC33">
            <v>34</v>
          </cell>
          <cell r="BD33">
            <v>37</v>
          </cell>
          <cell r="BE33">
            <v>42</v>
          </cell>
          <cell r="BF33">
            <v>46</v>
          </cell>
          <cell r="BG33">
            <v>56</v>
          </cell>
          <cell r="BH33">
            <v>65</v>
          </cell>
          <cell r="BI33">
            <v>72</v>
          </cell>
          <cell r="BJ33">
            <v>80</v>
          </cell>
          <cell r="BK33">
            <v>88</v>
          </cell>
          <cell r="BL33">
            <v>94</v>
          </cell>
          <cell r="BM33">
            <v>102</v>
          </cell>
          <cell r="BN33">
            <v>117</v>
          </cell>
          <cell r="BO33">
            <v>130</v>
          </cell>
          <cell r="BP33">
            <v>144</v>
          </cell>
          <cell r="BQ33">
            <v>158</v>
          </cell>
          <cell r="BR33">
            <v>173</v>
          </cell>
          <cell r="BU33">
            <v>13.352</v>
          </cell>
          <cell r="BV33">
            <v>14.385</v>
          </cell>
          <cell r="BW33">
            <v>15.566000000000001</v>
          </cell>
          <cell r="BX33">
            <v>17.565999999999999</v>
          </cell>
          <cell r="BY33">
            <v>19.207000000000001</v>
          </cell>
          <cell r="BZ33">
            <v>21.420999999999999</v>
          </cell>
          <cell r="CA33">
            <v>24.420999999999999</v>
          </cell>
          <cell r="CB33">
            <v>27.062000000000001</v>
          </cell>
          <cell r="CC33">
            <v>30.276</v>
          </cell>
          <cell r="CD33">
            <v>37.131</v>
          </cell>
          <cell r="CE33">
            <v>42.985999999999997</v>
          </cell>
          <cell r="CF33">
            <v>48.414000000000001</v>
          </cell>
          <cell r="CG33">
            <v>54.055</v>
          </cell>
          <cell r="CH33">
            <v>59.697000000000003</v>
          </cell>
          <cell r="CI33">
            <v>64.123999999999995</v>
          </cell>
          <cell r="CJ33">
            <v>69.766000000000005</v>
          </cell>
          <cell r="CK33">
            <v>80.834999999999994</v>
          </cell>
          <cell r="CL33">
            <v>89.903999999999996</v>
          </cell>
          <cell r="CM33">
            <v>100.759</v>
          </cell>
          <cell r="CN33">
            <v>110.042</v>
          </cell>
          <cell r="CO33">
            <v>121.111</v>
          </cell>
        </row>
        <row r="34">
          <cell r="A34" t="str">
            <v>Т2_1_1997_более5Надземнаяотоплениеобратный2</v>
          </cell>
          <cell r="B34" t="str">
            <v>122</v>
          </cell>
          <cell r="C34">
            <v>1</v>
          </cell>
          <cell r="D34">
            <v>2</v>
          </cell>
          <cell r="E34">
            <v>2</v>
          </cell>
          <cell r="F34" t="str">
            <v>Надземная</v>
          </cell>
          <cell r="G34" t="str">
            <v>отопление</v>
          </cell>
          <cell r="H34" t="str">
            <v>обратный</v>
          </cell>
          <cell r="I34" t="str">
            <v>Надземнаяотоплениеобратный</v>
          </cell>
          <cell r="J34" t="str">
            <v>Т2_1_1997_более5</v>
          </cell>
          <cell r="K34" t="str">
            <v>Таблица 2.1</v>
          </cell>
          <cell r="L34" t="str">
            <v>на открытом воздухе</v>
          </cell>
          <cell r="M34" t="str">
            <v>С 1990г. ПО 1997 г. ВКЛЮЧИТЕЛЬНО</v>
          </cell>
          <cell r="N34" t="str">
            <v>более 5 000 ч/год</v>
          </cell>
          <cell r="O34">
            <v>6</v>
          </cell>
          <cell r="P34">
            <v>6</v>
          </cell>
          <cell r="Q34" t="str">
            <v>Т21д</v>
          </cell>
          <cell r="R34" t="str">
            <v>Температура теплоносителя,0С</v>
          </cell>
          <cell r="S34" t="str">
            <v>Температура теплоносителя,0С;отопление;обратный</v>
          </cell>
          <cell r="T34" t="str">
            <v>отдельно для подачи и обратки сетей отопления и ГВС</v>
          </cell>
          <cell r="V34">
            <v>48.713000000000001</v>
          </cell>
          <cell r="W34">
            <v>50</v>
          </cell>
          <cell r="X34">
            <v>100</v>
          </cell>
          <cell r="Y34">
            <v>3</v>
          </cell>
          <cell r="Z34">
            <v>4</v>
          </cell>
          <cell r="AA34">
            <v>11</v>
          </cell>
          <cell r="AB34">
            <v>11.933</v>
          </cell>
          <cell r="AC34">
            <v>13</v>
          </cell>
          <cell r="AD34">
            <v>15</v>
          </cell>
          <cell r="AE34">
            <v>16</v>
          </cell>
          <cell r="AF34">
            <v>18</v>
          </cell>
          <cell r="AG34">
            <v>21</v>
          </cell>
          <cell r="AH34">
            <v>23</v>
          </cell>
          <cell r="AI34">
            <v>26</v>
          </cell>
          <cell r="AJ34">
            <v>32</v>
          </cell>
          <cell r="AK34">
            <v>37</v>
          </cell>
          <cell r="AL34">
            <v>42</v>
          </cell>
          <cell r="AM34">
            <v>47</v>
          </cell>
          <cell r="AN34">
            <v>52</v>
          </cell>
          <cell r="AO34">
            <v>56</v>
          </cell>
          <cell r="AP34">
            <v>61</v>
          </cell>
          <cell r="AQ34">
            <v>71</v>
          </cell>
          <cell r="AR34">
            <v>79</v>
          </cell>
          <cell r="AS34">
            <v>89</v>
          </cell>
          <cell r="AT34">
            <v>97</v>
          </cell>
          <cell r="AU34">
            <v>107</v>
          </cell>
          <cell r="AX34">
            <v>22</v>
          </cell>
          <cell r="AY34">
            <v>23.4</v>
          </cell>
          <cell r="AZ34">
            <v>25</v>
          </cell>
          <cell r="BA34">
            <v>27</v>
          </cell>
          <cell r="BB34">
            <v>31</v>
          </cell>
          <cell r="BC34">
            <v>34</v>
          </cell>
          <cell r="BD34">
            <v>37</v>
          </cell>
          <cell r="BE34">
            <v>42</v>
          </cell>
          <cell r="BF34">
            <v>46</v>
          </cell>
          <cell r="BG34">
            <v>56</v>
          </cell>
          <cell r="BH34">
            <v>65</v>
          </cell>
          <cell r="BI34">
            <v>72</v>
          </cell>
          <cell r="BJ34">
            <v>80</v>
          </cell>
          <cell r="BK34">
            <v>88</v>
          </cell>
          <cell r="BL34">
            <v>94</v>
          </cell>
          <cell r="BM34">
            <v>102</v>
          </cell>
          <cell r="BN34">
            <v>117</v>
          </cell>
          <cell r="BO34">
            <v>130</v>
          </cell>
          <cell r="BP34">
            <v>144</v>
          </cell>
          <cell r="BQ34">
            <v>158</v>
          </cell>
          <cell r="BR34">
            <v>173</v>
          </cell>
          <cell r="BU34">
            <v>10.717000000000001</v>
          </cell>
          <cell r="BV34">
            <v>11.638</v>
          </cell>
          <cell r="BW34">
            <v>12.691000000000001</v>
          </cell>
          <cell r="BX34">
            <v>14.691000000000001</v>
          </cell>
          <cell r="BY34">
            <v>15.614000000000001</v>
          </cell>
          <cell r="BZ34">
            <v>17.588000000000001</v>
          </cell>
          <cell r="CA34">
            <v>20.588000000000001</v>
          </cell>
          <cell r="CB34">
            <v>22.510999999999999</v>
          </cell>
          <cell r="CC34">
            <v>25.484999999999999</v>
          </cell>
          <cell r="CD34">
            <v>31.382000000000001</v>
          </cell>
          <cell r="CE34">
            <v>36.279000000000003</v>
          </cell>
          <cell r="CF34">
            <v>41.228000000000002</v>
          </cell>
          <cell r="CG34">
            <v>46.151000000000003</v>
          </cell>
          <cell r="CH34">
            <v>51.073</v>
          </cell>
          <cell r="CI34">
            <v>55.021999999999998</v>
          </cell>
          <cell r="CJ34">
            <v>59.945</v>
          </cell>
          <cell r="CK34">
            <v>69.816000000000003</v>
          </cell>
          <cell r="CL34">
            <v>77.686999999999998</v>
          </cell>
          <cell r="CM34">
            <v>87.584000000000003</v>
          </cell>
          <cell r="CN34">
            <v>95.43</v>
          </cell>
          <cell r="CO34">
            <v>105.301</v>
          </cell>
        </row>
        <row r="35">
          <cell r="A35" t="str">
            <v>Т2_1_1997_более5НадземнаяГВСподающий2</v>
          </cell>
          <cell r="B35" t="str">
            <v>122</v>
          </cell>
          <cell r="C35">
            <v>1</v>
          </cell>
          <cell r="D35">
            <v>2</v>
          </cell>
          <cell r="E35">
            <v>2</v>
          </cell>
          <cell r="F35" t="str">
            <v>Надземная</v>
          </cell>
          <cell r="G35" t="str">
            <v>ГВС</v>
          </cell>
          <cell r="H35" t="str">
            <v>подающий</v>
          </cell>
          <cell r="I35" t="str">
            <v>НадземнаяГВСподающий</v>
          </cell>
          <cell r="J35" t="str">
            <v>Т2_1_1997_более5</v>
          </cell>
          <cell r="K35" t="str">
            <v>Таблица 2.1</v>
          </cell>
          <cell r="L35" t="str">
            <v>на открытом воздухе</v>
          </cell>
          <cell r="M35" t="str">
            <v>С 1990г. ПО 1997 г. ВКЛЮЧИТЕЛЬНО</v>
          </cell>
          <cell r="N35" t="str">
            <v>более 5 000 ч/год</v>
          </cell>
          <cell r="O35">
            <v>6</v>
          </cell>
          <cell r="P35">
            <v>6</v>
          </cell>
          <cell r="Q35" t="str">
            <v>Т21д</v>
          </cell>
          <cell r="R35" t="str">
            <v>Температура теплоносителя,0С</v>
          </cell>
          <cell r="S35" t="str">
            <v>Температура теплоносителя,0С;ГВС;подающий</v>
          </cell>
          <cell r="T35" t="str">
            <v>отдельно для подачи и обратки сетей отопления и ГВС</v>
          </cell>
          <cell r="V35">
            <v>60</v>
          </cell>
          <cell r="W35">
            <v>50</v>
          </cell>
          <cell r="X35">
            <v>100</v>
          </cell>
          <cell r="Y35">
            <v>3</v>
          </cell>
          <cell r="Z35">
            <v>4</v>
          </cell>
          <cell r="AA35">
            <v>11</v>
          </cell>
          <cell r="AB35">
            <v>11.933</v>
          </cell>
          <cell r="AC35">
            <v>13</v>
          </cell>
          <cell r="AD35">
            <v>15</v>
          </cell>
          <cell r="AE35">
            <v>16</v>
          </cell>
          <cell r="AF35">
            <v>18</v>
          </cell>
          <cell r="AG35">
            <v>21</v>
          </cell>
          <cell r="AH35">
            <v>23</v>
          </cell>
          <cell r="AI35">
            <v>26</v>
          </cell>
          <cell r="AJ35">
            <v>32</v>
          </cell>
          <cell r="AK35">
            <v>37</v>
          </cell>
          <cell r="AL35">
            <v>42</v>
          </cell>
          <cell r="AM35">
            <v>47</v>
          </cell>
          <cell r="AN35">
            <v>52</v>
          </cell>
          <cell r="AO35">
            <v>56</v>
          </cell>
          <cell r="AP35">
            <v>61</v>
          </cell>
          <cell r="AQ35">
            <v>71</v>
          </cell>
          <cell r="AR35">
            <v>79</v>
          </cell>
          <cell r="AS35">
            <v>89</v>
          </cell>
          <cell r="AT35">
            <v>97</v>
          </cell>
          <cell r="AU35">
            <v>107</v>
          </cell>
          <cell r="AX35">
            <v>22</v>
          </cell>
          <cell r="AY35">
            <v>23.4</v>
          </cell>
          <cell r="AZ35">
            <v>25</v>
          </cell>
          <cell r="BA35">
            <v>27</v>
          </cell>
          <cell r="BB35">
            <v>31</v>
          </cell>
          <cell r="BC35">
            <v>34</v>
          </cell>
          <cell r="BD35">
            <v>37</v>
          </cell>
          <cell r="BE35">
            <v>42</v>
          </cell>
          <cell r="BF35">
            <v>46</v>
          </cell>
          <cell r="BG35">
            <v>56</v>
          </cell>
          <cell r="BH35">
            <v>65</v>
          </cell>
          <cell r="BI35">
            <v>72</v>
          </cell>
          <cell r="BJ35">
            <v>80</v>
          </cell>
          <cell r="BK35">
            <v>88</v>
          </cell>
          <cell r="BL35">
            <v>94</v>
          </cell>
          <cell r="BM35">
            <v>102</v>
          </cell>
          <cell r="BN35">
            <v>117</v>
          </cell>
          <cell r="BO35">
            <v>130</v>
          </cell>
          <cell r="BP35">
            <v>144</v>
          </cell>
          <cell r="BQ35">
            <v>158</v>
          </cell>
          <cell r="BR35">
            <v>173</v>
          </cell>
          <cell r="BU35">
            <v>13.2</v>
          </cell>
          <cell r="BV35">
            <v>14.226000000000001</v>
          </cell>
          <cell r="BW35">
            <v>15.4</v>
          </cell>
          <cell r="BX35">
            <v>17.399999999999999</v>
          </cell>
          <cell r="BY35">
            <v>19</v>
          </cell>
          <cell r="BZ35">
            <v>21.2</v>
          </cell>
          <cell r="CA35">
            <v>24.2</v>
          </cell>
          <cell r="CB35">
            <v>26.8</v>
          </cell>
          <cell r="CC35">
            <v>30</v>
          </cell>
          <cell r="CD35">
            <v>36.799999999999997</v>
          </cell>
          <cell r="CE35">
            <v>42.6</v>
          </cell>
          <cell r="CF35">
            <v>48</v>
          </cell>
          <cell r="CG35">
            <v>53.6</v>
          </cell>
          <cell r="CH35">
            <v>59.2</v>
          </cell>
          <cell r="CI35">
            <v>63.6</v>
          </cell>
          <cell r="CJ35">
            <v>69.2</v>
          </cell>
          <cell r="CK35">
            <v>80.2</v>
          </cell>
          <cell r="CL35">
            <v>89.2</v>
          </cell>
          <cell r="CM35">
            <v>100</v>
          </cell>
          <cell r="CN35">
            <v>109.2</v>
          </cell>
          <cell r="CO35">
            <v>120.2</v>
          </cell>
        </row>
        <row r="36">
          <cell r="A36" t="str">
            <v>Т2_1_1997_более5НадземнаяГВСобратный2</v>
          </cell>
          <cell r="B36" t="str">
            <v>122</v>
          </cell>
          <cell r="C36">
            <v>1</v>
          </cell>
          <cell r="D36">
            <v>2</v>
          </cell>
          <cell r="E36">
            <v>2</v>
          </cell>
          <cell r="F36" t="str">
            <v>Надземная</v>
          </cell>
          <cell r="G36" t="str">
            <v>ГВС</v>
          </cell>
          <cell r="H36" t="str">
            <v>обратный</v>
          </cell>
          <cell r="I36" t="str">
            <v>НадземнаяГВСобратный</v>
          </cell>
          <cell r="J36" t="str">
            <v>Т2_1_1997_более5</v>
          </cell>
          <cell r="K36" t="str">
            <v>Таблица 2.1</v>
          </cell>
          <cell r="L36" t="str">
            <v>на открытом воздухе</v>
          </cell>
          <cell r="M36" t="str">
            <v>С 1990г. ПО 1997 г. ВКЛЮЧИТЕЛЬНО</v>
          </cell>
          <cell r="N36" t="str">
            <v>более 5 000 ч/год</v>
          </cell>
          <cell r="O36">
            <v>6</v>
          </cell>
          <cell r="P36">
            <v>6</v>
          </cell>
          <cell r="Q36" t="str">
            <v>Т21д</v>
          </cell>
          <cell r="R36" t="str">
            <v>Температура теплоносителя,0С</v>
          </cell>
          <cell r="S36" t="str">
            <v>Температура теплоносителя,0С;ГВС;обратный</v>
          </cell>
          <cell r="T36" t="str">
            <v>отдельно для подачи и обратки сетей отопления и ГВС</v>
          </cell>
          <cell r="V36">
            <v>55</v>
          </cell>
          <cell r="W36">
            <v>50</v>
          </cell>
          <cell r="X36">
            <v>100</v>
          </cell>
          <cell r="Y36">
            <v>3</v>
          </cell>
          <cell r="Z36">
            <v>4</v>
          </cell>
          <cell r="AA36">
            <v>11</v>
          </cell>
          <cell r="AB36">
            <v>11.933</v>
          </cell>
          <cell r="AC36">
            <v>13</v>
          </cell>
          <cell r="AD36">
            <v>15</v>
          </cell>
          <cell r="AE36">
            <v>16</v>
          </cell>
          <cell r="AF36">
            <v>18</v>
          </cell>
          <cell r="AG36">
            <v>21</v>
          </cell>
          <cell r="AH36">
            <v>23</v>
          </cell>
          <cell r="AI36">
            <v>26</v>
          </cell>
          <cell r="AJ36">
            <v>32</v>
          </cell>
          <cell r="AK36">
            <v>37</v>
          </cell>
          <cell r="AL36">
            <v>42</v>
          </cell>
          <cell r="AM36">
            <v>47</v>
          </cell>
          <cell r="AN36">
            <v>52</v>
          </cell>
          <cell r="AO36">
            <v>56</v>
          </cell>
          <cell r="AP36">
            <v>61</v>
          </cell>
          <cell r="AQ36">
            <v>71</v>
          </cell>
          <cell r="AR36">
            <v>79</v>
          </cell>
          <cell r="AS36">
            <v>89</v>
          </cell>
          <cell r="AT36">
            <v>97</v>
          </cell>
          <cell r="AU36">
            <v>107</v>
          </cell>
          <cell r="AX36">
            <v>22</v>
          </cell>
          <cell r="AY36">
            <v>23.4</v>
          </cell>
          <cell r="AZ36">
            <v>25</v>
          </cell>
          <cell r="BA36">
            <v>27</v>
          </cell>
          <cell r="BB36">
            <v>31</v>
          </cell>
          <cell r="BC36">
            <v>34</v>
          </cell>
          <cell r="BD36">
            <v>37</v>
          </cell>
          <cell r="BE36">
            <v>42</v>
          </cell>
          <cell r="BF36">
            <v>46</v>
          </cell>
          <cell r="BG36">
            <v>56</v>
          </cell>
          <cell r="BH36">
            <v>65</v>
          </cell>
          <cell r="BI36">
            <v>72</v>
          </cell>
          <cell r="BJ36">
            <v>80</v>
          </cell>
          <cell r="BK36">
            <v>88</v>
          </cell>
          <cell r="BL36">
            <v>94</v>
          </cell>
          <cell r="BM36">
            <v>102</v>
          </cell>
          <cell r="BN36">
            <v>117</v>
          </cell>
          <cell r="BO36">
            <v>130</v>
          </cell>
          <cell r="BP36">
            <v>144</v>
          </cell>
          <cell r="BQ36">
            <v>158</v>
          </cell>
          <cell r="BR36">
            <v>173</v>
          </cell>
          <cell r="BU36">
            <v>12.1</v>
          </cell>
          <cell r="BV36">
            <v>13.08</v>
          </cell>
          <cell r="BW36">
            <v>14.2</v>
          </cell>
          <cell r="BX36">
            <v>16.2</v>
          </cell>
          <cell r="BY36">
            <v>17.5</v>
          </cell>
          <cell r="BZ36">
            <v>19.600000000000001</v>
          </cell>
          <cell r="CA36">
            <v>22.6</v>
          </cell>
          <cell r="CB36">
            <v>24.9</v>
          </cell>
          <cell r="CC36">
            <v>28</v>
          </cell>
          <cell r="CD36">
            <v>34.4</v>
          </cell>
          <cell r="CE36">
            <v>39.799999999999997</v>
          </cell>
          <cell r="CF36">
            <v>45</v>
          </cell>
          <cell r="CG36">
            <v>50.3</v>
          </cell>
          <cell r="CH36">
            <v>55.6</v>
          </cell>
          <cell r="CI36">
            <v>59.8</v>
          </cell>
          <cell r="CJ36">
            <v>65.099999999999994</v>
          </cell>
          <cell r="CK36">
            <v>75.599999999999994</v>
          </cell>
          <cell r="CL36">
            <v>84.1</v>
          </cell>
          <cell r="CM36">
            <v>94.5</v>
          </cell>
          <cell r="CN36">
            <v>103.1</v>
          </cell>
          <cell r="CO36">
            <v>113.6</v>
          </cell>
        </row>
        <row r="38">
          <cell r="A38" t="str">
            <v/>
          </cell>
          <cell r="AA38" t="str">
            <v>Смежное (меньшее) значение уд.тепловых потерь, ккал/чм</v>
          </cell>
          <cell r="AX38" t="str">
            <v>Смежное (большее) значение уд.тепловых потерь, ккал/чм</v>
          </cell>
          <cell r="BU38" t="str">
            <v>Значение уд.тепловых потерь, ккал/чм</v>
          </cell>
        </row>
        <row r="39">
          <cell r="A39" t="str">
            <v/>
          </cell>
          <cell r="AA39" t="str">
            <v>q1, ккал/чм</v>
          </cell>
          <cell r="AB39" t="str">
            <v>q1, ккал/чм</v>
          </cell>
          <cell r="AC39" t="str">
            <v>q1, ккал/чм</v>
          </cell>
          <cell r="AD39" t="str">
            <v>q1, ккал/чм</v>
          </cell>
          <cell r="AE39" t="str">
            <v>q1, ккал/чм</v>
          </cell>
          <cell r="AF39" t="str">
            <v>q1, ккал/чм</v>
          </cell>
          <cell r="AG39" t="str">
            <v>q1, ккал/чм</v>
          </cell>
          <cell r="AH39" t="str">
            <v>q1, ккал/чм</v>
          </cell>
          <cell r="AI39" t="str">
            <v>q1, ккал/чм</v>
          </cell>
          <cell r="AJ39" t="str">
            <v>q1, ккал/чм</v>
          </cell>
          <cell r="AK39" t="str">
            <v>q1, ккал/чм</v>
          </cell>
          <cell r="AL39" t="str">
            <v>q1, ккал/чм</v>
          </cell>
          <cell r="AM39" t="str">
            <v>q1, ккал/чм</v>
          </cell>
          <cell r="AN39" t="str">
            <v>q1, ккал/чм</v>
          </cell>
          <cell r="AO39" t="str">
            <v>q1, ккал/чм</v>
          </cell>
          <cell r="AP39" t="str">
            <v>q1, ккал/чм</v>
          </cell>
          <cell r="AQ39" t="str">
            <v>q1, ккал/чм</v>
          </cell>
          <cell r="AR39" t="str">
            <v>q1, ккал/чм</v>
          </cell>
          <cell r="AS39" t="str">
            <v>q1, ккал/чм</v>
          </cell>
          <cell r="AT39" t="str">
            <v>q1, ккал/чм</v>
          </cell>
          <cell r="AU39" t="str">
            <v>q1, ккал/чм</v>
          </cell>
          <cell r="AX39" t="str">
            <v>q2, ккал/чм</v>
          </cell>
          <cell r="AY39" t="str">
            <v>q2, ккал/чм</v>
          </cell>
          <cell r="AZ39" t="str">
            <v>q2, ккал/чм</v>
          </cell>
          <cell r="BA39" t="str">
            <v>q2, ккал/чм</v>
          </cell>
          <cell r="BB39" t="str">
            <v>q2, ккал/чм</v>
          </cell>
          <cell r="BC39" t="str">
            <v>q2, ккал/чм</v>
          </cell>
          <cell r="BD39" t="str">
            <v>q2, ккал/чм</v>
          </cell>
          <cell r="BE39" t="str">
            <v>q2, ккал/чм</v>
          </cell>
          <cell r="BF39" t="str">
            <v>q2, ккал/чм</v>
          </cell>
          <cell r="BG39" t="str">
            <v>q2, ккал/чм</v>
          </cell>
          <cell r="BH39" t="str">
            <v>q2, ккал/чм</v>
          </cell>
          <cell r="BI39" t="str">
            <v>q2, ккал/чм</v>
          </cell>
          <cell r="BJ39" t="str">
            <v>q2, ккал/чм</v>
          </cell>
          <cell r="BK39" t="str">
            <v>q2, ккал/чм</v>
          </cell>
          <cell r="BL39" t="str">
            <v>q2, ккал/чм</v>
          </cell>
          <cell r="BM39" t="str">
            <v>q2, ккал/чм</v>
          </cell>
          <cell r="BN39" t="str">
            <v>q2, ккал/чм</v>
          </cell>
          <cell r="BO39" t="str">
            <v>q2, ккал/чм</v>
          </cell>
          <cell r="BP39" t="str">
            <v>q2, ккал/чм</v>
          </cell>
          <cell r="BQ39" t="str">
            <v>q2, ккал/чм</v>
          </cell>
          <cell r="BR39" t="str">
            <v>q2, ккал/чм</v>
          </cell>
          <cell r="BU39" t="str">
            <v>q, ккал/чм</v>
          </cell>
          <cell r="BV39" t="str">
            <v>q, ккал/чм</v>
          </cell>
          <cell r="BW39" t="str">
            <v>q, ккал/чм</v>
          </cell>
          <cell r="BX39" t="str">
            <v>q, ккал/чм</v>
          </cell>
          <cell r="BY39" t="str">
            <v>q, ккал/чм</v>
          </cell>
          <cell r="BZ39" t="str">
            <v>q, ккал/чм</v>
          </cell>
          <cell r="CA39" t="str">
            <v>q, ккал/чм</v>
          </cell>
          <cell r="CB39" t="str">
            <v>q, ккал/чм</v>
          </cell>
          <cell r="CC39" t="str">
            <v>q, ккал/чм</v>
          </cell>
          <cell r="CD39" t="str">
            <v>q, ккал/чм</v>
          </cell>
          <cell r="CE39" t="str">
            <v>q, ккал/чм</v>
          </cell>
          <cell r="CF39" t="str">
            <v>q, ккал/чм</v>
          </cell>
          <cell r="CG39" t="str">
            <v>q, ккал/чм</v>
          </cell>
          <cell r="CH39" t="str">
            <v>q, ккал/чм</v>
          </cell>
          <cell r="CI39" t="str">
            <v>q, ккал/чм</v>
          </cell>
          <cell r="CJ39" t="str">
            <v>q, ккал/чм</v>
          </cell>
          <cell r="CK39" t="str">
            <v>q, ккал/чм</v>
          </cell>
          <cell r="CL39" t="str">
            <v>q, ккал/чм</v>
          </cell>
          <cell r="CM39" t="str">
            <v>q, ккал/чм</v>
          </cell>
          <cell r="CN39" t="str">
            <v>q, ккал/чм</v>
          </cell>
          <cell r="CO39" t="str">
            <v>q, ккал/чм</v>
          </cell>
        </row>
        <row r="40">
          <cell r="A40" t="str">
            <v/>
          </cell>
          <cell r="AA40" t="str">
            <v>диаметр тр-да, мм</v>
          </cell>
          <cell r="AB40" t="str">
            <v>диаметр тр-да, мм</v>
          </cell>
          <cell r="AC40" t="str">
            <v>диаметр тр-да, мм</v>
          </cell>
          <cell r="AD40" t="str">
            <v>диаметр тр-да, мм</v>
          </cell>
          <cell r="AE40" t="str">
            <v>диаметр тр-да, мм</v>
          </cell>
          <cell r="AF40" t="str">
            <v>диаметр тр-да, мм</v>
          </cell>
          <cell r="AG40" t="str">
            <v>диаметр тр-да, мм</v>
          </cell>
          <cell r="AH40" t="str">
            <v>диаметр тр-да, мм</v>
          </cell>
          <cell r="AI40" t="str">
            <v>диаметр тр-да, мм</v>
          </cell>
          <cell r="AJ40" t="str">
            <v>диаметр тр-да, мм</v>
          </cell>
          <cell r="AK40" t="str">
            <v>диаметр тр-да, мм</v>
          </cell>
          <cell r="AL40" t="str">
            <v>диаметр тр-да, мм</v>
          </cell>
          <cell r="AM40" t="str">
            <v>диаметр тр-да, мм</v>
          </cell>
          <cell r="AN40" t="str">
            <v>диаметр тр-да, мм</v>
          </cell>
          <cell r="AO40" t="str">
            <v>диаметр тр-да, мм</v>
          </cell>
          <cell r="AP40" t="str">
            <v>диаметр тр-да, мм</v>
          </cell>
          <cell r="AQ40" t="str">
            <v>диаметр тр-да, мм</v>
          </cell>
          <cell r="AR40" t="str">
            <v>диаметр тр-да, мм</v>
          </cell>
          <cell r="AS40" t="str">
            <v>диаметр тр-да, мм</v>
          </cell>
          <cell r="AT40" t="str">
            <v>диаметр тр-да, мм</v>
          </cell>
          <cell r="AU40" t="str">
            <v>диаметр тр-да, мм</v>
          </cell>
          <cell r="AX40" t="str">
            <v>диаметр тр-да, мм</v>
          </cell>
          <cell r="AY40" t="str">
            <v>диаметр тр-да, мм</v>
          </cell>
          <cell r="AZ40" t="str">
            <v>диаметр тр-да, мм</v>
          </cell>
          <cell r="BA40" t="str">
            <v>диаметр тр-да, мм</v>
          </cell>
          <cell r="BB40" t="str">
            <v>диаметр тр-да, мм</v>
          </cell>
          <cell r="BC40" t="str">
            <v>диаметр тр-да, мм</v>
          </cell>
          <cell r="BD40" t="str">
            <v>диаметр тр-да, мм</v>
          </cell>
          <cell r="BE40" t="str">
            <v>диаметр тр-да, мм</v>
          </cell>
          <cell r="BF40" t="str">
            <v>диаметр тр-да, мм</v>
          </cell>
          <cell r="BG40" t="str">
            <v>диаметр тр-да, мм</v>
          </cell>
          <cell r="BH40" t="str">
            <v>диаметр тр-да, мм</v>
          </cell>
          <cell r="BI40" t="str">
            <v>диаметр тр-да, мм</v>
          </cell>
          <cell r="BJ40" t="str">
            <v>диаметр тр-да, мм</v>
          </cell>
          <cell r="BK40" t="str">
            <v>диаметр тр-да, мм</v>
          </cell>
          <cell r="BL40" t="str">
            <v>диаметр тр-да, мм</v>
          </cell>
          <cell r="BM40" t="str">
            <v>диаметр тр-да, мм</v>
          </cell>
          <cell r="BN40" t="str">
            <v>диаметр тр-да, мм</v>
          </cell>
          <cell r="BO40" t="str">
            <v>диаметр тр-да, мм</v>
          </cell>
          <cell r="BP40" t="str">
            <v>диаметр тр-да, мм</v>
          </cell>
          <cell r="BQ40" t="str">
            <v>диаметр тр-да, мм</v>
          </cell>
          <cell r="BR40" t="str">
            <v>диаметр тр-да, мм</v>
          </cell>
          <cell r="BU40" t="str">
            <v>диаметр тр-да, мм</v>
          </cell>
          <cell r="BV40" t="str">
            <v>диаметр тр-да, мм</v>
          </cell>
          <cell r="BW40" t="str">
            <v>диаметр тр-да, мм</v>
          </cell>
          <cell r="BX40" t="str">
            <v>диаметр тр-да, мм</v>
          </cell>
          <cell r="BY40" t="str">
            <v>диаметр тр-да, мм</v>
          </cell>
          <cell r="BZ40" t="str">
            <v>диаметр тр-да, мм</v>
          </cell>
          <cell r="CA40" t="str">
            <v>диаметр тр-да, мм</v>
          </cell>
          <cell r="CB40" t="str">
            <v>диаметр тр-да, мм</v>
          </cell>
          <cell r="CC40" t="str">
            <v>диаметр тр-да, мм</v>
          </cell>
          <cell r="CD40" t="str">
            <v>диаметр тр-да, мм</v>
          </cell>
          <cell r="CE40" t="str">
            <v>диаметр тр-да, мм</v>
          </cell>
          <cell r="CF40" t="str">
            <v>диаметр тр-да, мм</v>
          </cell>
          <cell r="CG40" t="str">
            <v>диаметр тр-да, мм</v>
          </cell>
          <cell r="CH40" t="str">
            <v>диаметр тр-да, мм</v>
          </cell>
          <cell r="CI40" t="str">
            <v>диаметр тр-да, мм</v>
          </cell>
          <cell r="CJ40" t="str">
            <v>диаметр тр-да, мм</v>
          </cell>
          <cell r="CK40" t="str">
            <v>диаметр тр-да, мм</v>
          </cell>
          <cell r="CL40" t="str">
            <v>диаметр тр-да, мм</v>
          </cell>
          <cell r="CM40" t="str">
            <v>диаметр тр-да, мм</v>
          </cell>
          <cell r="CN40" t="str">
            <v>диаметр тр-да, мм</v>
          </cell>
          <cell r="CO40" t="str">
            <v>диаметр тр-да, мм</v>
          </cell>
        </row>
        <row r="41">
          <cell r="A41" t="str">
            <v>Код выбора q</v>
          </cell>
          <cell r="B41" t="str">
            <v>КОД тепловой сети</v>
          </cell>
          <cell r="C41" t="str">
            <v>КОД Типа прокладки (по тех.паспорту)</v>
          </cell>
          <cell r="D41" t="str">
            <v>КОД периода проектирования тепловой сети</v>
          </cell>
          <cell r="E41" t="str">
            <v xml:space="preserve">КОД продолжительности эксплуатации </v>
          </cell>
          <cell r="F41" t="str">
            <v>Тип прокладки (по тех.паспорту)</v>
          </cell>
          <cell r="J41" t="str">
            <v>№ Таблицы из приказа 325</v>
          </cell>
          <cell r="K41" t="str">
            <v>№ Таблицы из приказа 325</v>
          </cell>
          <cell r="L41" t="str">
            <v>Тип прокладки (по приказу 325)</v>
          </cell>
          <cell r="M41" t="str">
            <v>Период проектирования тепловой сети</v>
          </cell>
          <cell r="N41" t="str">
            <v xml:space="preserve">Продолжительность эксплуатации </v>
          </cell>
          <cell r="O41" t="str">
            <v>КОД1 тепловой сети</v>
          </cell>
          <cell r="P41" t="str">
            <v>КОД диапазона температур тепловой сети</v>
          </cell>
          <cell r="Q41" t="str">
            <v>Диапазон температур тепловой сети</v>
          </cell>
          <cell r="R41" t="str">
            <v>Критерий отбора температур тепловой сети</v>
          </cell>
          <cell r="S41" t="str">
            <v>Критерий отбора температур тепловой сети</v>
          </cell>
          <cell r="T41" t="str">
            <v>Критерий отбора температур тепловой сети</v>
          </cell>
          <cell r="V41" t="str">
            <v>Температура или расность температур</v>
          </cell>
          <cell r="W41" t="str">
            <v>Смежное (меньшее) значение температуры, 0С</v>
          </cell>
          <cell r="X41" t="str">
            <v>Смежное (большее) значение температуры, 0С</v>
          </cell>
          <cell r="Y41" t="str">
            <v>Выбор номера столбца из таблицы (меньший)</v>
          </cell>
          <cell r="Z41" t="str">
            <v>Выбор номера столбца из таблицы (больший)</v>
          </cell>
          <cell r="AA41">
            <v>25</v>
          </cell>
          <cell r="AB41">
            <v>32</v>
          </cell>
          <cell r="AC41">
            <v>40</v>
          </cell>
          <cell r="AD41">
            <v>50</v>
          </cell>
          <cell r="AE41">
            <v>65</v>
          </cell>
          <cell r="AF41">
            <v>80</v>
          </cell>
          <cell r="AG41">
            <v>100</v>
          </cell>
          <cell r="AH41">
            <v>125</v>
          </cell>
          <cell r="AI41">
            <v>150</v>
          </cell>
          <cell r="AJ41">
            <v>200</v>
          </cell>
          <cell r="AK41">
            <v>250</v>
          </cell>
          <cell r="AL41">
            <v>300</v>
          </cell>
          <cell r="AM41">
            <v>350</v>
          </cell>
          <cell r="AN41">
            <v>400</v>
          </cell>
          <cell r="AO41">
            <v>450</v>
          </cell>
          <cell r="AP41">
            <v>500</v>
          </cell>
          <cell r="AQ41">
            <v>600</v>
          </cell>
          <cell r="AR41">
            <v>700</v>
          </cell>
          <cell r="AS41">
            <v>800</v>
          </cell>
          <cell r="AT41">
            <v>900</v>
          </cell>
          <cell r="AU41">
            <v>1000</v>
          </cell>
          <cell r="AX41">
            <v>25</v>
          </cell>
          <cell r="AY41">
            <v>32</v>
          </cell>
          <cell r="AZ41">
            <v>40</v>
          </cell>
          <cell r="BA41">
            <v>50</v>
          </cell>
          <cell r="BB41">
            <v>65</v>
          </cell>
          <cell r="BC41">
            <v>80</v>
          </cell>
          <cell r="BD41">
            <v>100</v>
          </cell>
          <cell r="BE41">
            <v>125</v>
          </cell>
          <cell r="BF41">
            <v>150</v>
          </cell>
          <cell r="BG41">
            <v>200</v>
          </cell>
          <cell r="BH41">
            <v>250</v>
          </cell>
          <cell r="BI41">
            <v>300</v>
          </cell>
          <cell r="BJ41">
            <v>350</v>
          </cell>
          <cell r="BK41">
            <v>400</v>
          </cell>
          <cell r="BL41">
            <v>450</v>
          </cell>
          <cell r="BM41">
            <v>500</v>
          </cell>
          <cell r="BN41">
            <v>600</v>
          </cell>
          <cell r="BO41">
            <v>700</v>
          </cell>
          <cell r="BP41">
            <v>800</v>
          </cell>
          <cell r="BQ41">
            <v>900</v>
          </cell>
          <cell r="BR41">
            <v>1000</v>
          </cell>
          <cell r="BU41">
            <v>25</v>
          </cell>
          <cell r="BV41">
            <v>32</v>
          </cell>
          <cell r="BW41">
            <v>40</v>
          </cell>
          <cell r="BX41">
            <v>50</v>
          </cell>
          <cell r="BY41">
            <v>65</v>
          </cell>
          <cell r="BZ41">
            <v>80</v>
          </cell>
          <cell r="CA41">
            <v>100</v>
          </cell>
          <cell r="CB41">
            <v>125</v>
          </cell>
          <cell r="CC41">
            <v>150</v>
          </cell>
          <cell r="CD41">
            <v>200</v>
          </cell>
          <cell r="CE41">
            <v>250</v>
          </cell>
          <cell r="CF41">
            <v>300</v>
          </cell>
          <cell r="CG41">
            <v>350</v>
          </cell>
          <cell r="CH41">
            <v>400</v>
          </cell>
          <cell r="CI41">
            <v>450</v>
          </cell>
          <cell r="CJ41">
            <v>500</v>
          </cell>
          <cell r="CK41">
            <v>600</v>
          </cell>
          <cell r="CL41">
            <v>700</v>
          </cell>
          <cell r="CM41">
            <v>800</v>
          </cell>
          <cell r="CN41">
            <v>900</v>
          </cell>
          <cell r="CO41">
            <v>1000</v>
          </cell>
        </row>
        <row r="42">
          <cell r="A42" t="str">
            <v>Т2_2_1997_более5Внутри помещенийотоплениеподающий2</v>
          </cell>
          <cell r="B42" t="str">
            <v>222</v>
          </cell>
          <cell r="C42">
            <v>2</v>
          </cell>
          <cell r="D42">
            <v>2</v>
          </cell>
          <cell r="E42">
            <v>2</v>
          </cell>
          <cell r="F42" t="str">
            <v>Внутри помещений</v>
          </cell>
          <cell r="G42" t="str">
            <v>отопление</v>
          </cell>
          <cell r="H42" t="str">
            <v>подающий</v>
          </cell>
          <cell r="I42" t="str">
            <v>Внутри помещенийотоплениеподающий</v>
          </cell>
          <cell r="J42" t="str">
            <v>Т2_2_1997_более5</v>
          </cell>
          <cell r="K42" t="str">
            <v>Таблица 2.2</v>
          </cell>
          <cell r="L42" t="str">
            <v>в помещении и тоннеле</v>
          </cell>
          <cell r="M42" t="str">
            <v>С 1990г. ПО 1997 г. ВКЛЮЧИТЕЛЬНО</v>
          </cell>
          <cell r="N42" t="str">
            <v>более 5 000 ч/год</v>
          </cell>
          <cell r="O42">
            <v>8</v>
          </cell>
          <cell r="P42">
            <v>8</v>
          </cell>
          <cell r="Q42" t="str">
            <v>Т22б</v>
          </cell>
          <cell r="R42" t="str">
            <v>Температура теплоносителя,0С</v>
          </cell>
          <cell r="S42" t="str">
            <v>Температура теплоносителя,0С;отопление;подающий</v>
          </cell>
          <cell r="T42" t="str">
            <v>отдельно для подачи и обратки сетей отопления и ГВС</v>
          </cell>
          <cell r="V42">
            <v>60.69</v>
          </cell>
          <cell r="W42">
            <v>50</v>
          </cell>
          <cell r="X42">
            <v>100</v>
          </cell>
          <cell r="Y42">
            <v>2</v>
          </cell>
          <cell r="Z42">
            <v>3</v>
          </cell>
          <cell r="AA42">
            <v>9</v>
          </cell>
          <cell r="AB42">
            <v>9.4670000000000005</v>
          </cell>
          <cell r="AC42">
            <v>10</v>
          </cell>
          <cell r="AD42">
            <v>11</v>
          </cell>
          <cell r="AE42">
            <v>13</v>
          </cell>
          <cell r="AF42">
            <v>14</v>
          </cell>
          <cell r="AG42">
            <v>15</v>
          </cell>
          <cell r="AH42">
            <v>18</v>
          </cell>
          <cell r="AI42">
            <v>21</v>
          </cell>
          <cell r="AJ42">
            <v>25</v>
          </cell>
          <cell r="AK42">
            <v>29</v>
          </cell>
          <cell r="AL42">
            <v>34</v>
          </cell>
          <cell r="AM42">
            <v>38</v>
          </cell>
          <cell r="AN42">
            <v>41</v>
          </cell>
          <cell r="AO42">
            <v>45</v>
          </cell>
          <cell r="AP42">
            <v>49</v>
          </cell>
          <cell r="AQ42">
            <v>58</v>
          </cell>
          <cell r="AR42">
            <v>64</v>
          </cell>
          <cell r="AS42">
            <v>72</v>
          </cell>
          <cell r="AT42">
            <v>80</v>
          </cell>
          <cell r="AU42">
            <v>88</v>
          </cell>
          <cell r="AX42">
            <v>19</v>
          </cell>
          <cell r="AY42">
            <v>20.399999999999999</v>
          </cell>
          <cell r="AZ42">
            <v>22</v>
          </cell>
          <cell r="BA42">
            <v>24</v>
          </cell>
          <cell r="BB42">
            <v>28</v>
          </cell>
          <cell r="BC42">
            <v>30</v>
          </cell>
          <cell r="BD42">
            <v>34</v>
          </cell>
          <cell r="BE42">
            <v>38</v>
          </cell>
          <cell r="BF42">
            <v>42</v>
          </cell>
          <cell r="BG42">
            <v>51</v>
          </cell>
          <cell r="BH42">
            <v>58</v>
          </cell>
          <cell r="BI42">
            <v>66</v>
          </cell>
          <cell r="BJ42">
            <v>73</v>
          </cell>
          <cell r="BK42">
            <v>80</v>
          </cell>
          <cell r="BL42">
            <v>87</v>
          </cell>
          <cell r="BM42">
            <v>94</v>
          </cell>
          <cell r="BN42">
            <v>108</v>
          </cell>
          <cell r="BO42">
            <v>120</v>
          </cell>
          <cell r="BP42">
            <v>133</v>
          </cell>
          <cell r="BQ42">
            <v>146</v>
          </cell>
          <cell r="BR42">
            <v>160</v>
          </cell>
          <cell r="BU42">
            <v>11.138</v>
          </cell>
          <cell r="BV42">
            <v>11.804</v>
          </cell>
          <cell r="BW42">
            <v>12.566000000000001</v>
          </cell>
          <cell r="BX42">
            <v>13.779</v>
          </cell>
          <cell r="BY42">
            <v>16.207000000000001</v>
          </cell>
          <cell r="BZ42">
            <v>17.420999999999999</v>
          </cell>
          <cell r="CA42">
            <v>19.062000000000001</v>
          </cell>
          <cell r="CB42">
            <v>22.276</v>
          </cell>
          <cell r="CC42">
            <v>25.49</v>
          </cell>
          <cell r="CD42">
            <v>30.559000000000001</v>
          </cell>
          <cell r="CE42">
            <v>35.200000000000003</v>
          </cell>
          <cell r="CF42">
            <v>40.841999999999999</v>
          </cell>
          <cell r="CG42">
            <v>45.482999999999997</v>
          </cell>
          <cell r="CH42">
            <v>49.338000000000001</v>
          </cell>
          <cell r="CI42">
            <v>53.98</v>
          </cell>
          <cell r="CJ42">
            <v>58.621000000000002</v>
          </cell>
          <cell r="CK42">
            <v>68.69</v>
          </cell>
          <cell r="CL42">
            <v>75.972999999999999</v>
          </cell>
          <cell r="CM42">
            <v>85.042000000000002</v>
          </cell>
          <cell r="CN42">
            <v>94.111000000000004</v>
          </cell>
          <cell r="CO42">
            <v>103.39400000000001</v>
          </cell>
        </row>
        <row r="43">
          <cell r="A43" t="str">
            <v>Т2_2_1997_более5Внутри помещенийотоплениеобратный2</v>
          </cell>
          <cell r="B43" t="str">
            <v>222</v>
          </cell>
          <cell r="C43">
            <v>2</v>
          </cell>
          <cell r="D43">
            <v>2</v>
          </cell>
          <cell r="E43">
            <v>2</v>
          </cell>
          <cell r="F43" t="str">
            <v>Внутри помещений</v>
          </cell>
          <cell r="G43" t="str">
            <v>отопление</v>
          </cell>
          <cell r="H43" t="str">
            <v>обратный</v>
          </cell>
          <cell r="I43" t="str">
            <v>Внутри помещенийотоплениеобратный</v>
          </cell>
          <cell r="J43" t="str">
            <v>Т2_2_1997_более5</v>
          </cell>
          <cell r="K43" t="str">
            <v>Таблица 2.2</v>
          </cell>
          <cell r="L43" t="str">
            <v>в помещении и тоннеле</v>
          </cell>
          <cell r="M43" t="str">
            <v>С 1990г. ПО 1997 г. ВКЛЮЧИТЕЛЬНО</v>
          </cell>
          <cell r="N43" t="str">
            <v>более 5 000 ч/год</v>
          </cell>
          <cell r="O43">
            <v>8</v>
          </cell>
          <cell r="P43">
            <v>8</v>
          </cell>
          <cell r="Q43" t="str">
            <v>Т22б</v>
          </cell>
          <cell r="R43" t="str">
            <v>Температура теплоносителя,0С</v>
          </cell>
          <cell r="S43" t="str">
            <v>Температура теплоносителя,0С;отопление;обратный</v>
          </cell>
          <cell r="T43" t="str">
            <v>отдельно для подачи и обратки сетей отопления и ГВС</v>
          </cell>
          <cell r="V43">
            <v>48.713000000000001</v>
          </cell>
          <cell r="W43">
            <v>50</v>
          </cell>
          <cell r="X43">
            <v>100</v>
          </cell>
          <cell r="Y43">
            <v>2</v>
          </cell>
          <cell r="Z43">
            <v>3</v>
          </cell>
          <cell r="AA43">
            <v>9</v>
          </cell>
          <cell r="AB43">
            <v>9.4670000000000005</v>
          </cell>
          <cell r="AC43">
            <v>10</v>
          </cell>
          <cell r="AD43">
            <v>11</v>
          </cell>
          <cell r="AE43">
            <v>13</v>
          </cell>
          <cell r="AF43">
            <v>14</v>
          </cell>
          <cell r="AG43">
            <v>15</v>
          </cell>
          <cell r="AH43">
            <v>18</v>
          </cell>
          <cell r="AI43">
            <v>21</v>
          </cell>
          <cell r="AJ43">
            <v>25</v>
          </cell>
          <cell r="AK43">
            <v>29</v>
          </cell>
          <cell r="AL43">
            <v>34</v>
          </cell>
          <cell r="AM43">
            <v>38</v>
          </cell>
          <cell r="AN43">
            <v>41</v>
          </cell>
          <cell r="AO43">
            <v>45</v>
          </cell>
          <cell r="AP43">
            <v>49</v>
          </cell>
          <cell r="AQ43">
            <v>58</v>
          </cell>
          <cell r="AR43">
            <v>64</v>
          </cell>
          <cell r="AS43">
            <v>72</v>
          </cell>
          <cell r="AT43">
            <v>80</v>
          </cell>
          <cell r="AU43">
            <v>88</v>
          </cell>
          <cell r="AX43">
            <v>19</v>
          </cell>
          <cell r="AY43">
            <v>20.399999999999999</v>
          </cell>
          <cell r="AZ43">
            <v>22</v>
          </cell>
          <cell r="BA43">
            <v>24</v>
          </cell>
          <cell r="BB43">
            <v>28</v>
          </cell>
          <cell r="BC43">
            <v>30</v>
          </cell>
          <cell r="BD43">
            <v>34</v>
          </cell>
          <cell r="BE43">
            <v>38</v>
          </cell>
          <cell r="BF43">
            <v>42</v>
          </cell>
          <cell r="BG43">
            <v>51</v>
          </cell>
          <cell r="BH43">
            <v>58</v>
          </cell>
          <cell r="BI43">
            <v>66</v>
          </cell>
          <cell r="BJ43">
            <v>73</v>
          </cell>
          <cell r="BK43">
            <v>80</v>
          </cell>
          <cell r="BL43">
            <v>87</v>
          </cell>
          <cell r="BM43">
            <v>94</v>
          </cell>
          <cell r="BN43">
            <v>108</v>
          </cell>
          <cell r="BO43">
            <v>120</v>
          </cell>
          <cell r="BP43">
            <v>133</v>
          </cell>
          <cell r="BQ43">
            <v>146</v>
          </cell>
          <cell r="BR43">
            <v>160</v>
          </cell>
          <cell r="BU43">
            <v>8.7430000000000003</v>
          </cell>
          <cell r="BV43">
            <v>9.1859999999999999</v>
          </cell>
          <cell r="BW43">
            <v>9.6910000000000007</v>
          </cell>
          <cell r="BX43">
            <v>10.664999999999999</v>
          </cell>
          <cell r="BY43">
            <v>12.614000000000001</v>
          </cell>
          <cell r="BZ43">
            <v>13.587999999999999</v>
          </cell>
          <cell r="CA43">
            <v>14.510999999999999</v>
          </cell>
          <cell r="CB43">
            <v>17.484999999999999</v>
          </cell>
          <cell r="CC43">
            <v>20.459</v>
          </cell>
          <cell r="CD43">
            <v>24.331</v>
          </cell>
          <cell r="CE43">
            <v>28.254000000000001</v>
          </cell>
          <cell r="CF43">
            <v>33.176000000000002</v>
          </cell>
          <cell r="CG43">
            <v>37.098999999999997</v>
          </cell>
          <cell r="CH43">
            <v>39.996000000000002</v>
          </cell>
          <cell r="CI43">
            <v>43.918999999999997</v>
          </cell>
          <cell r="CJ43">
            <v>47.841999999999999</v>
          </cell>
          <cell r="CK43">
            <v>56.713000000000001</v>
          </cell>
          <cell r="CL43">
            <v>62.558999999999997</v>
          </cell>
          <cell r="CM43">
            <v>70.430000000000007</v>
          </cell>
          <cell r="CN43">
            <v>78.301000000000002</v>
          </cell>
          <cell r="CO43">
            <v>86.147000000000006</v>
          </cell>
        </row>
        <row r="44">
          <cell r="A44" t="str">
            <v>Т2_2_1997_более5Внутри помещенийГВСподающий2</v>
          </cell>
          <cell r="B44" t="str">
            <v>222</v>
          </cell>
          <cell r="C44">
            <v>2</v>
          </cell>
          <cell r="D44">
            <v>2</v>
          </cell>
          <cell r="E44">
            <v>2</v>
          </cell>
          <cell r="F44" t="str">
            <v>Внутри помещений</v>
          </cell>
          <cell r="G44" t="str">
            <v>ГВС</v>
          </cell>
          <cell r="H44" t="str">
            <v>подающий</v>
          </cell>
          <cell r="I44" t="str">
            <v>Внутри помещенийГВСподающий</v>
          </cell>
          <cell r="J44" t="str">
            <v>Т2_2_1997_более5</v>
          </cell>
          <cell r="K44" t="str">
            <v>Таблица 2.2</v>
          </cell>
          <cell r="L44" t="str">
            <v>в помещении и тоннеле</v>
          </cell>
          <cell r="M44" t="str">
            <v>С 1990г. ПО 1997 г. ВКЛЮЧИТЕЛЬНО</v>
          </cell>
          <cell r="N44" t="str">
            <v>более 5 000 ч/год</v>
          </cell>
          <cell r="O44">
            <v>8</v>
          </cell>
          <cell r="P44">
            <v>8</v>
          </cell>
          <cell r="Q44" t="str">
            <v>Т22б</v>
          </cell>
          <cell r="R44" t="str">
            <v>Температура теплоносителя,0С</v>
          </cell>
          <cell r="S44" t="str">
            <v>Температура теплоносителя,0С;ГВС;подающий</v>
          </cell>
          <cell r="T44" t="str">
            <v>отдельно для подачи и обратки сетей отопления и ГВС</v>
          </cell>
          <cell r="V44">
            <v>60</v>
          </cell>
          <cell r="W44">
            <v>50</v>
          </cell>
          <cell r="X44">
            <v>100</v>
          </cell>
          <cell r="Y44">
            <v>2</v>
          </cell>
          <cell r="Z44">
            <v>3</v>
          </cell>
          <cell r="AA44">
            <v>9</v>
          </cell>
          <cell r="AB44">
            <v>9.4670000000000005</v>
          </cell>
          <cell r="AC44">
            <v>10</v>
          </cell>
          <cell r="AD44">
            <v>11</v>
          </cell>
          <cell r="AE44">
            <v>13</v>
          </cell>
          <cell r="AF44">
            <v>14</v>
          </cell>
          <cell r="AG44">
            <v>15</v>
          </cell>
          <cell r="AH44">
            <v>18</v>
          </cell>
          <cell r="AI44">
            <v>21</v>
          </cell>
          <cell r="AJ44">
            <v>25</v>
          </cell>
          <cell r="AK44">
            <v>29</v>
          </cell>
          <cell r="AL44">
            <v>34</v>
          </cell>
          <cell r="AM44">
            <v>38</v>
          </cell>
          <cell r="AN44">
            <v>41</v>
          </cell>
          <cell r="AO44">
            <v>45</v>
          </cell>
          <cell r="AP44">
            <v>49</v>
          </cell>
          <cell r="AQ44">
            <v>58</v>
          </cell>
          <cell r="AR44">
            <v>64</v>
          </cell>
          <cell r="AS44">
            <v>72</v>
          </cell>
          <cell r="AT44">
            <v>80</v>
          </cell>
          <cell r="AU44">
            <v>88</v>
          </cell>
          <cell r="AX44">
            <v>19</v>
          </cell>
          <cell r="AY44">
            <v>20.399999999999999</v>
          </cell>
          <cell r="AZ44">
            <v>22</v>
          </cell>
          <cell r="BA44">
            <v>24</v>
          </cell>
          <cell r="BB44">
            <v>28</v>
          </cell>
          <cell r="BC44">
            <v>30</v>
          </cell>
          <cell r="BD44">
            <v>34</v>
          </cell>
          <cell r="BE44">
            <v>38</v>
          </cell>
          <cell r="BF44">
            <v>42</v>
          </cell>
          <cell r="BG44">
            <v>51</v>
          </cell>
          <cell r="BH44">
            <v>58</v>
          </cell>
          <cell r="BI44">
            <v>66</v>
          </cell>
          <cell r="BJ44">
            <v>73</v>
          </cell>
          <cell r="BK44">
            <v>80</v>
          </cell>
          <cell r="BL44">
            <v>87</v>
          </cell>
          <cell r="BM44">
            <v>94</v>
          </cell>
          <cell r="BN44">
            <v>108</v>
          </cell>
          <cell r="BO44">
            <v>120</v>
          </cell>
          <cell r="BP44">
            <v>133</v>
          </cell>
          <cell r="BQ44">
            <v>146</v>
          </cell>
          <cell r="BR44">
            <v>160</v>
          </cell>
          <cell r="BU44">
            <v>11</v>
          </cell>
          <cell r="BV44">
            <v>11.654</v>
          </cell>
          <cell r="BW44">
            <v>12.4</v>
          </cell>
          <cell r="BX44">
            <v>13.6</v>
          </cell>
          <cell r="BY44">
            <v>16</v>
          </cell>
          <cell r="BZ44">
            <v>17.2</v>
          </cell>
          <cell r="CA44">
            <v>18.8</v>
          </cell>
          <cell r="CB44">
            <v>22</v>
          </cell>
          <cell r="CC44">
            <v>25.2</v>
          </cell>
          <cell r="CD44">
            <v>30.2</v>
          </cell>
          <cell r="CE44">
            <v>34.799999999999997</v>
          </cell>
          <cell r="CF44">
            <v>40.4</v>
          </cell>
          <cell r="CG44">
            <v>45</v>
          </cell>
          <cell r="CH44">
            <v>48.8</v>
          </cell>
          <cell r="CI44">
            <v>53.4</v>
          </cell>
          <cell r="CJ44">
            <v>58</v>
          </cell>
          <cell r="CK44">
            <v>68</v>
          </cell>
          <cell r="CL44">
            <v>75.2</v>
          </cell>
          <cell r="CM44">
            <v>84.2</v>
          </cell>
          <cell r="CN44">
            <v>93.2</v>
          </cell>
          <cell r="CO44">
            <v>102.4</v>
          </cell>
        </row>
        <row r="45">
          <cell r="A45" t="str">
            <v>Т2_2_1997_более5Внутри помещенийГВСобратный2</v>
          </cell>
          <cell r="B45" t="str">
            <v>222</v>
          </cell>
          <cell r="C45">
            <v>2</v>
          </cell>
          <cell r="D45">
            <v>2</v>
          </cell>
          <cell r="E45">
            <v>2</v>
          </cell>
          <cell r="F45" t="str">
            <v>Внутри помещений</v>
          </cell>
          <cell r="G45" t="str">
            <v>ГВС</v>
          </cell>
          <cell r="H45" t="str">
            <v>обратный</v>
          </cell>
          <cell r="I45" t="str">
            <v>Внутри помещенийГВСобратный</v>
          </cell>
          <cell r="J45" t="str">
            <v>Т2_2_1997_более5</v>
          </cell>
          <cell r="K45" t="str">
            <v>Таблица 2.2</v>
          </cell>
          <cell r="L45" t="str">
            <v>в помещении и тоннеле</v>
          </cell>
          <cell r="M45" t="str">
            <v>С 1990г. ПО 1997 г. ВКЛЮЧИТЕЛЬНО</v>
          </cell>
          <cell r="N45" t="str">
            <v>более 5 000 ч/год</v>
          </cell>
          <cell r="O45">
            <v>8</v>
          </cell>
          <cell r="P45">
            <v>8</v>
          </cell>
          <cell r="Q45" t="str">
            <v>Т22б</v>
          </cell>
          <cell r="R45" t="str">
            <v>Температура теплоносителя,0С</v>
          </cell>
          <cell r="S45" t="str">
            <v>Температура теплоносителя,0С;ГВС;обратный</v>
          </cell>
          <cell r="T45" t="str">
            <v>отдельно для подачи и обратки сетей отопления и ГВС</v>
          </cell>
          <cell r="V45">
            <v>55</v>
          </cell>
          <cell r="W45">
            <v>50</v>
          </cell>
          <cell r="X45">
            <v>100</v>
          </cell>
          <cell r="Y45">
            <v>2</v>
          </cell>
          <cell r="Z45">
            <v>3</v>
          </cell>
          <cell r="AA45">
            <v>9</v>
          </cell>
          <cell r="AB45">
            <v>9.4670000000000005</v>
          </cell>
          <cell r="AC45">
            <v>10</v>
          </cell>
          <cell r="AD45">
            <v>11</v>
          </cell>
          <cell r="AE45">
            <v>13</v>
          </cell>
          <cell r="AF45">
            <v>14</v>
          </cell>
          <cell r="AG45">
            <v>15</v>
          </cell>
          <cell r="AH45">
            <v>18</v>
          </cell>
          <cell r="AI45">
            <v>21</v>
          </cell>
          <cell r="AJ45">
            <v>25</v>
          </cell>
          <cell r="AK45">
            <v>29</v>
          </cell>
          <cell r="AL45">
            <v>34</v>
          </cell>
          <cell r="AM45">
            <v>38</v>
          </cell>
          <cell r="AN45">
            <v>41</v>
          </cell>
          <cell r="AO45">
            <v>45</v>
          </cell>
          <cell r="AP45">
            <v>49</v>
          </cell>
          <cell r="AQ45">
            <v>58</v>
          </cell>
          <cell r="AR45">
            <v>64</v>
          </cell>
          <cell r="AS45">
            <v>72</v>
          </cell>
          <cell r="AT45">
            <v>80</v>
          </cell>
          <cell r="AU45">
            <v>88</v>
          </cell>
          <cell r="AX45">
            <v>19</v>
          </cell>
          <cell r="AY45">
            <v>20.399999999999999</v>
          </cell>
          <cell r="AZ45">
            <v>22</v>
          </cell>
          <cell r="BA45">
            <v>24</v>
          </cell>
          <cell r="BB45">
            <v>28</v>
          </cell>
          <cell r="BC45">
            <v>30</v>
          </cell>
          <cell r="BD45">
            <v>34</v>
          </cell>
          <cell r="BE45">
            <v>38</v>
          </cell>
          <cell r="BF45">
            <v>42</v>
          </cell>
          <cell r="BG45">
            <v>51</v>
          </cell>
          <cell r="BH45">
            <v>58</v>
          </cell>
          <cell r="BI45">
            <v>66</v>
          </cell>
          <cell r="BJ45">
            <v>73</v>
          </cell>
          <cell r="BK45">
            <v>80</v>
          </cell>
          <cell r="BL45">
            <v>87</v>
          </cell>
          <cell r="BM45">
            <v>94</v>
          </cell>
          <cell r="BN45">
            <v>108</v>
          </cell>
          <cell r="BO45">
            <v>120</v>
          </cell>
          <cell r="BP45">
            <v>133</v>
          </cell>
          <cell r="BQ45">
            <v>146</v>
          </cell>
          <cell r="BR45">
            <v>160</v>
          </cell>
          <cell r="BU45">
            <v>10</v>
          </cell>
          <cell r="BV45">
            <v>10.56</v>
          </cell>
          <cell r="BW45">
            <v>11.2</v>
          </cell>
          <cell r="BX45">
            <v>12.3</v>
          </cell>
          <cell r="BY45">
            <v>14.5</v>
          </cell>
          <cell r="BZ45">
            <v>15.6</v>
          </cell>
          <cell r="CA45">
            <v>16.899999999999999</v>
          </cell>
          <cell r="CB45">
            <v>20</v>
          </cell>
          <cell r="CC45">
            <v>23.1</v>
          </cell>
          <cell r="CD45">
            <v>27.6</v>
          </cell>
          <cell r="CE45">
            <v>31.9</v>
          </cell>
          <cell r="CF45">
            <v>37.200000000000003</v>
          </cell>
          <cell r="CG45">
            <v>41.5</v>
          </cell>
          <cell r="CH45">
            <v>44.9</v>
          </cell>
          <cell r="CI45">
            <v>49.2</v>
          </cell>
          <cell r="CJ45">
            <v>53.5</v>
          </cell>
          <cell r="CK45">
            <v>63</v>
          </cell>
          <cell r="CL45">
            <v>69.599999999999994</v>
          </cell>
          <cell r="CM45">
            <v>78.099999999999994</v>
          </cell>
          <cell r="CN45">
            <v>86.6</v>
          </cell>
          <cell r="CO45">
            <v>95.2</v>
          </cell>
        </row>
        <row r="47">
          <cell r="A47" t="str">
            <v/>
          </cell>
          <cell r="AA47" t="str">
            <v>Смежное (меньшее) значение уд.тепловых потерь, ккал/чм</v>
          </cell>
          <cell r="AX47" t="str">
            <v>Смежное (большее) значение уд.тепловых потерь, ккал/чм</v>
          </cell>
          <cell r="BU47" t="str">
            <v>Значение уд.тепловых потерь, ккал/чм</v>
          </cell>
        </row>
        <row r="48">
          <cell r="A48" t="str">
            <v/>
          </cell>
          <cell r="AA48" t="str">
            <v>q1, ккал/чм</v>
          </cell>
          <cell r="AB48" t="str">
            <v>q1, ккал/чм</v>
          </cell>
          <cell r="AC48" t="str">
            <v>q1, ккал/чм</v>
          </cell>
          <cell r="AD48" t="str">
            <v>q1, ккал/чм</v>
          </cell>
          <cell r="AE48" t="str">
            <v>q1, ккал/чм</v>
          </cell>
          <cell r="AF48" t="str">
            <v>q1, ккал/чм</v>
          </cell>
          <cell r="AG48" t="str">
            <v>q1, ккал/чм</v>
          </cell>
          <cell r="AH48" t="str">
            <v>q1, ккал/чм</v>
          </cell>
          <cell r="AI48" t="str">
            <v>q1, ккал/чм</v>
          </cell>
          <cell r="AJ48" t="str">
            <v>q1, ккал/чм</v>
          </cell>
          <cell r="AK48" t="str">
            <v>q1, ккал/чм</v>
          </cell>
          <cell r="AL48" t="str">
            <v>q1, ккал/чм</v>
          </cell>
          <cell r="AM48" t="str">
            <v>q1, ккал/чм</v>
          </cell>
          <cell r="AN48" t="str">
            <v>q1, ккал/чм</v>
          </cell>
          <cell r="AO48" t="str">
            <v>q1, ккал/чм</v>
          </cell>
          <cell r="AP48" t="str">
            <v>q1, ккал/чм</v>
          </cell>
          <cell r="AQ48" t="str">
            <v>q1, ккал/чм</v>
          </cell>
          <cell r="AR48" t="str">
            <v>q1, ккал/чм</v>
          </cell>
          <cell r="AS48" t="str">
            <v>q1, ккал/чм</v>
          </cell>
          <cell r="AX48" t="str">
            <v>q2, ккал/чм</v>
          </cell>
          <cell r="AY48" t="str">
            <v>q2, ккал/чм</v>
          </cell>
          <cell r="AZ48" t="str">
            <v>q2, ккал/чм</v>
          </cell>
          <cell r="BA48" t="str">
            <v>q2, ккал/чм</v>
          </cell>
          <cell r="BB48" t="str">
            <v>q2, ккал/чм</v>
          </cell>
          <cell r="BC48" t="str">
            <v>q2, ккал/чм</v>
          </cell>
          <cell r="BD48" t="str">
            <v>q2, ккал/чм</v>
          </cell>
          <cell r="BE48" t="str">
            <v>q2, ккал/чм</v>
          </cell>
          <cell r="BF48" t="str">
            <v>q2, ккал/чм</v>
          </cell>
          <cell r="BG48" t="str">
            <v>q2, ккал/чм</v>
          </cell>
          <cell r="BH48" t="str">
            <v>q2, ккал/чм</v>
          </cell>
          <cell r="BI48" t="str">
            <v>q2, ккал/чм</v>
          </cell>
          <cell r="BJ48" t="str">
            <v>q2, ккал/чм</v>
          </cell>
          <cell r="BK48" t="str">
            <v>q2, ккал/чм</v>
          </cell>
          <cell r="BL48" t="str">
            <v>q2, ккал/чм</v>
          </cell>
          <cell r="BM48" t="str">
            <v>q2, ккал/чм</v>
          </cell>
          <cell r="BN48" t="str">
            <v>q2, ккал/чм</v>
          </cell>
          <cell r="BO48" t="str">
            <v>q2, ккал/чм</v>
          </cell>
          <cell r="BP48" t="str">
            <v>q2, ккал/чм</v>
          </cell>
          <cell r="BQ48" t="str">
            <v>q2, ккал/чм</v>
          </cell>
          <cell r="BR48" t="str">
            <v>q2, ккал/чм</v>
          </cell>
          <cell r="BU48" t="str">
            <v>q, ккал/чм</v>
          </cell>
          <cell r="BV48" t="str">
            <v>q, ккал/чм</v>
          </cell>
          <cell r="BW48" t="str">
            <v>q, ккал/чм</v>
          </cell>
          <cell r="BX48" t="str">
            <v>q, ккал/чм</v>
          </cell>
          <cell r="BY48" t="str">
            <v>q, ккал/чм</v>
          </cell>
          <cell r="BZ48" t="str">
            <v>q, ккал/чм</v>
          </cell>
          <cell r="CA48" t="str">
            <v>q, ккал/чм</v>
          </cell>
          <cell r="CB48" t="str">
            <v>q, ккал/чм</v>
          </cell>
          <cell r="CC48" t="str">
            <v>q, ккал/чм</v>
          </cell>
          <cell r="CD48" t="str">
            <v>q, ккал/чм</v>
          </cell>
          <cell r="CE48" t="str">
            <v>q, ккал/чм</v>
          </cell>
          <cell r="CF48" t="str">
            <v>q, ккал/чм</v>
          </cell>
          <cell r="CG48" t="str">
            <v>q, ккал/чм</v>
          </cell>
          <cell r="CH48" t="str">
            <v>q, ккал/чм</v>
          </cell>
          <cell r="CI48" t="str">
            <v>q, ккал/чм</v>
          </cell>
          <cell r="CJ48" t="str">
            <v>q, ккал/чм</v>
          </cell>
          <cell r="CK48" t="str">
            <v>q, ккал/чм</v>
          </cell>
          <cell r="CL48" t="str">
            <v>q, ккал/чм</v>
          </cell>
          <cell r="CM48" t="str">
            <v>q, ккал/чм</v>
          </cell>
        </row>
        <row r="49">
          <cell r="A49" t="str">
            <v/>
          </cell>
          <cell r="AA49" t="str">
            <v>диаметр тр-да, мм</v>
          </cell>
          <cell r="AB49" t="str">
            <v>диаметр тр-да, мм</v>
          </cell>
          <cell r="AC49" t="str">
            <v>диаметр тр-да, мм</v>
          </cell>
          <cell r="AD49" t="str">
            <v>диаметр тр-да, мм</v>
          </cell>
          <cell r="AE49" t="str">
            <v>диаметр тр-да, мм</v>
          </cell>
          <cell r="AF49" t="str">
            <v>диаметр тр-да, мм</v>
          </cell>
          <cell r="AG49" t="str">
            <v>диаметр тр-да, мм</v>
          </cell>
          <cell r="AH49" t="str">
            <v>диаметр тр-да, мм</v>
          </cell>
          <cell r="AI49" t="str">
            <v>диаметр тр-да, мм</v>
          </cell>
          <cell r="AJ49" t="str">
            <v>диаметр тр-да, мм</v>
          </cell>
          <cell r="AK49" t="str">
            <v>диаметр тр-да, мм</v>
          </cell>
          <cell r="AL49" t="str">
            <v>диаметр тр-да, мм</v>
          </cell>
          <cell r="AM49" t="str">
            <v>диаметр тр-да, мм</v>
          </cell>
          <cell r="AN49" t="str">
            <v>диаметр тр-да, мм</v>
          </cell>
          <cell r="AO49" t="str">
            <v>диаметр тр-да, мм</v>
          </cell>
          <cell r="AP49" t="str">
            <v>диаметр тр-да, мм</v>
          </cell>
          <cell r="AQ49" t="str">
            <v>диаметр тр-да, мм</v>
          </cell>
          <cell r="AR49" t="str">
            <v>диаметр тр-да, мм</v>
          </cell>
          <cell r="AS49" t="str">
            <v>диаметр тр-да, мм</v>
          </cell>
          <cell r="AX49" t="str">
            <v>диаметр тр-да, мм</v>
          </cell>
          <cell r="AY49" t="str">
            <v>диаметр тр-да, мм</v>
          </cell>
          <cell r="AZ49" t="str">
            <v>диаметр тр-да, мм</v>
          </cell>
          <cell r="BA49" t="str">
            <v>диаметр тр-да, мм</v>
          </cell>
          <cell r="BB49" t="str">
            <v>диаметр тр-да, мм</v>
          </cell>
          <cell r="BC49" t="str">
            <v>диаметр тр-да, мм</v>
          </cell>
          <cell r="BD49" t="str">
            <v>диаметр тр-да, мм</v>
          </cell>
          <cell r="BE49" t="str">
            <v>диаметр тр-да, мм</v>
          </cell>
          <cell r="BF49" t="str">
            <v>диаметр тр-да, мм</v>
          </cell>
          <cell r="BG49" t="str">
            <v>диаметр тр-да, мм</v>
          </cell>
          <cell r="BH49" t="str">
            <v>диаметр тр-да, мм</v>
          </cell>
          <cell r="BI49" t="str">
            <v>диаметр тр-да, мм</v>
          </cell>
          <cell r="BJ49" t="str">
            <v>диаметр тр-да, мм</v>
          </cell>
          <cell r="BK49" t="str">
            <v>диаметр тр-да, мм</v>
          </cell>
          <cell r="BL49" t="str">
            <v>диаметр тр-да, мм</v>
          </cell>
          <cell r="BM49" t="str">
            <v>диаметр тр-да, мм</v>
          </cell>
          <cell r="BN49" t="str">
            <v>диаметр тр-да, мм</v>
          </cell>
          <cell r="BO49" t="str">
            <v>диаметр тр-да, мм</v>
          </cell>
          <cell r="BP49" t="str">
            <v>диаметр тр-да, мм</v>
          </cell>
          <cell r="BQ49" t="str">
            <v>диаметр тр-да, мм</v>
          </cell>
          <cell r="BR49" t="str">
            <v>диаметр тр-да, мм</v>
          </cell>
          <cell r="BU49" t="str">
            <v>диаметр тр-да, мм</v>
          </cell>
          <cell r="BV49" t="str">
            <v>диаметр тр-да, мм</v>
          </cell>
          <cell r="BW49" t="str">
            <v>диаметр тр-да, мм</v>
          </cell>
          <cell r="BX49" t="str">
            <v>диаметр тр-да, мм</v>
          </cell>
          <cell r="BY49" t="str">
            <v>диаметр тр-да, мм</v>
          </cell>
          <cell r="BZ49" t="str">
            <v>диаметр тр-да, мм</v>
          </cell>
          <cell r="CA49" t="str">
            <v>диаметр тр-да, мм</v>
          </cell>
          <cell r="CB49" t="str">
            <v>диаметр тр-да, мм</v>
          </cell>
          <cell r="CC49" t="str">
            <v>диаметр тр-да, мм</v>
          </cell>
          <cell r="CD49" t="str">
            <v>диаметр тр-да, мм</v>
          </cell>
          <cell r="CE49" t="str">
            <v>диаметр тр-да, мм</v>
          </cell>
          <cell r="CF49" t="str">
            <v>диаметр тр-да, мм</v>
          </cell>
          <cell r="CG49" t="str">
            <v>диаметр тр-да, мм</v>
          </cell>
          <cell r="CH49" t="str">
            <v>диаметр тр-да, мм</v>
          </cell>
          <cell r="CI49" t="str">
            <v>диаметр тр-да, мм</v>
          </cell>
          <cell r="CJ49" t="str">
            <v>диаметр тр-да, мм</v>
          </cell>
          <cell r="CK49" t="str">
            <v>диаметр тр-да, мм</v>
          </cell>
          <cell r="CL49" t="str">
            <v>диаметр тр-да, мм</v>
          </cell>
          <cell r="CM49" t="str">
            <v>диаметр тр-да, мм</v>
          </cell>
        </row>
        <row r="50">
          <cell r="A50" t="str">
            <v>Код выбора q</v>
          </cell>
          <cell r="B50" t="str">
            <v>КОД тепловой сети</v>
          </cell>
          <cell r="C50" t="str">
            <v>КОД Типа прокладки (по тех.паспорту)</v>
          </cell>
          <cell r="D50" t="str">
            <v>КОД периода проектирования тепловой сети</v>
          </cell>
          <cell r="E50" t="str">
            <v xml:space="preserve">КОД продолжительности эксплуатации </v>
          </cell>
          <cell r="F50" t="str">
            <v>Тип прокладки (по тех.паспорту)</v>
          </cell>
          <cell r="J50" t="str">
            <v>№ Таблицы из приказа 325</v>
          </cell>
          <cell r="K50" t="str">
            <v>№ Таблицы из приказа 325</v>
          </cell>
          <cell r="L50" t="str">
            <v>Тип прокладки (по приказу 325)</v>
          </cell>
          <cell r="M50" t="str">
            <v>Период проектирования тепловой сети</v>
          </cell>
          <cell r="N50" t="str">
            <v xml:space="preserve">Продолжительность эксплуатации </v>
          </cell>
          <cell r="O50" t="str">
            <v>КОД1 тепловой сети</v>
          </cell>
          <cell r="P50" t="str">
            <v>КОД диапазона температур тепловой сети</v>
          </cell>
          <cell r="Q50" t="str">
            <v>Диапазон температур тепловой сети</v>
          </cell>
          <cell r="R50" t="str">
            <v>Критерий отбора температур тепловой сети</v>
          </cell>
          <cell r="S50" t="str">
            <v>Критерий отбора температур тепловой сети</v>
          </cell>
          <cell r="T50" t="str">
            <v>Критерий отбора температур тепловой сети</v>
          </cell>
          <cell r="V50" t="str">
            <v>Температура или расность температур</v>
          </cell>
          <cell r="W50" t="str">
            <v>Для выбора значений потерь из таблиц для подземной прокладки</v>
          </cell>
          <cell r="X50" t="str">
            <v>Смежное (большее) значение температуры, 0С</v>
          </cell>
          <cell r="Y50" t="str">
            <v>Выбор номера столбца из таблицы для подземной прокладки</v>
          </cell>
          <cell r="AA50">
            <v>25</v>
          </cell>
          <cell r="AB50">
            <v>32</v>
          </cell>
          <cell r="AC50">
            <v>40</v>
          </cell>
          <cell r="AD50">
            <v>50</v>
          </cell>
          <cell r="AE50">
            <v>65</v>
          </cell>
          <cell r="AF50">
            <v>80</v>
          </cell>
          <cell r="AG50">
            <v>100</v>
          </cell>
          <cell r="AH50">
            <v>125</v>
          </cell>
          <cell r="AI50">
            <v>150</v>
          </cell>
          <cell r="AJ50">
            <v>200</v>
          </cell>
          <cell r="AK50">
            <v>250</v>
          </cell>
          <cell r="AL50">
            <v>300</v>
          </cell>
          <cell r="AM50">
            <v>350</v>
          </cell>
          <cell r="AN50">
            <v>400</v>
          </cell>
          <cell r="AO50">
            <v>450</v>
          </cell>
          <cell r="AP50">
            <v>500</v>
          </cell>
          <cell r="AQ50">
            <v>600</v>
          </cell>
          <cell r="AR50">
            <v>700</v>
          </cell>
          <cell r="AS50">
            <v>800</v>
          </cell>
          <cell r="AX50">
            <v>25</v>
          </cell>
          <cell r="AY50">
            <v>32</v>
          </cell>
          <cell r="AZ50">
            <v>40</v>
          </cell>
          <cell r="BA50">
            <v>50</v>
          </cell>
          <cell r="BB50">
            <v>65</v>
          </cell>
          <cell r="BC50">
            <v>80</v>
          </cell>
          <cell r="BD50">
            <v>100</v>
          </cell>
          <cell r="BE50">
            <v>125</v>
          </cell>
          <cell r="BF50">
            <v>150</v>
          </cell>
          <cell r="BG50">
            <v>200</v>
          </cell>
          <cell r="BH50">
            <v>250</v>
          </cell>
          <cell r="BI50">
            <v>300</v>
          </cell>
          <cell r="BJ50">
            <v>350</v>
          </cell>
          <cell r="BK50">
            <v>400</v>
          </cell>
          <cell r="BL50">
            <v>450</v>
          </cell>
          <cell r="BM50">
            <v>500</v>
          </cell>
          <cell r="BN50">
            <v>600</v>
          </cell>
          <cell r="BO50">
            <v>700</v>
          </cell>
          <cell r="BP50">
            <v>800</v>
          </cell>
          <cell r="BQ50">
            <v>900</v>
          </cell>
          <cell r="BR50">
            <v>1000</v>
          </cell>
          <cell r="BU50">
            <v>25</v>
          </cell>
          <cell r="BV50">
            <v>32</v>
          </cell>
          <cell r="BW50">
            <v>40</v>
          </cell>
          <cell r="BX50">
            <v>50</v>
          </cell>
          <cell r="BY50">
            <v>65</v>
          </cell>
          <cell r="BZ50">
            <v>80</v>
          </cell>
          <cell r="CA50">
            <v>100</v>
          </cell>
          <cell r="CB50">
            <v>125</v>
          </cell>
          <cell r="CC50">
            <v>150</v>
          </cell>
          <cell r="CD50">
            <v>200</v>
          </cell>
          <cell r="CE50">
            <v>250</v>
          </cell>
          <cell r="CF50">
            <v>300</v>
          </cell>
          <cell r="CG50">
            <v>350</v>
          </cell>
          <cell r="CH50">
            <v>400</v>
          </cell>
          <cell r="CI50">
            <v>450</v>
          </cell>
          <cell r="CJ50">
            <v>500</v>
          </cell>
          <cell r="CK50">
            <v>600</v>
          </cell>
          <cell r="CL50">
            <v>700</v>
          </cell>
          <cell r="CM50">
            <v>800</v>
          </cell>
        </row>
        <row r="51">
          <cell r="A51" t="str">
            <v>Т2_3_1997_более5Бесканальнаяотоплениеподающий2</v>
          </cell>
          <cell r="B51" t="str">
            <v>422</v>
          </cell>
          <cell r="C51">
            <v>4</v>
          </cell>
          <cell r="D51">
            <v>2</v>
          </cell>
          <cell r="E51">
            <v>2</v>
          </cell>
          <cell r="F51" t="str">
            <v>Бесканальная</v>
          </cell>
          <cell r="G51" t="str">
            <v>отопление</v>
          </cell>
          <cell r="H51" t="str">
            <v>подающий</v>
          </cell>
          <cell r="I51" t="str">
            <v>Бесканальнаяотоплениеподающий</v>
          </cell>
          <cell r="J51" t="str">
            <v>Т2_3_1997_более5</v>
          </cell>
          <cell r="K51" t="str">
            <v>Таблица 2.3</v>
          </cell>
          <cell r="L51" t="str">
            <v>при бесканальной прокладке</v>
          </cell>
          <cell r="M51" t="str">
            <v>С 1990г. ПО 1997 г. ВКЛЮЧИТЕЛЬНО</v>
          </cell>
          <cell r="N51" t="str">
            <v>более 5 000 ч/год</v>
          </cell>
          <cell r="O51">
            <v>10</v>
          </cell>
          <cell r="P51">
            <v>10</v>
          </cell>
          <cell r="Q51" t="str">
            <v>Т23б</v>
          </cell>
          <cell r="R51" t="str">
            <v>Температура теплоносителя,0С</v>
          </cell>
          <cell r="S51" t="str">
            <v>Температура теплоносителя,0С;отопление;подающий</v>
          </cell>
          <cell r="T51" t="str">
            <v>отдельно для подачи и обратки сетей отопления и ГВС</v>
          </cell>
          <cell r="V51">
            <v>60.69</v>
          </cell>
          <cell r="W51" t="str">
            <v>подающий9095/70</v>
          </cell>
          <cell r="Y51">
            <v>4</v>
          </cell>
          <cell r="AA51">
            <v>38</v>
          </cell>
          <cell r="AB51">
            <v>40.24</v>
          </cell>
          <cell r="AC51">
            <v>42.8</v>
          </cell>
          <cell r="AD51">
            <v>46</v>
          </cell>
          <cell r="AE51">
            <v>52</v>
          </cell>
          <cell r="AF51">
            <v>52</v>
          </cell>
          <cell r="AG51">
            <v>56</v>
          </cell>
          <cell r="AH51">
            <v>62</v>
          </cell>
          <cell r="AI51">
            <v>69</v>
          </cell>
          <cell r="AJ51">
            <v>77</v>
          </cell>
          <cell r="AK51">
            <v>83</v>
          </cell>
          <cell r="AL51">
            <v>90</v>
          </cell>
          <cell r="AM51">
            <v>97</v>
          </cell>
          <cell r="AN51">
            <v>104</v>
          </cell>
          <cell r="AO51">
            <v>111</v>
          </cell>
          <cell r="AP51">
            <v>119</v>
          </cell>
          <cell r="AQ51">
            <v>134</v>
          </cell>
          <cell r="AR51">
            <v>146</v>
          </cell>
          <cell r="AS51">
            <v>160</v>
          </cell>
          <cell r="BU51">
            <v>38</v>
          </cell>
          <cell r="BV51">
            <v>40.24</v>
          </cell>
          <cell r="BW51">
            <v>42.8</v>
          </cell>
          <cell r="BX51">
            <v>46</v>
          </cell>
          <cell r="BY51">
            <v>52</v>
          </cell>
          <cell r="BZ51">
            <v>52</v>
          </cell>
          <cell r="CA51">
            <v>56</v>
          </cell>
          <cell r="CB51">
            <v>62</v>
          </cell>
          <cell r="CC51">
            <v>69</v>
          </cell>
          <cell r="CD51">
            <v>77</v>
          </cell>
          <cell r="CE51">
            <v>83</v>
          </cell>
          <cell r="CF51">
            <v>90</v>
          </cell>
          <cell r="CG51">
            <v>97</v>
          </cell>
          <cell r="CH51">
            <v>104</v>
          </cell>
          <cell r="CI51">
            <v>111</v>
          </cell>
          <cell r="CJ51">
            <v>119</v>
          </cell>
          <cell r="CK51">
            <v>134</v>
          </cell>
          <cell r="CL51">
            <v>146</v>
          </cell>
          <cell r="CM51">
            <v>160</v>
          </cell>
        </row>
        <row r="52">
          <cell r="A52" t="str">
            <v>Т2_3_1997_более5Бесканальнаяотоплениеобратный2</v>
          </cell>
          <cell r="B52" t="str">
            <v>422</v>
          </cell>
          <cell r="C52">
            <v>4</v>
          </cell>
          <cell r="D52">
            <v>2</v>
          </cell>
          <cell r="E52">
            <v>2</v>
          </cell>
          <cell r="F52" t="str">
            <v>Бесканальная</v>
          </cell>
          <cell r="G52" t="str">
            <v>отопление</v>
          </cell>
          <cell r="H52" t="str">
            <v>обратный</v>
          </cell>
          <cell r="I52" t="str">
            <v>Бесканальнаяотоплениеобратный</v>
          </cell>
          <cell r="J52" t="str">
            <v>Т2_3_1997_более5</v>
          </cell>
          <cell r="K52" t="str">
            <v>Таблица 2.3</v>
          </cell>
          <cell r="L52" t="str">
            <v>при бесканальной прокладке</v>
          </cell>
          <cell r="M52" t="str">
            <v>С 1990г. ПО 1997 г. ВКЛЮЧИТЕЛЬНО</v>
          </cell>
          <cell r="N52" t="str">
            <v>более 5 000 ч/год</v>
          </cell>
          <cell r="O52">
            <v>10</v>
          </cell>
          <cell r="P52">
            <v>10</v>
          </cell>
          <cell r="Q52" t="str">
            <v>Т23б</v>
          </cell>
          <cell r="R52" t="str">
            <v>Температура теплоносителя,0С</v>
          </cell>
          <cell r="S52" t="str">
            <v>Температура теплоносителя,0С;отопление;обратный</v>
          </cell>
          <cell r="T52" t="str">
            <v>отдельно для подачи и обратки сетей отопления и ГВС</v>
          </cell>
          <cell r="V52">
            <v>48.713000000000001</v>
          </cell>
          <cell r="W52" t="str">
            <v>обратный5095/70</v>
          </cell>
          <cell r="Y52">
            <v>5</v>
          </cell>
          <cell r="AA52">
            <v>21</v>
          </cell>
          <cell r="AB52">
            <v>22.12</v>
          </cell>
          <cell r="AC52">
            <v>23.4</v>
          </cell>
          <cell r="AD52">
            <v>25</v>
          </cell>
          <cell r="AE52">
            <v>28</v>
          </cell>
          <cell r="AF52">
            <v>29</v>
          </cell>
          <cell r="AG52">
            <v>30</v>
          </cell>
          <cell r="AH52">
            <v>34</v>
          </cell>
          <cell r="AI52">
            <v>37</v>
          </cell>
          <cell r="AJ52">
            <v>41</v>
          </cell>
          <cell r="AK52">
            <v>44</v>
          </cell>
          <cell r="AL52">
            <v>48</v>
          </cell>
          <cell r="AM52">
            <v>52</v>
          </cell>
          <cell r="AN52">
            <v>54</v>
          </cell>
          <cell r="AO52">
            <v>58</v>
          </cell>
          <cell r="AP52">
            <v>62</v>
          </cell>
          <cell r="AQ52">
            <v>69</v>
          </cell>
          <cell r="AR52">
            <v>74</v>
          </cell>
          <cell r="AS52">
            <v>80</v>
          </cell>
          <cell r="BU52">
            <v>21</v>
          </cell>
          <cell r="BV52">
            <v>22.12</v>
          </cell>
          <cell r="BW52">
            <v>23.4</v>
          </cell>
          <cell r="BX52">
            <v>25</v>
          </cell>
          <cell r="BY52">
            <v>28</v>
          </cell>
          <cell r="BZ52">
            <v>29</v>
          </cell>
          <cell r="CA52">
            <v>30</v>
          </cell>
          <cell r="CB52">
            <v>34</v>
          </cell>
          <cell r="CC52">
            <v>37</v>
          </cell>
          <cell r="CD52">
            <v>41</v>
          </cell>
          <cell r="CE52">
            <v>44</v>
          </cell>
          <cell r="CF52">
            <v>48</v>
          </cell>
          <cell r="CG52">
            <v>52</v>
          </cell>
          <cell r="CH52">
            <v>54</v>
          </cell>
          <cell r="CI52">
            <v>58</v>
          </cell>
          <cell r="CJ52">
            <v>62</v>
          </cell>
          <cell r="CK52">
            <v>69</v>
          </cell>
          <cell r="CL52">
            <v>74</v>
          </cell>
          <cell r="CM52">
            <v>80</v>
          </cell>
        </row>
        <row r="53">
          <cell r="A53" t="str">
            <v>Т2_3_1997_более5БесканальнаяГВСподающий2</v>
          </cell>
          <cell r="B53" t="str">
            <v>422</v>
          </cell>
          <cell r="C53">
            <v>4</v>
          </cell>
          <cell r="D53">
            <v>2</v>
          </cell>
          <cell r="E53">
            <v>2</v>
          </cell>
          <cell r="F53" t="str">
            <v>Бесканальная</v>
          </cell>
          <cell r="G53" t="str">
            <v>ГВС</v>
          </cell>
          <cell r="H53" t="str">
            <v>подающий</v>
          </cell>
          <cell r="I53" t="str">
            <v>БесканальнаяГВСподающий</v>
          </cell>
          <cell r="J53" t="str">
            <v>Т2_3_1997_более5</v>
          </cell>
          <cell r="K53" t="str">
            <v>Таблица 2.3</v>
          </cell>
          <cell r="L53" t="str">
            <v>при бесканальной прокладке</v>
          </cell>
          <cell r="M53" t="str">
            <v>С 1990г. ПО 1997 г. ВКЛЮЧИТЕЛЬНО</v>
          </cell>
          <cell r="N53" t="str">
            <v>более 5 000 ч/год</v>
          </cell>
          <cell r="O53">
            <v>10</v>
          </cell>
          <cell r="P53">
            <v>10</v>
          </cell>
          <cell r="Q53" t="str">
            <v>Т23б</v>
          </cell>
          <cell r="R53" t="str">
            <v>Температура теплоносителя,0С</v>
          </cell>
          <cell r="S53" t="str">
            <v>Температура теплоносителя,0С;ГВС;подающий</v>
          </cell>
          <cell r="T53" t="str">
            <v>отдельно для подачи и обратки сетей отопления и ГВС</v>
          </cell>
          <cell r="V53">
            <v>60</v>
          </cell>
          <cell r="W53" t="str">
            <v>подающий6560/30</v>
          </cell>
          <cell r="Y53">
            <v>2</v>
          </cell>
          <cell r="AA53">
            <v>28</v>
          </cell>
          <cell r="AB53">
            <v>29.68</v>
          </cell>
          <cell r="AC53">
            <v>31.6</v>
          </cell>
          <cell r="AD53">
            <v>34</v>
          </cell>
          <cell r="AE53">
            <v>39</v>
          </cell>
          <cell r="AF53">
            <v>40</v>
          </cell>
          <cell r="AG53">
            <v>42</v>
          </cell>
          <cell r="AH53">
            <v>46</v>
          </cell>
          <cell r="AI53">
            <v>52</v>
          </cell>
          <cell r="AJ53">
            <v>57</v>
          </cell>
          <cell r="AK53">
            <v>62</v>
          </cell>
          <cell r="AL53">
            <v>68</v>
          </cell>
          <cell r="AM53">
            <v>74</v>
          </cell>
          <cell r="AN53">
            <v>78</v>
          </cell>
          <cell r="AO53">
            <v>83</v>
          </cell>
          <cell r="AP53">
            <v>90</v>
          </cell>
          <cell r="AQ53">
            <v>101</v>
          </cell>
          <cell r="AR53">
            <v>108</v>
          </cell>
          <cell r="AS53">
            <v>120</v>
          </cell>
          <cell r="BU53">
            <v>28</v>
          </cell>
          <cell r="BV53">
            <v>29.68</v>
          </cell>
          <cell r="BW53">
            <v>31.6</v>
          </cell>
          <cell r="BX53">
            <v>34</v>
          </cell>
          <cell r="BY53">
            <v>39</v>
          </cell>
          <cell r="BZ53">
            <v>40</v>
          </cell>
          <cell r="CA53">
            <v>42</v>
          </cell>
          <cell r="CB53">
            <v>46</v>
          </cell>
          <cell r="CC53">
            <v>52</v>
          </cell>
          <cell r="CD53">
            <v>57</v>
          </cell>
          <cell r="CE53">
            <v>62</v>
          </cell>
          <cell r="CF53">
            <v>68</v>
          </cell>
          <cell r="CG53">
            <v>74</v>
          </cell>
          <cell r="CH53">
            <v>78</v>
          </cell>
          <cell r="CI53">
            <v>83</v>
          </cell>
          <cell r="CJ53">
            <v>90</v>
          </cell>
          <cell r="CK53">
            <v>101</v>
          </cell>
          <cell r="CL53">
            <v>108</v>
          </cell>
          <cell r="CM53">
            <v>120</v>
          </cell>
        </row>
        <row r="54">
          <cell r="A54" t="str">
            <v>Т2_3_1997_более5БесканальнаяГВСобратный2</v>
          </cell>
          <cell r="B54" t="str">
            <v>422</v>
          </cell>
          <cell r="C54">
            <v>4</v>
          </cell>
          <cell r="D54">
            <v>2</v>
          </cell>
          <cell r="E54">
            <v>2</v>
          </cell>
          <cell r="F54" t="str">
            <v>Бесканальная</v>
          </cell>
          <cell r="G54" t="str">
            <v>ГВС</v>
          </cell>
          <cell r="H54" t="str">
            <v>обратный</v>
          </cell>
          <cell r="I54" t="str">
            <v>БесканальнаяГВСобратный</v>
          </cell>
          <cell r="J54" t="str">
            <v>Т2_3_1997_более5</v>
          </cell>
          <cell r="K54" t="str">
            <v>Таблица 2.3</v>
          </cell>
          <cell r="L54" t="str">
            <v>при бесканальной прокладке</v>
          </cell>
          <cell r="M54" t="str">
            <v>С 1990г. ПО 1997 г. ВКЛЮЧИТЕЛЬНО</v>
          </cell>
          <cell r="N54" t="str">
            <v>более 5 000 ч/год</v>
          </cell>
          <cell r="O54">
            <v>10</v>
          </cell>
          <cell r="P54">
            <v>10</v>
          </cell>
          <cell r="Q54" t="str">
            <v>Т23б</v>
          </cell>
          <cell r="R54" t="str">
            <v>Температура теплоносителя,0С</v>
          </cell>
          <cell r="S54" t="str">
            <v>Температура теплоносителя,0С;ГВС;обратный</v>
          </cell>
          <cell r="T54" t="str">
            <v>отдельно для подачи и обратки сетей отопления и ГВС</v>
          </cell>
          <cell r="V54">
            <v>55</v>
          </cell>
          <cell r="W54" t="str">
            <v>обратный5060/30</v>
          </cell>
          <cell r="Y54">
            <v>3</v>
          </cell>
          <cell r="AA54">
            <v>22</v>
          </cell>
          <cell r="AB54">
            <v>23.4</v>
          </cell>
          <cell r="AC54">
            <v>25</v>
          </cell>
          <cell r="AD54">
            <v>27</v>
          </cell>
          <cell r="AE54">
            <v>29</v>
          </cell>
          <cell r="AF54">
            <v>30</v>
          </cell>
          <cell r="AG54">
            <v>33</v>
          </cell>
          <cell r="AH54">
            <v>35</v>
          </cell>
          <cell r="AI54">
            <v>40</v>
          </cell>
          <cell r="AJ54">
            <v>43</v>
          </cell>
          <cell r="AK54">
            <v>47</v>
          </cell>
          <cell r="AL54">
            <v>51</v>
          </cell>
          <cell r="AM54">
            <v>56</v>
          </cell>
          <cell r="AN54">
            <v>58</v>
          </cell>
          <cell r="AO54">
            <v>62</v>
          </cell>
          <cell r="AP54">
            <v>67</v>
          </cell>
          <cell r="AQ54">
            <v>75</v>
          </cell>
          <cell r="AR54">
            <v>80</v>
          </cell>
          <cell r="AS54">
            <v>88</v>
          </cell>
          <cell r="BU54">
            <v>22</v>
          </cell>
          <cell r="BV54">
            <v>23.4</v>
          </cell>
          <cell r="BW54">
            <v>25</v>
          </cell>
          <cell r="BX54">
            <v>27</v>
          </cell>
          <cell r="BY54">
            <v>29</v>
          </cell>
          <cell r="BZ54">
            <v>30</v>
          </cell>
          <cell r="CA54">
            <v>33</v>
          </cell>
          <cell r="CB54">
            <v>35</v>
          </cell>
          <cell r="CC54">
            <v>40</v>
          </cell>
          <cell r="CD54">
            <v>43</v>
          </cell>
          <cell r="CE54">
            <v>47</v>
          </cell>
          <cell r="CF54">
            <v>51</v>
          </cell>
          <cell r="CG54">
            <v>56</v>
          </cell>
          <cell r="CH54">
            <v>58</v>
          </cell>
          <cell r="CI54">
            <v>62</v>
          </cell>
          <cell r="CJ54">
            <v>67</v>
          </cell>
          <cell r="CK54">
            <v>75</v>
          </cell>
          <cell r="CL54">
            <v>80</v>
          </cell>
          <cell r="CM54">
            <v>88</v>
          </cell>
        </row>
        <row r="56">
          <cell r="A56" t="str">
            <v/>
          </cell>
          <cell r="AA56" t="str">
            <v>Смежное (меньшее) значение уд.тепловых потерь, ккал/чм</v>
          </cell>
          <cell r="AX56" t="str">
            <v>Смежное (большее) значение уд.тепловых потерь, ккал/чм</v>
          </cell>
          <cell r="BU56" t="str">
            <v>Значение уд.тепловых потерь, ккал/чм</v>
          </cell>
        </row>
        <row r="57">
          <cell r="A57" t="str">
            <v/>
          </cell>
          <cell r="AA57" t="str">
            <v>q1, ккал/чм</v>
          </cell>
          <cell r="AB57" t="str">
            <v>q1, ккал/чм</v>
          </cell>
          <cell r="AC57" t="str">
            <v>q1, ккал/чм</v>
          </cell>
          <cell r="AD57" t="str">
            <v>q1, ккал/чм</v>
          </cell>
          <cell r="AE57" t="str">
            <v>q1, ккал/чм</v>
          </cell>
          <cell r="AF57" t="str">
            <v>q1, ккал/чм</v>
          </cell>
          <cell r="AG57" t="str">
            <v>q1, ккал/чм</v>
          </cell>
          <cell r="AH57" t="str">
            <v>q1, ккал/чм</v>
          </cell>
          <cell r="AI57" t="str">
            <v>q1, ккал/чм</v>
          </cell>
          <cell r="AJ57" t="str">
            <v>q1, ккал/чм</v>
          </cell>
          <cell r="AK57" t="str">
            <v>q1, ккал/чм</v>
          </cell>
          <cell r="AL57" t="str">
            <v>q1, ккал/чм</v>
          </cell>
          <cell r="AM57" t="str">
            <v>q1, ккал/чм</v>
          </cell>
          <cell r="AN57" t="str">
            <v>q1, ккал/чм</v>
          </cell>
          <cell r="AO57" t="str">
            <v>q1, ккал/чм</v>
          </cell>
          <cell r="AP57" t="str">
            <v>q1, ккал/чм</v>
          </cell>
          <cell r="AQ57" t="str">
            <v>q1, ккал/чм</v>
          </cell>
          <cell r="AR57" t="str">
            <v>q1, ккал/чм</v>
          </cell>
          <cell r="AS57" t="str">
            <v>q1, ккал/чм</v>
          </cell>
          <cell r="AT57" t="str">
            <v>q1, ккал/чм</v>
          </cell>
          <cell r="AU57" t="str">
            <v>q1, ккал/чм</v>
          </cell>
          <cell r="AV57" t="str">
            <v>q1, ккал/чм</v>
          </cell>
          <cell r="AX57" t="str">
            <v>q2, ккал/чм</v>
          </cell>
          <cell r="AY57" t="str">
            <v>q2, ккал/чм</v>
          </cell>
          <cell r="AZ57" t="str">
            <v>q2, ккал/чм</v>
          </cell>
          <cell r="BA57" t="str">
            <v>q2, ккал/чм</v>
          </cell>
          <cell r="BB57" t="str">
            <v>q2, ккал/чм</v>
          </cell>
          <cell r="BC57" t="str">
            <v>q2, ккал/чм</v>
          </cell>
          <cell r="BD57" t="str">
            <v>q2, ккал/чм</v>
          </cell>
          <cell r="BE57" t="str">
            <v>q2, ккал/чм</v>
          </cell>
          <cell r="BF57" t="str">
            <v>q2, ккал/чм</v>
          </cell>
          <cell r="BG57" t="str">
            <v>q2, ккал/чм</v>
          </cell>
          <cell r="BH57" t="str">
            <v>q2, ккал/чм</v>
          </cell>
          <cell r="BI57" t="str">
            <v>q2, ккал/чм</v>
          </cell>
          <cell r="BJ57" t="str">
            <v>q2, ккал/чм</v>
          </cell>
          <cell r="BK57" t="str">
            <v>q2, ккал/чм</v>
          </cell>
          <cell r="BL57" t="str">
            <v>q2, ккал/чм</v>
          </cell>
          <cell r="BM57" t="str">
            <v>q2, ккал/чм</v>
          </cell>
          <cell r="BN57" t="str">
            <v>q2, ккал/чм</v>
          </cell>
          <cell r="BO57" t="str">
            <v>q2, ккал/чм</v>
          </cell>
          <cell r="BP57" t="str">
            <v>q2, ккал/чм</v>
          </cell>
          <cell r="BQ57" t="str">
            <v>q2, ккал/чм</v>
          </cell>
          <cell r="BR57" t="str">
            <v>q2, ккал/чм</v>
          </cell>
          <cell r="BS57" t="str">
            <v>q2, ккал/чм</v>
          </cell>
          <cell r="BU57" t="str">
            <v>q, ккал/чм</v>
          </cell>
          <cell r="BV57" t="str">
            <v>q, ккал/чм</v>
          </cell>
          <cell r="BW57" t="str">
            <v>q, ккал/чм</v>
          </cell>
          <cell r="BX57" t="str">
            <v>q, ккал/чм</v>
          </cell>
          <cell r="BY57" t="str">
            <v>q, ккал/чм</v>
          </cell>
          <cell r="BZ57" t="str">
            <v>q, ккал/чм</v>
          </cell>
          <cell r="CA57" t="str">
            <v>q, ккал/чм</v>
          </cell>
          <cell r="CB57" t="str">
            <v>q, ккал/чм</v>
          </cell>
          <cell r="CC57" t="str">
            <v>q, ккал/чм</v>
          </cell>
          <cell r="CD57" t="str">
            <v>q, ккал/чм</v>
          </cell>
          <cell r="CE57" t="str">
            <v>q, ккал/чм</v>
          </cell>
          <cell r="CF57" t="str">
            <v>q, ккал/чм</v>
          </cell>
          <cell r="CG57" t="str">
            <v>q, ккал/чм</v>
          </cell>
          <cell r="CH57" t="str">
            <v>q, ккал/чм</v>
          </cell>
          <cell r="CI57" t="str">
            <v>q, ккал/чм</v>
          </cell>
          <cell r="CJ57" t="str">
            <v>q, ккал/чм</v>
          </cell>
          <cell r="CK57" t="str">
            <v>q, ккал/чм</v>
          </cell>
          <cell r="CL57" t="str">
            <v>q, ккал/чм</v>
          </cell>
          <cell r="CM57" t="str">
            <v>q, ккал/чм</v>
          </cell>
          <cell r="CN57" t="str">
            <v>q, ккал/чм</v>
          </cell>
          <cell r="CO57" t="str">
            <v>q, ккал/чм</v>
          </cell>
          <cell r="CP57" t="str">
            <v>q, ккал/чм</v>
          </cell>
        </row>
        <row r="58">
          <cell r="A58" t="str">
            <v/>
          </cell>
          <cell r="AA58" t="str">
            <v>диаметр тр-да, мм</v>
          </cell>
          <cell r="AB58" t="str">
            <v>диаметр тр-да, мм</v>
          </cell>
          <cell r="AC58" t="str">
            <v>диаметр тр-да, мм</v>
          </cell>
          <cell r="AD58" t="str">
            <v>диаметр тр-да, мм</v>
          </cell>
          <cell r="AE58" t="str">
            <v>диаметр тр-да, мм</v>
          </cell>
          <cell r="AF58" t="str">
            <v>диаметр тр-да, мм</v>
          </cell>
          <cell r="AG58" t="str">
            <v>диаметр тр-да, мм</v>
          </cell>
          <cell r="AH58" t="str">
            <v>диаметр тр-да, мм</v>
          </cell>
          <cell r="AI58" t="str">
            <v>диаметр тр-да, мм</v>
          </cell>
          <cell r="AJ58" t="str">
            <v>диаметр тр-да, мм</v>
          </cell>
          <cell r="AK58" t="str">
            <v>диаметр тр-да, мм</v>
          </cell>
          <cell r="AL58" t="str">
            <v>диаметр тр-да, мм</v>
          </cell>
          <cell r="AM58" t="str">
            <v>диаметр тр-да, мм</v>
          </cell>
          <cell r="AN58" t="str">
            <v>диаметр тр-да, мм</v>
          </cell>
          <cell r="AO58" t="str">
            <v>диаметр тр-да, мм</v>
          </cell>
          <cell r="AP58" t="str">
            <v>диаметр тр-да, мм</v>
          </cell>
          <cell r="AQ58" t="str">
            <v>диаметр тр-да, мм</v>
          </cell>
          <cell r="AR58" t="str">
            <v>диаметр тр-да, мм</v>
          </cell>
          <cell r="AS58" t="str">
            <v>диаметр тр-да, мм</v>
          </cell>
          <cell r="AT58" t="str">
            <v>диаметр тр-да, мм</v>
          </cell>
          <cell r="AU58" t="str">
            <v>диаметр тр-да, мм</v>
          </cell>
          <cell r="AV58" t="str">
            <v>диаметр тр-да, мм</v>
          </cell>
          <cell r="AX58" t="str">
            <v>диаметр тр-да, мм</v>
          </cell>
          <cell r="AY58" t="str">
            <v>диаметр тр-да, мм</v>
          </cell>
          <cell r="AZ58" t="str">
            <v>диаметр тр-да, мм</v>
          </cell>
          <cell r="BA58" t="str">
            <v>диаметр тр-да, мм</v>
          </cell>
          <cell r="BB58" t="str">
            <v>диаметр тр-да, мм</v>
          </cell>
          <cell r="BC58" t="str">
            <v>диаметр тр-да, мм</v>
          </cell>
          <cell r="BD58" t="str">
            <v>диаметр тр-да, мм</v>
          </cell>
          <cell r="BE58" t="str">
            <v>диаметр тр-да, мм</v>
          </cell>
          <cell r="BF58" t="str">
            <v>диаметр тр-да, мм</v>
          </cell>
          <cell r="BG58" t="str">
            <v>диаметр тр-да, мм</v>
          </cell>
          <cell r="BH58" t="str">
            <v>диаметр тр-да, мм</v>
          </cell>
          <cell r="BI58" t="str">
            <v>диаметр тр-да, мм</v>
          </cell>
          <cell r="BJ58" t="str">
            <v>диаметр тр-да, мм</v>
          </cell>
          <cell r="BK58" t="str">
            <v>диаметр тр-да, мм</v>
          </cell>
          <cell r="BL58" t="str">
            <v>диаметр тр-да, мм</v>
          </cell>
          <cell r="BM58" t="str">
            <v>диаметр тр-да, мм</v>
          </cell>
          <cell r="BN58" t="str">
            <v>диаметр тр-да, мм</v>
          </cell>
          <cell r="BO58" t="str">
            <v>диаметр тр-да, мм</v>
          </cell>
          <cell r="BP58" t="str">
            <v>диаметр тр-да, мм</v>
          </cell>
          <cell r="BQ58" t="str">
            <v>диаметр тр-да, мм</v>
          </cell>
          <cell r="BR58" t="str">
            <v>диаметр тр-да, мм</v>
          </cell>
          <cell r="BS58" t="str">
            <v>диаметр тр-да, мм</v>
          </cell>
          <cell r="BU58" t="str">
            <v>диаметр тр-да, мм</v>
          </cell>
          <cell r="BV58" t="str">
            <v>диаметр тр-да, мм</v>
          </cell>
          <cell r="BW58" t="str">
            <v>диаметр тр-да, мм</v>
          </cell>
          <cell r="BX58" t="str">
            <v>диаметр тр-да, мм</v>
          </cell>
          <cell r="BY58" t="str">
            <v>диаметр тр-да, мм</v>
          </cell>
          <cell r="BZ58" t="str">
            <v>диаметр тр-да, мм</v>
          </cell>
          <cell r="CA58" t="str">
            <v>диаметр тр-да, мм</v>
          </cell>
          <cell r="CB58" t="str">
            <v>диаметр тр-да, мм</v>
          </cell>
          <cell r="CC58" t="str">
            <v>диаметр тр-да, мм</v>
          </cell>
          <cell r="CD58" t="str">
            <v>диаметр тр-да, мм</v>
          </cell>
          <cell r="CE58" t="str">
            <v>диаметр тр-да, мм</v>
          </cell>
          <cell r="CF58" t="str">
            <v>диаметр тр-да, мм</v>
          </cell>
          <cell r="CG58" t="str">
            <v>диаметр тр-да, мм</v>
          </cell>
          <cell r="CH58" t="str">
            <v>диаметр тр-да, мм</v>
          </cell>
          <cell r="CI58" t="str">
            <v>диаметр тр-да, мм</v>
          </cell>
          <cell r="CJ58" t="str">
            <v>диаметр тр-да, мм</v>
          </cell>
          <cell r="CK58" t="str">
            <v>диаметр тр-да, мм</v>
          </cell>
          <cell r="CL58" t="str">
            <v>диаметр тр-да, мм</v>
          </cell>
          <cell r="CM58" t="str">
            <v>диаметр тр-да, мм</v>
          </cell>
          <cell r="CN58" t="str">
            <v>диаметр тр-да, мм</v>
          </cell>
          <cell r="CO58" t="str">
            <v>диаметр тр-да, мм</v>
          </cell>
          <cell r="CP58" t="str">
            <v>диаметр тр-да, мм</v>
          </cell>
        </row>
        <row r="59">
          <cell r="A59" t="str">
            <v>Код выбора q</v>
          </cell>
          <cell r="B59" t="str">
            <v>КОД тепловой сети</v>
          </cell>
          <cell r="C59" t="str">
            <v>КОД Типа прокладки (по тех.паспорту)</v>
          </cell>
          <cell r="D59" t="str">
            <v>КОД периода проектирования тепловой сети</v>
          </cell>
          <cell r="E59" t="str">
            <v xml:space="preserve">КОД продолжительности эксплуатации </v>
          </cell>
          <cell r="F59" t="str">
            <v>Тип прокладки (по тех.паспорту)</v>
          </cell>
          <cell r="J59" t="str">
            <v>№ Таблицы из приказа 325</v>
          </cell>
          <cell r="K59" t="str">
            <v>№ Таблицы из приказа 325</v>
          </cell>
          <cell r="L59" t="str">
            <v>Тип прокладки (по приказу 325)</v>
          </cell>
          <cell r="M59" t="str">
            <v>Период проектирования тепловой сети</v>
          </cell>
          <cell r="N59" t="str">
            <v xml:space="preserve">Продолжительность эксплуатации </v>
          </cell>
          <cell r="O59" t="str">
            <v>КОД1 тепловой сети</v>
          </cell>
          <cell r="P59" t="str">
            <v>КОД диапазона температур тепловой сети</v>
          </cell>
          <cell r="Q59" t="str">
            <v>Диапазон температур тепловой сети</v>
          </cell>
          <cell r="R59" t="str">
            <v>Критерий отбора температур тепловой сети</v>
          </cell>
          <cell r="S59" t="str">
            <v>Критерий отбора температур тепловой сети</v>
          </cell>
          <cell r="T59" t="str">
            <v>Критерий отбора температур тепловой сети</v>
          </cell>
          <cell r="V59" t="str">
            <v>Температура или расность температур</v>
          </cell>
          <cell r="W59" t="str">
            <v>Для выбора значений потерь из таблиц для подземной прокладки</v>
          </cell>
          <cell r="X59" t="str">
            <v>Смежное (большее) значение температуры, 0С</v>
          </cell>
          <cell r="Y59" t="str">
            <v>Выбор номера столбца из таблицы для подземной прокладки</v>
          </cell>
          <cell r="AA59">
            <v>25</v>
          </cell>
          <cell r="AB59">
            <v>32</v>
          </cell>
          <cell r="AC59">
            <v>40</v>
          </cell>
          <cell r="AD59">
            <v>50</v>
          </cell>
          <cell r="AE59">
            <v>65</v>
          </cell>
          <cell r="AF59">
            <v>80</v>
          </cell>
          <cell r="AG59">
            <v>100</v>
          </cell>
          <cell r="AH59">
            <v>125</v>
          </cell>
          <cell r="AI59">
            <v>150</v>
          </cell>
          <cell r="AJ59">
            <v>200</v>
          </cell>
          <cell r="AK59">
            <v>250</v>
          </cell>
          <cell r="AL59">
            <v>300</v>
          </cell>
          <cell r="AM59">
            <v>350</v>
          </cell>
          <cell r="AN59">
            <v>400</v>
          </cell>
          <cell r="AO59">
            <v>450</v>
          </cell>
          <cell r="AP59">
            <v>500</v>
          </cell>
          <cell r="AQ59">
            <v>600</v>
          </cell>
          <cell r="AR59">
            <v>700</v>
          </cell>
          <cell r="AS59">
            <v>800</v>
          </cell>
          <cell r="AT59">
            <v>900</v>
          </cell>
          <cell r="AU59">
            <v>1000</v>
          </cell>
          <cell r="AV59">
            <v>1200</v>
          </cell>
          <cell r="AX59">
            <v>25</v>
          </cell>
          <cell r="AY59">
            <v>32</v>
          </cell>
          <cell r="AZ59">
            <v>40</v>
          </cell>
          <cell r="BA59">
            <v>50</v>
          </cell>
          <cell r="BB59">
            <v>65</v>
          </cell>
          <cell r="BC59">
            <v>80</v>
          </cell>
          <cell r="BD59">
            <v>100</v>
          </cell>
          <cell r="BE59">
            <v>125</v>
          </cell>
          <cell r="BF59">
            <v>150</v>
          </cell>
          <cell r="BG59">
            <v>200</v>
          </cell>
          <cell r="BH59">
            <v>250</v>
          </cell>
          <cell r="BI59">
            <v>300</v>
          </cell>
          <cell r="BJ59">
            <v>350</v>
          </cell>
          <cell r="BK59">
            <v>400</v>
          </cell>
          <cell r="BL59">
            <v>450</v>
          </cell>
          <cell r="BM59">
            <v>500</v>
          </cell>
          <cell r="BN59">
            <v>600</v>
          </cell>
          <cell r="BO59">
            <v>700</v>
          </cell>
          <cell r="BP59">
            <v>800</v>
          </cell>
          <cell r="BQ59">
            <v>900</v>
          </cell>
          <cell r="BR59">
            <v>1000</v>
          </cell>
          <cell r="BS59">
            <v>1200</v>
          </cell>
          <cell r="BU59">
            <v>25</v>
          </cell>
          <cell r="BV59">
            <v>32</v>
          </cell>
          <cell r="BW59">
            <v>40</v>
          </cell>
          <cell r="BX59">
            <v>50</v>
          </cell>
          <cell r="BY59">
            <v>65</v>
          </cell>
          <cell r="BZ59">
            <v>80</v>
          </cell>
          <cell r="CA59">
            <v>100</v>
          </cell>
          <cell r="CB59">
            <v>125</v>
          </cell>
          <cell r="CC59">
            <v>150</v>
          </cell>
          <cell r="CD59">
            <v>200</v>
          </cell>
          <cell r="CE59">
            <v>250</v>
          </cell>
          <cell r="CF59">
            <v>300</v>
          </cell>
          <cell r="CG59">
            <v>350</v>
          </cell>
          <cell r="CH59">
            <v>400</v>
          </cell>
          <cell r="CI59">
            <v>450</v>
          </cell>
          <cell r="CJ59">
            <v>500</v>
          </cell>
          <cell r="CK59">
            <v>600</v>
          </cell>
          <cell r="CL59">
            <v>700</v>
          </cell>
          <cell r="CM59">
            <v>800</v>
          </cell>
          <cell r="CN59">
            <v>900</v>
          </cell>
          <cell r="CO59">
            <v>1000</v>
          </cell>
          <cell r="CP59">
            <v>1200</v>
          </cell>
        </row>
        <row r="60">
          <cell r="A60" t="str">
            <v>Т2_5_1997_более5Непроходной каналотоплениеподающий2</v>
          </cell>
          <cell r="B60" t="str">
            <v>322</v>
          </cell>
          <cell r="C60">
            <v>3</v>
          </cell>
          <cell r="D60">
            <v>2</v>
          </cell>
          <cell r="E60">
            <v>2</v>
          </cell>
          <cell r="F60" t="str">
            <v>Непроходной канал</v>
          </cell>
          <cell r="G60" t="str">
            <v>отопление</v>
          </cell>
          <cell r="H60" t="str">
            <v>подающий</v>
          </cell>
          <cell r="I60" t="str">
            <v>Непроходной каналотоплениеподающий</v>
          </cell>
          <cell r="J60" t="str">
            <v>Т2_5_1997_более5</v>
          </cell>
          <cell r="K60" t="str">
            <v>Таблица 2.5</v>
          </cell>
          <cell r="L60" t="str">
            <v>при бесканальной прокладке</v>
          </cell>
          <cell r="M60" t="str">
            <v>С 1990г. ПО 1997 г. ВКЛЮЧИТЕЛЬНО</v>
          </cell>
          <cell r="N60" t="str">
            <v>более 5 000 ч/год</v>
          </cell>
          <cell r="O60">
            <v>12</v>
          </cell>
          <cell r="P60">
            <v>10</v>
          </cell>
          <cell r="Q60" t="str">
            <v>Т25б</v>
          </cell>
          <cell r="R60" t="str">
            <v>Температура теплоносителя,0С</v>
          </cell>
          <cell r="S60" t="str">
            <v>Температура теплоносителя,0С;отопление;подающий</v>
          </cell>
          <cell r="T60" t="str">
            <v>отдельно для подачи и обратки сетей отопления и ГВС</v>
          </cell>
          <cell r="V60">
            <v>60.69</v>
          </cell>
          <cell r="W60" t="str">
            <v>подающий9095/70</v>
          </cell>
          <cell r="Y60">
            <v>4</v>
          </cell>
          <cell r="AA60">
            <v>20</v>
          </cell>
          <cell r="AB60">
            <v>21</v>
          </cell>
          <cell r="AC60">
            <v>22</v>
          </cell>
          <cell r="AD60">
            <v>24</v>
          </cell>
          <cell r="AE60">
            <v>29</v>
          </cell>
          <cell r="AF60">
            <v>31</v>
          </cell>
          <cell r="AG60">
            <v>35</v>
          </cell>
          <cell r="AH60">
            <v>36</v>
          </cell>
          <cell r="AI60">
            <v>38</v>
          </cell>
          <cell r="AJ60">
            <v>46</v>
          </cell>
          <cell r="AK60">
            <v>55</v>
          </cell>
          <cell r="AL60">
            <v>60</v>
          </cell>
          <cell r="AM60">
            <v>65</v>
          </cell>
          <cell r="AN60">
            <v>71</v>
          </cell>
          <cell r="AO60">
            <v>80</v>
          </cell>
          <cell r="AP60">
            <v>84</v>
          </cell>
          <cell r="AQ60">
            <v>94</v>
          </cell>
          <cell r="AR60">
            <v>108</v>
          </cell>
          <cell r="AS60">
            <v>120</v>
          </cell>
          <cell r="AT60">
            <v>130</v>
          </cell>
          <cell r="AU60">
            <v>136</v>
          </cell>
          <cell r="AV60">
            <v>181</v>
          </cell>
          <cell r="BU60">
            <v>20</v>
          </cell>
          <cell r="BV60">
            <v>21</v>
          </cell>
          <cell r="BW60">
            <v>22</v>
          </cell>
          <cell r="BX60">
            <v>24</v>
          </cell>
          <cell r="BY60">
            <v>29</v>
          </cell>
          <cell r="BZ60">
            <v>31</v>
          </cell>
          <cell r="CA60">
            <v>35</v>
          </cell>
          <cell r="CB60">
            <v>36</v>
          </cell>
          <cell r="CC60">
            <v>38</v>
          </cell>
          <cell r="CD60">
            <v>46</v>
          </cell>
          <cell r="CE60">
            <v>55</v>
          </cell>
          <cell r="CF60">
            <v>60</v>
          </cell>
          <cell r="CG60">
            <v>65</v>
          </cell>
          <cell r="CH60">
            <v>71</v>
          </cell>
          <cell r="CI60">
            <v>80</v>
          </cell>
          <cell r="CJ60">
            <v>84</v>
          </cell>
          <cell r="CK60">
            <v>94</v>
          </cell>
          <cell r="CL60">
            <v>108</v>
          </cell>
          <cell r="CM60">
            <v>120</v>
          </cell>
          <cell r="CN60">
            <v>130</v>
          </cell>
          <cell r="CO60">
            <v>136</v>
          </cell>
          <cell r="CP60">
            <v>181</v>
          </cell>
        </row>
        <row r="61">
          <cell r="A61" t="str">
            <v>Т2_5_1997_более5Непроходной каналотоплениеобратный2</v>
          </cell>
          <cell r="B61" t="str">
            <v>322</v>
          </cell>
          <cell r="C61">
            <v>3</v>
          </cell>
          <cell r="D61">
            <v>2</v>
          </cell>
          <cell r="E61">
            <v>2</v>
          </cell>
          <cell r="F61" t="str">
            <v>Непроходной канал</v>
          </cell>
          <cell r="G61" t="str">
            <v>отопление</v>
          </cell>
          <cell r="H61" t="str">
            <v>обратный</v>
          </cell>
          <cell r="I61" t="str">
            <v>Непроходной каналотоплениеобратный</v>
          </cell>
          <cell r="J61" t="str">
            <v>Т2_5_1997_более5</v>
          </cell>
          <cell r="K61" t="str">
            <v>Таблица 2.5</v>
          </cell>
          <cell r="L61" t="str">
            <v>при бесканальной прокладке</v>
          </cell>
          <cell r="M61" t="str">
            <v>С 1990г. ПО 1997 г. ВКЛЮЧИТЕЛЬНО</v>
          </cell>
          <cell r="N61" t="str">
            <v>более 5 000 ч/год</v>
          </cell>
          <cell r="O61">
            <v>12</v>
          </cell>
          <cell r="P61">
            <v>10</v>
          </cell>
          <cell r="Q61" t="str">
            <v>Т25б</v>
          </cell>
          <cell r="R61" t="str">
            <v>Температура теплоносителя,0С</v>
          </cell>
          <cell r="S61" t="str">
            <v>Температура теплоносителя,0С;отопление;обратный</v>
          </cell>
          <cell r="T61" t="str">
            <v>отдельно для подачи и обратки сетей отопления и ГВС</v>
          </cell>
          <cell r="V61">
            <v>48.713000000000001</v>
          </cell>
          <cell r="W61" t="str">
            <v>обратный5095/70</v>
          </cell>
          <cell r="Y61">
            <v>5</v>
          </cell>
          <cell r="AA61">
            <v>9</v>
          </cell>
          <cell r="AB61">
            <v>9</v>
          </cell>
          <cell r="AC61">
            <v>10</v>
          </cell>
          <cell r="AD61">
            <v>11</v>
          </cell>
          <cell r="AE61">
            <v>13</v>
          </cell>
          <cell r="AF61">
            <v>14</v>
          </cell>
          <cell r="AG61">
            <v>15</v>
          </cell>
          <cell r="AH61">
            <v>15</v>
          </cell>
          <cell r="AI61">
            <v>16</v>
          </cell>
          <cell r="AJ61">
            <v>19</v>
          </cell>
          <cell r="AK61">
            <v>22</v>
          </cell>
          <cell r="AL61">
            <v>24</v>
          </cell>
          <cell r="AM61">
            <v>26</v>
          </cell>
          <cell r="AN61">
            <v>28</v>
          </cell>
          <cell r="AO61">
            <v>31</v>
          </cell>
          <cell r="AP61">
            <v>33</v>
          </cell>
          <cell r="AQ61">
            <v>35</v>
          </cell>
          <cell r="AR61">
            <v>37</v>
          </cell>
          <cell r="AS61">
            <v>39</v>
          </cell>
          <cell r="AT61">
            <v>46</v>
          </cell>
          <cell r="AU61">
            <v>49</v>
          </cell>
          <cell r="AV61">
            <v>58</v>
          </cell>
          <cell r="BU61">
            <v>9</v>
          </cell>
          <cell r="BV61">
            <v>9</v>
          </cell>
          <cell r="BW61">
            <v>10</v>
          </cell>
          <cell r="BX61">
            <v>11</v>
          </cell>
          <cell r="BY61">
            <v>13</v>
          </cell>
          <cell r="BZ61">
            <v>14</v>
          </cell>
          <cell r="CA61">
            <v>15</v>
          </cell>
          <cell r="CB61">
            <v>15</v>
          </cell>
          <cell r="CC61">
            <v>16</v>
          </cell>
          <cell r="CD61">
            <v>19</v>
          </cell>
          <cell r="CE61">
            <v>22</v>
          </cell>
          <cell r="CF61">
            <v>24</v>
          </cell>
          <cell r="CG61">
            <v>26</v>
          </cell>
          <cell r="CH61">
            <v>28</v>
          </cell>
          <cell r="CI61">
            <v>31</v>
          </cell>
          <cell r="CJ61">
            <v>33</v>
          </cell>
          <cell r="CK61">
            <v>35</v>
          </cell>
          <cell r="CL61">
            <v>37</v>
          </cell>
          <cell r="CM61">
            <v>39</v>
          </cell>
          <cell r="CN61">
            <v>46</v>
          </cell>
          <cell r="CO61">
            <v>49</v>
          </cell>
          <cell r="CP61">
            <v>58</v>
          </cell>
        </row>
        <row r="62">
          <cell r="A62" t="str">
            <v>Т2_5_1997_более5Непроходной каналГВСподающий2</v>
          </cell>
          <cell r="B62" t="str">
            <v>322</v>
          </cell>
          <cell r="C62">
            <v>3</v>
          </cell>
          <cell r="D62">
            <v>2</v>
          </cell>
          <cell r="E62">
            <v>2</v>
          </cell>
          <cell r="F62" t="str">
            <v>Непроходной канал</v>
          </cell>
          <cell r="G62" t="str">
            <v>ГВС</v>
          </cell>
          <cell r="H62" t="str">
            <v>подающий</v>
          </cell>
          <cell r="I62" t="str">
            <v>Непроходной каналГВСподающий</v>
          </cell>
          <cell r="J62" t="str">
            <v>Т2_5_1997_более5</v>
          </cell>
          <cell r="K62" t="str">
            <v>Таблица 2.5</v>
          </cell>
          <cell r="L62" t="str">
            <v>при бесканальной прокладке</v>
          </cell>
          <cell r="M62" t="str">
            <v>С 1990г. ПО 1997 г. ВКЛЮЧИТЕЛЬНО</v>
          </cell>
          <cell r="N62" t="str">
            <v>более 5 000 ч/год</v>
          </cell>
          <cell r="O62">
            <v>12</v>
          </cell>
          <cell r="P62">
            <v>10</v>
          </cell>
          <cell r="Q62" t="str">
            <v>Т25б</v>
          </cell>
          <cell r="R62" t="str">
            <v>Температура теплоносителя,0С</v>
          </cell>
          <cell r="S62" t="str">
            <v>Температура теплоносителя,0С;ГВС;подающий</v>
          </cell>
          <cell r="T62" t="str">
            <v>отдельно для подачи и обратки сетей отопления и ГВС</v>
          </cell>
          <cell r="V62">
            <v>60</v>
          </cell>
          <cell r="W62" t="str">
            <v>подающий6560/30</v>
          </cell>
          <cell r="Y62">
            <v>2</v>
          </cell>
          <cell r="AA62">
            <v>14</v>
          </cell>
          <cell r="AB62">
            <v>15</v>
          </cell>
          <cell r="AC62">
            <v>15</v>
          </cell>
          <cell r="AD62">
            <v>17</v>
          </cell>
          <cell r="AE62">
            <v>20</v>
          </cell>
          <cell r="AF62">
            <v>22</v>
          </cell>
          <cell r="AG62">
            <v>24</v>
          </cell>
          <cell r="AH62">
            <v>27</v>
          </cell>
          <cell r="AI62">
            <v>28</v>
          </cell>
          <cell r="AJ62">
            <v>34</v>
          </cell>
          <cell r="AK62">
            <v>39</v>
          </cell>
          <cell r="AL62">
            <v>43</v>
          </cell>
          <cell r="AM62">
            <v>47</v>
          </cell>
          <cell r="AN62">
            <v>50</v>
          </cell>
          <cell r="AO62">
            <v>58</v>
          </cell>
          <cell r="AP62">
            <v>58</v>
          </cell>
          <cell r="AQ62">
            <v>68</v>
          </cell>
          <cell r="AR62">
            <v>77</v>
          </cell>
          <cell r="AS62">
            <v>86</v>
          </cell>
          <cell r="AT62">
            <v>91</v>
          </cell>
          <cell r="AU62">
            <v>101</v>
          </cell>
          <cell r="AV62">
            <v>131</v>
          </cell>
          <cell r="BU62">
            <v>14</v>
          </cell>
          <cell r="BV62">
            <v>15</v>
          </cell>
          <cell r="BW62">
            <v>15</v>
          </cell>
          <cell r="BX62">
            <v>17</v>
          </cell>
          <cell r="BY62">
            <v>20</v>
          </cell>
          <cell r="BZ62">
            <v>22</v>
          </cell>
          <cell r="CA62">
            <v>24</v>
          </cell>
          <cell r="CB62">
            <v>27</v>
          </cell>
          <cell r="CC62">
            <v>28</v>
          </cell>
          <cell r="CD62">
            <v>34</v>
          </cell>
          <cell r="CE62">
            <v>39</v>
          </cell>
          <cell r="CF62">
            <v>43</v>
          </cell>
          <cell r="CG62">
            <v>47</v>
          </cell>
          <cell r="CH62">
            <v>50</v>
          </cell>
          <cell r="CI62">
            <v>58</v>
          </cell>
          <cell r="CJ62">
            <v>58</v>
          </cell>
          <cell r="CK62">
            <v>68</v>
          </cell>
          <cell r="CL62">
            <v>77</v>
          </cell>
          <cell r="CM62">
            <v>86</v>
          </cell>
          <cell r="CN62">
            <v>91</v>
          </cell>
          <cell r="CO62">
            <v>101</v>
          </cell>
          <cell r="CP62">
            <v>131</v>
          </cell>
        </row>
        <row r="63">
          <cell r="A63" t="str">
            <v>Т2_5_1997_более5Непроходной каналГВСобратный2</v>
          </cell>
          <cell r="B63" t="str">
            <v>322</v>
          </cell>
          <cell r="C63">
            <v>3</v>
          </cell>
          <cell r="D63">
            <v>2</v>
          </cell>
          <cell r="E63">
            <v>2</v>
          </cell>
          <cell r="F63" t="str">
            <v>Непроходной канал</v>
          </cell>
          <cell r="G63" t="str">
            <v>ГВС</v>
          </cell>
          <cell r="H63" t="str">
            <v>обратный</v>
          </cell>
          <cell r="I63" t="str">
            <v>Непроходной каналГВСобратный</v>
          </cell>
          <cell r="J63" t="str">
            <v>Т2_5_1997_более5</v>
          </cell>
          <cell r="K63" t="str">
            <v>Таблица 2.5</v>
          </cell>
          <cell r="L63" t="str">
            <v>при бесканальной прокладке</v>
          </cell>
          <cell r="M63" t="str">
            <v>С 1990г. ПО 1997 г. ВКЛЮЧИТЕЛЬНО</v>
          </cell>
          <cell r="N63" t="str">
            <v>более 5 000 ч/год</v>
          </cell>
          <cell r="O63">
            <v>12</v>
          </cell>
          <cell r="P63">
            <v>10</v>
          </cell>
          <cell r="Q63" t="str">
            <v>Т25б</v>
          </cell>
          <cell r="R63" t="str">
            <v>Температура теплоносителя,0С</v>
          </cell>
          <cell r="S63" t="str">
            <v>Температура теплоносителя,0С;ГВС;обратный</v>
          </cell>
          <cell r="T63" t="str">
            <v>отдельно для подачи и обратки сетей отопления и ГВС</v>
          </cell>
          <cell r="V63">
            <v>55</v>
          </cell>
          <cell r="W63" t="str">
            <v>обратный5060/30</v>
          </cell>
          <cell r="Y63">
            <v>3</v>
          </cell>
          <cell r="AA63">
            <v>9</v>
          </cell>
          <cell r="AB63">
            <v>10</v>
          </cell>
          <cell r="AC63">
            <v>11</v>
          </cell>
          <cell r="AD63">
            <v>12</v>
          </cell>
          <cell r="AE63">
            <v>14</v>
          </cell>
          <cell r="AF63">
            <v>15</v>
          </cell>
          <cell r="AG63">
            <v>16</v>
          </cell>
          <cell r="AH63">
            <v>18</v>
          </cell>
          <cell r="AI63">
            <v>19</v>
          </cell>
          <cell r="AJ63">
            <v>23</v>
          </cell>
          <cell r="AK63">
            <v>26</v>
          </cell>
          <cell r="AL63">
            <v>28</v>
          </cell>
          <cell r="AM63">
            <v>32</v>
          </cell>
          <cell r="AN63">
            <v>33</v>
          </cell>
          <cell r="AO63">
            <v>37</v>
          </cell>
          <cell r="AP63">
            <v>38</v>
          </cell>
          <cell r="AQ63">
            <v>43</v>
          </cell>
          <cell r="AR63">
            <v>47</v>
          </cell>
          <cell r="AS63">
            <v>52</v>
          </cell>
          <cell r="AT63">
            <v>57</v>
          </cell>
          <cell r="AU63">
            <v>61</v>
          </cell>
          <cell r="AV63">
            <v>71</v>
          </cell>
          <cell r="BU63">
            <v>9</v>
          </cell>
          <cell r="BV63">
            <v>10</v>
          </cell>
          <cell r="BW63">
            <v>11</v>
          </cell>
          <cell r="BX63">
            <v>12</v>
          </cell>
          <cell r="BY63">
            <v>14</v>
          </cell>
          <cell r="BZ63">
            <v>15</v>
          </cell>
          <cell r="CA63">
            <v>16</v>
          </cell>
          <cell r="CB63">
            <v>18</v>
          </cell>
          <cell r="CC63">
            <v>19</v>
          </cell>
          <cell r="CD63">
            <v>23</v>
          </cell>
          <cell r="CE63">
            <v>26</v>
          </cell>
          <cell r="CF63">
            <v>28</v>
          </cell>
          <cell r="CG63">
            <v>32</v>
          </cell>
          <cell r="CH63">
            <v>33</v>
          </cell>
          <cell r="CI63">
            <v>37</v>
          </cell>
          <cell r="CJ63">
            <v>38</v>
          </cell>
          <cell r="CK63">
            <v>43</v>
          </cell>
          <cell r="CL63">
            <v>47</v>
          </cell>
          <cell r="CM63">
            <v>52</v>
          </cell>
          <cell r="CN63">
            <v>57</v>
          </cell>
          <cell r="CO63">
            <v>61</v>
          </cell>
          <cell r="CP63">
            <v>71</v>
          </cell>
        </row>
        <row r="65">
          <cell r="A65" t="str">
            <v/>
          </cell>
          <cell r="AA65" t="str">
            <v>Смежное (меньшее) значение уд.тепловых потерь, ккал/чм</v>
          </cell>
          <cell r="AX65" t="str">
            <v>Смежное (большее) значение уд.тепловых потерь, ккал/чм</v>
          </cell>
          <cell r="BU65" t="str">
            <v>Значение уд.тепловых потерь, ккал/чм</v>
          </cell>
        </row>
        <row r="66">
          <cell r="A66" t="str">
            <v/>
          </cell>
          <cell r="V66" t="str">
            <v>∆t</v>
          </cell>
          <cell r="W66" t="str">
            <v>t1</v>
          </cell>
          <cell r="X66" t="str">
            <v>t2</v>
          </cell>
          <cell r="AA66" t="str">
            <v>q1, ккал/чм</v>
          </cell>
          <cell r="AB66" t="str">
            <v>q1, ккал/чм</v>
          </cell>
          <cell r="AC66" t="str">
            <v>q1, ккал/чм</v>
          </cell>
          <cell r="AD66" t="str">
            <v>q1, ккал/чм</v>
          </cell>
          <cell r="AE66" t="str">
            <v>q1, ккал/чм</v>
          </cell>
          <cell r="AF66" t="str">
            <v>q1, ккал/чм</v>
          </cell>
          <cell r="AG66" t="str">
            <v>q1, ккал/чм</v>
          </cell>
          <cell r="AH66" t="str">
            <v>q1, ккал/чм</v>
          </cell>
          <cell r="AI66" t="str">
            <v>q1, ккал/чм</v>
          </cell>
          <cell r="AJ66" t="str">
            <v>q1, ккал/чм</v>
          </cell>
          <cell r="AK66" t="str">
            <v>q1, ккал/чм</v>
          </cell>
          <cell r="AL66" t="str">
            <v>q1, ккал/чм</v>
          </cell>
          <cell r="AM66" t="str">
            <v>q1, ккал/чм</v>
          </cell>
          <cell r="AN66" t="str">
            <v>q1, ккал/чм</v>
          </cell>
          <cell r="AO66" t="str">
            <v>q1, ккал/чм</v>
          </cell>
          <cell r="AP66" t="str">
            <v>q1, ккал/чм</v>
          </cell>
          <cell r="AQ66" t="str">
            <v>q1, ккал/чм</v>
          </cell>
          <cell r="AR66" t="str">
            <v>q1, ккал/чм</v>
          </cell>
          <cell r="AS66" t="str">
            <v>q1, ккал/чм</v>
          </cell>
          <cell r="AT66" t="str">
            <v>q1, ккал/чм</v>
          </cell>
          <cell r="AU66" t="str">
            <v>q1, ккал/чм</v>
          </cell>
          <cell r="AX66" t="str">
            <v>q2, ккал/чм</v>
          </cell>
          <cell r="AY66" t="str">
            <v>q2, ккал/чм</v>
          </cell>
          <cell r="AZ66" t="str">
            <v>q2, ккал/чм</v>
          </cell>
          <cell r="BA66" t="str">
            <v>q2, ккал/чм</v>
          </cell>
          <cell r="BB66" t="str">
            <v>q2, ккал/чм</v>
          </cell>
          <cell r="BC66" t="str">
            <v>q2, ккал/чм</v>
          </cell>
          <cell r="BD66" t="str">
            <v>q2, ккал/чм</v>
          </cell>
          <cell r="BE66" t="str">
            <v>q2, ккал/чм</v>
          </cell>
          <cell r="BF66" t="str">
            <v>q2, ккал/чм</v>
          </cell>
          <cell r="BG66" t="str">
            <v>q2, ккал/чм</v>
          </cell>
          <cell r="BH66" t="str">
            <v>q2, ккал/чм</v>
          </cell>
          <cell r="BI66" t="str">
            <v>q2, ккал/чм</v>
          </cell>
          <cell r="BJ66" t="str">
            <v>q2, ккал/чм</v>
          </cell>
          <cell r="BK66" t="str">
            <v>q2, ккал/чм</v>
          </cell>
          <cell r="BL66" t="str">
            <v>q2, ккал/чм</v>
          </cell>
          <cell r="BM66" t="str">
            <v>q2, ккал/чм</v>
          </cell>
          <cell r="BN66" t="str">
            <v>q2, ккал/чм</v>
          </cell>
          <cell r="BO66" t="str">
            <v>q2, ккал/чм</v>
          </cell>
          <cell r="BP66" t="str">
            <v>q2, ккал/чм</v>
          </cell>
          <cell r="BQ66" t="str">
            <v>q2, ккал/чм</v>
          </cell>
          <cell r="BR66" t="str">
            <v>q2, ккал/чм</v>
          </cell>
          <cell r="BU66" t="str">
            <v>q, ккал/чм</v>
          </cell>
          <cell r="BV66" t="str">
            <v>q, ккал/чм</v>
          </cell>
          <cell r="BW66" t="str">
            <v>q, ккал/чм</v>
          </cell>
          <cell r="BX66" t="str">
            <v>q, ккал/чм</v>
          </cell>
          <cell r="BY66" t="str">
            <v>q, ккал/чм</v>
          </cell>
          <cell r="BZ66" t="str">
            <v>q, ккал/чм</v>
          </cell>
          <cell r="CA66" t="str">
            <v>q, ккал/чм</v>
          </cell>
          <cell r="CB66" t="str">
            <v>q, ккал/чм</v>
          </cell>
          <cell r="CC66" t="str">
            <v>q, ккал/чм</v>
          </cell>
          <cell r="CD66" t="str">
            <v>q, ккал/чм</v>
          </cell>
          <cell r="CE66" t="str">
            <v>q, ккал/чм</v>
          </cell>
          <cell r="CF66" t="str">
            <v>q, ккал/чм</v>
          </cell>
          <cell r="CG66" t="str">
            <v>q, ккал/чм</v>
          </cell>
          <cell r="CH66" t="str">
            <v>q, ккал/чм</v>
          </cell>
          <cell r="CI66" t="str">
            <v>q, ккал/чм</v>
          </cell>
          <cell r="CJ66" t="str">
            <v>q, ккал/чм</v>
          </cell>
          <cell r="CK66" t="str">
            <v>q, ккал/чм</v>
          </cell>
          <cell r="CL66" t="str">
            <v>q, ккал/чм</v>
          </cell>
          <cell r="CM66" t="str">
            <v>q, ккал/чм</v>
          </cell>
          <cell r="CN66" t="str">
            <v>q, ккал/чм</v>
          </cell>
          <cell r="CO66" t="str">
            <v>q, ккал/чм</v>
          </cell>
        </row>
        <row r="67">
          <cell r="A67" t="str">
            <v/>
          </cell>
          <cell r="AA67" t="str">
            <v>диаметр тр-да, мм</v>
          </cell>
          <cell r="AB67" t="str">
            <v>диаметр тр-да, мм</v>
          </cell>
          <cell r="AC67" t="str">
            <v>диаметр тр-да, мм</v>
          </cell>
          <cell r="AD67" t="str">
            <v>диаметр тр-да, мм</v>
          </cell>
          <cell r="AE67" t="str">
            <v>диаметр тр-да, мм</v>
          </cell>
          <cell r="AF67" t="str">
            <v>диаметр тр-да, мм</v>
          </cell>
          <cell r="AG67" t="str">
            <v>диаметр тр-да, мм</v>
          </cell>
          <cell r="AH67" t="str">
            <v>диаметр тр-да, мм</v>
          </cell>
          <cell r="AI67" t="str">
            <v>диаметр тр-да, мм</v>
          </cell>
          <cell r="AJ67" t="str">
            <v>диаметр тр-да, мм</v>
          </cell>
          <cell r="AK67" t="str">
            <v>диаметр тр-да, мм</v>
          </cell>
          <cell r="AL67" t="str">
            <v>диаметр тр-да, мм</v>
          </cell>
          <cell r="AM67" t="str">
            <v>диаметр тр-да, мм</v>
          </cell>
          <cell r="AN67" t="str">
            <v>диаметр тр-да, мм</v>
          </cell>
          <cell r="AO67" t="str">
            <v>диаметр тр-да, мм</v>
          </cell>
          <cell r="AP67" t="str">
            <v>диаметр тр-да, мм</v>
          </cell>
          <cell r="AQ67" t="str">
            <v>диаметр тр-да, мм</v>
          </cell>
          <cell r="AR67" t="str">
            <v>диаметр тр-да, мм</v>
          </cell>
          <cell r="AS67" t="str">
            <v>диаметр тр-да, мм</v>
          </cell>
          <cell r="AT67" t="str">
            <v>диаметр тр-да, мм</v>
          </cell>
          <cell r="AU67" t="str">
            <v>диаметр тр-да, мм</v>
          </cell>
          <cell r="AX67" t="str">
            <v>диаметр тр-да, мм</v>
          </cell>
          <cell r="AY67" t="str">
            <v>диаметр тр-да, мм</v>
          </cell>
          <cell r="AZ67" t="str">
            <v>диаметр тр-да, мм</v>
          </cell>
          <cell r="BA67" t="str">
            <v>диаметр тр-да, мм</v>
          </cell>
          <cell r="BB67" t="str">
            <v>диаметр тр-да, мм</v>
          </cell>
          <cell r="BC67" t="str">
            <v>диаметр тр-да, мм</v>
          </cell>
          <cell r="BD67" t="str">
            <v>диаметр тр-да, мм</v>
          </cell>
          <cell r="BE67" t="str">
            <v>диаметр тр-да, мм</v>
          </cell>
          <cell r="BF67" t="str">
            <v>диаметр тр-да, мм</v>
          </cell>
          <cell r="BG67" t="str">
            <v>диаметр тр-да, мм</v>
          </cell>
          <cell r="BH67" t="str">
            <v>диаметр тр-да, мм</v>
          </cell>
          <cell r="BI67" t="str">
            <v>диаметр тр-да, мм</v>
          </cell>
          <cell r="BJ67" t="str">
            <v>диаметр тр-да, мм</v>
          </cell>
          <cell r="BK67" t="str">
            <v>диаметр тр-да, мм</v>
          </cell>
          <cell r="BL67" t="str">
            <v>диаметр тр-да, мм</v>
          </cell>
          <cell r="BM67" t="str">
            <v>диаметр тр-да, мм</v>
          </cell>
          <cell r="BN67" t="str">
            <v>диаметр тр-да, мм</v>
          </cell>
          <cell r="BO67" t="str">
            <v>диаметр тр-да, мм</v>
          </cell>
          <cell r="BP67" t="str">
            <v>диаметр тр-да, мм</v>
          </cell>
          <cell r="BQ67" t="str">
            <v>диаметр тр-да, мм</v>
          </cell>
          <cell r="BR67" t="str">
            <v>диаметр тр-да, мм</v>
          </cell>
          <cell r="BU67" t="str">
            <v>диаметр тр-да, мм</v>
          </cell>
          <cell r="BV67" t="str">
            <v>диаметр тр-да, мм</v>
          </cell>
          <cell r="BW67" t="str">
            <v>диаметр тр-да, мм</v>
          </cell>
          <cell r="BX67" t="str">
            <v>диаметр тр-да, мм</v>
          </cell>
          <cell r="BY67" t="str">
            <v>диаметр тр-да, мм</v>
          </cell>
          <cell r="BZ67" t="str">
            <v>диаметр тр-да, мм</v>
          </cell>
          <cell r="CA67" t="str">
            <v>диаметр тр-да, мм</v>
          </cell>
          <cell r="CB67" t="str">
            <v>диаметр тр-да, мм</v>
          </cell>
          <cell r="CC67" t="str">
            <v>диаметр тр-да, мм</v>
          </cell>
          <cell r="CD67" t="str">
            <v>диаметр тр-да, мм</v>
          </cell>
          <cell r="CE67" t="str">
            <v>диаметр тр-да, мм</v>
          </cell>
          <cell r="CF67" t="str">
            <v>диаметр тр-да, мм</v>
          </cell>
          <cell r="CG67" t="str">
            <v>диаметр тр-да, мм</v>
          </cell>
          <cell r="CH67" t="str">
            <v>диаметр тр-да, мм</v>
          </cell>
          <cell r="CI67" t="str">
            <v>диаметр тр-да, мм</v>
          </cell>
          <cell r="CJ67" t="str">
            <v>диаметр тр-да, мм</v>
          </cell>
          <cell r="CK67" t="str">
            <v>диаметр тр-да, мм</v>
          </cell>
          <cell r="CL67" t="str">
            <v>диаметр тр-да, мм</v>
          </cell>
          <cell r="CM67" t="str">
            <v>диаметр тр-да, мм</v>
          </cell>
          <cell r="CN67" t="str">
            <v>диаметр тр-да, мм</v>
          </cell>
          <cell r="CO67" t="str">
            <v>диаметр тр-да, мм</v>
          </cell>
        </row>
        <row r="68">
          <cell r="A68" t="str">
            <v>Код выбора q</v>
          </cell>
          <cell r="B68" t="str">
            <v>КОД тепловой сети</v>
          </cell>
          <cell r="C68" t="str">
            <v>КОД Типа прокладки (по тех.паспорту)</v>
          </cell>
          <cell r="D68" t="str">
            <v>КОД периода проектирования тепловой сети</v>
          </cell>
          <cell r="E68" t="str">
            <v xml:space="preserve">КОД продолжительности эксплуатации </v>
          </cell>
          <cell r="F68" t="str">
            <v>Тип прокладки (по тех.паспорту)</v>
          </cell>
          <cell r="J68" t="str">
            <v>№ Таблицы из приказа 325</v>
          </cell>
          <cell r="K68" t="str">
            <v>№ Таблицы из приказа 325</v>
          </cell>
          <cell r="L68" t="str">
            <v>Тип прокладки (по приказу 325)</v>
          </cell>
          <cell r="M68" t="str">
            <v>Период проектирования тепловой сети</v>
          </cell>
          <cell r="N68" t="str">
            <v xml:space="preserve">Продолжительность эксплуатации </v>
          </cell>
          <cell r="O68" t="str">
            <v>КОД1 тепловой сети</v>
          </cell>
          <cell r="P68" t="str">
            <v>КОД диапазона температур тепловой сети</v>
          </cell>
          <cell r="Q68" t="str">
            <v>Диапазон температур тепловой сети</v>
          </cell>
          <cell r="R68" t="str">
            <v>Критерий отбора температур тепловой сети</v>
          </cell>
          <cell r="S68" t="str">
            <v>Критерий отбора температур тепловой сети</v>
          </cell>
          <cell r="T68" t="str">
            <v>Критерий отбора температур тепловой сети</v>
          </cell>
          <cell r="V68" t="str">
            <v>Температура или расность температур</v>
          </cell>
          <cell r="W68" t="str">
            <v>Смежное (меньшее) значение температуры, 0С</v>
          </cell>
          <cell r="X68" t="str">
            <v>Смежное (большее) значение температуры, 0С</v>
          </cell>
          <cell r="Y68" t="str">
            <v>Выбор номера столбца из таблицы (меньший)</v>
          </cell>
          <cell r="Z68" t="str">
            <v>Выбор номера столбца из таблицы (больший)</v>
          </cell>
          <cell r="AA68">
            <v>25</v>
          </cell>
          <cell r="AB68">
            <v>32</v>
          </cell>
          <cell r="AC68">
            <v>40</v>
          </cell>
          <cell r="AD68">
            <v>50</v>
          </cell>
          <cell r="AE68">
            <v>65</v>
          </cell>
          <cell r="AF68">
            <v>80</v>
          </cell>
          <cell r="AG68">
            <v>100</v>
          </cell>
          <cell r="AH68">
            <v>125</v>
          </cell>
          <cell r="AI68">
            <v>150</v>
          </cell>
          <cell r="AJ68">
            <v>200</v>
          </cell>
          <cell r="AK68">
            <v>250</v>
          </cell>
          <cell r="AL68">
            <v>300</v>
          </cell>
          <cell r="AM68">
            <v>350</v>
          </cell>
          <cell r="AN68">
            <v>400</v>
          </cell>
          <cell r="AO68">
            <v>450</v>
          </cell>
          <cell r="AP68">
            <v>500</v>
          </cell>
          <cell r="AQ68">
            <v>600</v>
          </cell>
          <cell r="AR68">
            <v>700</v>
          </cell>
          <cell r="AS68">
            <v>800</v>
          </cell>
          <cell r="AT68">
            <v>900</v>
          </cell>
          <cell r="AU68">
            <v>1000</v>
          </cell>
          <cell r="AX68">
            <v>25</v>
          </cell>
          <cell r="AY68">
            <v>32</v>
          </cell>
          <cell r="AZ68">
            <v>40</v>
          </cell>
          <cell r="BA68">
            <v>50</v>
          </cell>
          <cell r="BB68">
            <v>65</v>
          </cell>
          <cell r="BC68">
            <v>80</v>
          </cell>
          <cell r="BD68">
            <v>100</v>
          </cell>
          <cell r="BE68">
            <v>125</v>
          </cell>
          <cell r="BF68">
            <v>150</v>
          </cell>
          <cell r="BG68">
            <v>200</v>
          </cell>
          <cell r="BH68">
            <v>250</v>
          </cell>
          <cell r="BI68">
            <v>300</v>
          </cell>
          <cell r="BJ68">
            <v>350</v>
          </cell>
          <cell r="BK68">
            <v>400</v>
          </cell>
          <cell r="BL68">
            <v>450</v>
          </cell>
          <cell r="BM68">
            <v>500</v>
          </cell>
          <cell r="BN68">
            <v>600</v>
          </cell>
          <cell r="BO68">
            <v>700</v>
          </cell>
          <cell r="BP68">
            <v>800</v>
          </cell>
          <cell r="BQ68">
            <v>900</v>
          </cell>
          <cell r="BR68">
            <v>1000</v>
          </cell>
          <cell r="BU68">
            <v>25</v>
          </cell>
          <cell r="BV68">
            <v>32</v>
          </cell>
          <cell r="BW68">
            <v>40</v>
          </cell>
          <cell r="BX68">
            <v>50</v>
          </cell>
          <cell r="BY68">
            <v>65</v>
          </cell>
          <cell r="BZ68">
            <v>80</v>
          </cell>
          <cell r="CA68">
            <v>100</v>
          </cell>
          <cell r="CB68">
            <v>125</v>
          </cell>
          <cell r="CC68">
            <v>150</v>
          </cell>
          <cell r="CD68">
            <v>200</v>
          </cell>
          <cell r="CE68">
            <v>250</v>
          </cell>
          <cell r="CF68">
            <v>300</v>
          </cell>
          <cell r="CG68">
            <v>350</v>
          </cell>
          <cell r="CH68">
            <v>400</v>
          </cell>
          <cell r="CI68">
            <v>450</v>
          </cell>
          <cell r="CJ68">
            <v>500</v>
          </cell>
          <cell r="CK68">
            <v>600</v>
          </cell>
          <cell r="CL68">
            <v>700</v>
          </cell>
          <cell r="CM68">
            <v>800</v>
          </cell>
          <cell r="CN68">
            <v>900</v>
          </cell>
          <cell r="CO68">
            <v>1000</v>
          </cell>
        </row>
        <row r="69">
          <cell r="A69" t="str">
            <v>Т3_1_2003_более5Надземнаяотоплениеподающий3</v>
          </cell>
          <cell r="B69" t="str">
            <v>132</v>
          </cell>
          <cell r="C69">
            <v>1</v>
          </cell>
          <cell r="D69">
            <v>3</v>
          </cell>
          <cell r="E69">
            <v>2</v>
          </cell>
          <cell r="F69" t="str">
            <v>Надземная</v>
          </cell>
          <cell r="G69" t="str">
            <v>отопление</v>
          </cell>
          <cell r="H69" t="str">
            <v>подающий</v>
          </cell>
          <cell r="I69" t="str">
            <v>Надземнаяотоплениеподающий</v>
          </cell>
          <cell r="J69" t="str">
            <v>Т3_1_2003_более5</v>
          </cell>
          <cell r="K69" t="str">
            <v>Таблица 3.1</v>
          </cell>
          <cell r="L69" t="str">
            <v>на открытом воздухе</v>
          </cell>
          <cell r="M69" t="str">
            <v>С 1998 г. ПО 2003 г. ВКЛЮЧИТЕЛЬНО</v>
          </cell>
          <cell r="O69">
            <v>14</v>
          </cell>
          <cell r="P69">
            <v>1</v>
          </cell>
          <cell r="Q69" t="str">
            <v>Т31б</v>
          </cell>
          <cell r="R69" t="str">
            <v>Разность температуры теплоносителя и наружного воздуха,0С</v>
          </cell>
          <cell r="S69" t="str">
            <v>Разность температуры теплоносителя и наружного воздуха,0С;отопление;подающий</v>
          </cell>
          <cell r="T69" t="str">
            <v>отдельно для подачи и обратки сетей отопления и ГВС</v>
          </cell>
          <cell r="V69">
            <v>68.650999999999996</v>
          </cell>
          <cell r="W69">
            <v>45</v>
          </cell>
          <cell r="X69">
            <v>95</v>
          </cell>
          <cell r="Y69">
            <v>3</v>
          </cell>
          <cell r="Z69">
            <v>4</v>
          </cell>
          <cell r="AA69">
            <v>9</v>
          </cell>
          <cell r="AB69">
            <v>9.4670000000000005</v>
          </cell>
          <cell r="AC69">
            <v>10</v>
          </cell>
          <cell r="AD69">
            <v>12</v>
          </cell>
          <cell r="AE69">
            <v>13</v>
          </cell>
          <cell r="AF69">
            <v>15</v>
          </cell>
          <cell r="AG69">
            <v>16</v>
          </cell>
          <cell r="AH69">
            <v>19</v>
          </cell>
          <cell r="AI69">
            <v>21</v>
          </cell>
          <cell r="AJ69">
            <v>26</v>
          </cell>
          <cell r="AK69">
            <v>30</v>
          </cell>
          <cell r="AL69">
            <v>34</v>
          </cell>
          <cell r="AM69">
            <v>39</v>
          </cell>
          <cell r="AN69">
            <v>42</v>
          </cell>
          <cell r="AO69">
            <v>46</v>
          </cell>
          <cell r="AP69">
            <v>50</v>
          </cell>
          <cell r="AQ69">
            <v>57</v>
          </cell>
          <cell r="AR69">
            <v>65</v>
          </cell>
          <cell r="AS69">
            <v>71</v>
          </cell>
          <cell r="AT69">
            <v>79</v>
          </cell>
          <cell r="AU69">
            <v>87</v>
          </cell>
          <cell r="AX69">
            <v>17</v>
          </cell>
          <cell r="AY69">
            <v>18.867000000000001</v>
          </cell>
          <cell r="AZ69">
            <v>21</v>
          </cell>
          <cell r="BA69">
            <v>22</v>
          </cell>
          <cell r="BB69">
            <v>25</v>
          </cell>
          <cell r="BC69">
            <v>28</v>
          </cell>
          <cell r="BD69">
            <v>30</v>
          </cell>
          <cell r="BE69">
            <v>34</v>
          </cell>
          <cell r="BF69">
            <v>38</v>
          </cell>
          <cell r="BG69">
            <v>46</v>
          </cell>
          <cell r="BH69">
            <v>52</v>
          </cell>
          <cell r="BI69">
            <v>58</v>
          </cell>
          <cell r="BJ69">
            <v>65</v>
          </cell>
          <cell r="BK69">
            <v>71</v>
          </cell>
          <cell r="BL69">
            <v>76</v>
          </cell>
          <cell r="BM69">
            <v>83</v>
          </cell>
          <cell r="BN69">
            <v>95</v>
          </cell>
          <cell r="BO69">
            <v>105</v>
          </cell>
          <cell r="BP69">
            <v>116</v>
          </cell>
          <cell r="BQ69">
            <v>128</v>
          </cell>
          <cell r="BR69">
            <v>140</v>
          </cell>
          <cell r="BU69">
            <v>12.784000000000001</v>
          </cell>
          <cell r="BV69">
            <v>13.913</v>
          </cell>
          <cell r="BW69">
            <v>15.202999999999999</v>
          </cell>
          <cell r="BX69">
            <v>16.73</v>
          </cell>
          <cell r="BY69">
            <v>18.675999999999998</v>
          </cell>
          <cell r="BZ69">
            <v>21.149000000000001</v>
          </cell>
          <cell r="CA69">
            <v>22.622</v>
          </cell>
          <cell r="CB69">
            <v>26.094999999999999</v>
          </cell>
          <cell r="CC69">
            <v>29.041</v>
          </cell>
          <cell r="CD69">
            <v>35.46</v>
          </cell>
          <cell r="CE69">
            <v>40.405999999999999</v>
          </cell>
          <cell r="CF69">
            <v>45.351999999999997</v>
          </cell>
          <cell r="CG69">
            <v>51.298999999999999</v>
          </cell>
          <cell r="CH69">
            <v>55.718000000000004</v>
          </cell>
          <cell r="CI69">
            <v>60.191000000000003</v>
          </cell>
          <cell r="CJ69">
            <v>65.61</v>
          </cell>
          <cell r="CK69">
            <v>74.974999999999994</v>
          </cell>
          <cell r="CL69">
            <v>83.921000000000006</v>
          </cell>
          <cell r="CM69">
            <v>92.286000000000001</v>
          </cell>
          <cell r="CN69">
            <v>102.178</v>
          </cell>
          <cell r="CO69">
            <v>112.07</v>
          </cell>
        </row>
        <row r="70">
          <cell r="A70" t="str">
            <v>Т3_1_2003_более5Надземнаяотоплениеобратный3</v>
          </cell>
          <cell r="B70" t="str">
            <v>132</v>
          </cell>
          <cell r="C70">
            <v>1</v>
          </cell>
          <cell r="D70">
            <v>3</v>
          </cell>
          <cell r="E70">
            <v>2</v>
          </cell>
          <cell r="F70" t="str">
            <v>Надземная</v>
          </cell>
          <cell r="G70" t="str">
            <v>отопление</v>
          </cell>
          <cell r="H70" t="str">
            <v>обратный</v>
          </cell>
          <cell r="I70" t="str">
            <v>Надземнаяотоплениеобратный</v>
          </cell>
          <cell r="J70" t="str">
            <v>Т3_1_2003_более5</v>
          </cell>
          <cell r="K70" t="str">
            <v>Таблица 3.1</v>
          </cell>
          <cell r="L70" t="str">
            <v>на открытом воздухе</v>
          </cell>
          <cell r="M70" t="str">
            <v>С 1998 г. ПО 2003 г. ВКЛЮЧИТЕЛЬНО</v>
          </cell>
          <cell r="O70">
            <v>14</v>
          </cell>
          <cell r="P70">
            <v>1</v>
          </cell>
          <cell r="Q70" t="str">
            <v>Т31б</v>
          </cell>
          <cell r="R70" t="str">
            <v>Разность температуры теплоносителя и наружного воздуха,0С</v>
          </cell>
          <cell r="S70" t="str">
            <v>Разность температуры теплоносителя и наружного воздуха,0С;отопление;обратный</v>
          </cell>
          <cell r="T70" t="str">
            <v>отдельно для подачи и обратки сетей отопления и ГВС</v>
          </cell>
          <cell r="V70">
            <v>56.673999999999999</v>
          </cell>
          <cell r="W70">
            <v>45</v>
          </cell>
          <cell r="X70">
            <v>95</v>
          </cell>
          <cell r="Y70">
            <v>3</v>
          </cell>
          <cell r="Z70">
            <v>4</v>
          </cell>
          <cell r="AA70">
            <v>9</v>
          </cell>
          <cell r="AB70">
            <v>9.4670000000000005</v>
          </cell>
          <cell r="AC70">
            <v>10</v>
          </cell>
          <cell r="AD70">
            <v>12</v>
          </cell>
          <cell r="AE70">
            <v>13</v>
          </cell>
          <cell r="AF70">
            <v>15</v>
          </cell>
          <cell r="AG70">
            <v>16</v>
          </cell>
          <cell r="AH70">
            <v>19</v>
          </cell>
          <cell r="AI70">
            <v>21</v>
          </cell>
          <cell r="AJ70">
            <v>26</v>
          </cell>
          <cell r="AK70">
            <v>30</v>
          </cell>
          <cell r="AL70">
            <v>34</v>
          </cell>
          <cell r="AM70">
            <v>39</v>
          </cell>
          <cell r="AN70">
            <v>42</v>
          </cell>
          <cell r="AO70">
            <v>46</v>
          </cell>
          <cell r="AP70">
            <v>50</v>
          </cell>
          <cell r="AQ70">
            <v>57</v>
          </cell>
          <cell r="AR70">
            <v>65</v>
          </cell>
          <cell r="AS70">
            <v>71</v>
          </cell>
          <cell r="AT70">
            <v>79</v>
          </cell>
          <cell r="AU70">
            <v>87</v>
          </cell>
          <cell r="AX70">
            <v>17</v>
          </cell>
          <cell r="AY70">
            <v>18.867000000000001</v>
          </cell>
          <cell r="AZ70">
            <v>21</v>
          </cell>
          <cell r="BA70">
            <v>22</v>
          </cell>
          <cell r="BB70">
            <v>25</v>
          </cell>
          <cell r="BC70">
            <v>28</v>
          </cell>
          <cell r="BD70">
            <v>30</v>
          </cell>
          <cell r="BE70">
            <v>34</v>
          </cell>
          <cell r="BF70">
            <v>38</v>
          </cell>
          <cell r="BG70">
            <v>46</v>
          </cell>
          <cell r="BH70">
            <v>52</v>
          </cell>
          <cell r="BI70">
            <v>58</v>
          </cell>
          <cell r="BJ70">
            <v>65</v>
          </cell>
          <cell r="BK70">
            <v>71</v>
          </cell>
          <cell r="BL70">
            <v>76</v>
          </cell>
          <cell r="BM70">
            <v>83</v>
          </cell>
          <cell r="BN70">
            <v>95</v>
          </cell>
          <cell r="BO70">
            <v>105</v>
          </cell>
          <cell r="BP70">
            <v>116</v>
          </cell>
          <cell r="BQ70">
            <v>128</v>
          </cell>
          <cell r="BR70">
            <v>140</v>
          </cell>
          <cell r="BU70">
            <v>10.868</v>
          </cell>
          <cell r="BV70">
            <v>11.662000000000001</v>
          </cell>
          <cell r="BW70">
            <v>12.568</v>
          </cell>
          <cell r="BX70">
            <v>14.335000000000001</v>
          </cell>
          <cell r="BY70">
            <v>15.802</v>
          </cell>
          <cell r="BZ70">
            <v>18.035</v>
          </cell>
          <cell r="CA70">
            <v>19.268999999999998</v>
          </cell>
          <cell r="CB70">
            <v>22.501999999999999</v>
          </cell>
          <cell r="CC70">
            <v>24.969000000000001</v>
          </cell>
          <cell r="CD70">
            <v>30.67</v>
          </cell>
          <cell r="CE70">
            <v>35.137</v>
          </cell>
          <cell r="CF70">
            <v>39.603999999999999</v>
          </cell>
          <cell r="CG70">
            <v>45.07</v>
          </cell>
          <cell r="CH70">
            <v>48.771000000000001</v>
          </cell>
          <cell r="CI70">
            <v>53.003999999999998</v>
          </cell>
          <cell r="CJ70">
            <v>57.704999999999998</v>
          </cell>
          <cell r="CK70">
            <v>65.872</v>
          </cell>
          <cell r="CL70">
            <v>74.338999999999999</v>
          </cell>
          <cell r="CM70">
            <v>81.507000000000005</v>
          </cell>
          <cell r="CN70">
            <v>90.441000000000003</v>
          </cell>
          <cell r="CO70">
            <v>99.373999999999995</v>
          </cell>
        </row>
        <row r="71">
          <cell r="A71" t="str">
            <v>Т3_1_2003_более5НадземнаяГВСподающий3</v>
          </cell>
          <cell r="B71" t="str">
            <v>132</v>
          </cell>
          <cell r="C71">
            <v>1</v>
          </cell>
          <cell r="D71">
            <v>3</v>
          </cell>
          <cell r="E71">
            <v>2</v>
          </cell>
          <cell r="F71" t="str">
            <v>Надземная</v>
          </cell>
          <cell r="G71" t="str">
            <v>ГВС</v>
          </cell>
          <cell r="H71" t="str">
            <v>подающий</v>
          </cell>
          <cell r="I71" t="str">
            <v>НадземнаяГВСподающий</v>
          </cell>
          <cell r="J71" t="str">
            <v>Т3_1_2003_более5</v>
          </cell>
          <cell r="K71" t="str">
            <v>Таблица 3.1</v>
          </cell>
          <cell r="L71" t="str">
            <v>на открытом воздухе</v>
          </cell>
          <cell r="M71" t="str">
            <v>С 1998 г. ПО 2003 г. ВКЛЮЧИТЕЛЬНО</v>
          </cell>
          <cell r="O71">
            <v>14</v>
          </cell>
          <cell r="P71">
            <v>1</v>
          </cell>
          <cell r="Q71" t="str">
            <v>Т31б</v>
          </cell>
          <cell r="R71" t="str">
            <v>Разность температуры теплоносителя и наружного воздуха,0С</v>
          </cell>
          <cell r="S71" t="str">
            <v>Разность температуры теплоносителя и наружного воздуха,0С;ГВС;подающий</v>
          </cell>
          <cell r="T71" t="str">
            <v>отдельно для подачи и обратки сетей отопления и ГВС</v>
          </cell>
          <cell r="V71">
            <v>58.3</v>
          </cell>
          <cell r="W71">
            <v>45</v>
          </cell>
          <cell r="X71">
            <v>95</v>
          </cell>
          <cell r="Y71">
            <v>3</v>
          </cell>
          <cell r="Z71">
            <v>4</v>
          </cell>
          <cell r="AA71">
            <v>9</v>
          </cell>
          <cell r="AB71">
            <v>9.4670000000000005</v>
          </cell>
          <cell r="AC71">
            <v>10</v>
          </cell>
          <cell r="AD71">
            <v>12</v>
          </cell>
          <cell r="AE71">
            <v>13</v>
          </cell>
          <cell r="AF71">
            <v>15</v>
          </cell>
          <cell r="AG71">
            <v>16</v>
          </cell>
          <cell r="AH71">
            <v>19</v>
          </cell>
          <cell r="AI71">
            <v>21</v>
          </cell>
          <cell r="AJ71">
            <v>26</v>
          </cell>
          <cell r="AK71">
            <v>30</v>
          </cell>
          <cell r="AL71">
            <v>34</v>
          </cell>
          <cell r="AM71">
            <v>39</v>
          </cell>
          <cell r="AN71">
            <v>42</v>
          </cell>
          <cell r="AO71">
            <v>46</v>
          </cell>
          <cell r="AP71">
            <v>50</v>
          </cell>
          <cell r="AQ71">
            <v>57</v>
          </cell>
          <cell r="AR71">
            <v>65</v>
          </cell>
          <cell r="AS71">
            <v>71</v>
          </cell>
          <cell r="AT71">
            <v>79</v>
          </cell>
          <cell r="AU71">
            <v>87</v>
          </cell>
          <cell r="AX71">
            <v>17</v>
          </cell>
          <cell r="AY71">
            <v>18.867000000000001</v>
          </cell>
          <cell r="AZ71">
            <v>21</v>
          </cell>
          <cell r="BA71">
            <v>22</v>
          </cell>
          <cell r="BB71">
            <v>25</v>
          </cell>
          <cell r="BC71">
            <v>28</v>
          </cell>
          <cell r="BD71">
            <v>30</v>
          </cell>
          <cell r="BE71">
            <v>34</v>
          </cell>
          <cell r="BF71">
            <v>38</v>
          </cell>
          <cell r="BG71">
            <v>46</v>
          </cell>
          <cell r="BH71">
            <v>52</v>
          </cell>
          <cell r="BI71">
            <v>58</v>
          </cell>
          <cell r="BJ71">
            <v>65</v>
          </cell>
          <cell r="BK71">
            <v>71</v>
          </cell>
          <cell r="BL71">
            <v>76</v>
          </cell>
          <cell r="BM71">
            <v>83</v>
          </cell>
          <cell r="BN71">
            <v>95</v>
          </cell>
          <cell r="BO71">
            <v>105</v>
          </cell>
          <cell r="BP71">
            <v>116</v>
          </cell>
          <cell r="BQ71">
            <v>128</v>
          </cell>
          <cell r="BR71">
            <v>140</v>
          </cell>
          <cell r="BU71">
            <v>11.128</v>
          </cell>
          <cell r="BV71">
            <v>11.967000000000001</v>
          </cell>
          <cell r="BW71">
            <v>12.926</v>
          </cell>
          <cell r="BX71">
            <v>14.66</v>
          </cell>
          <cell r="BY71">
            <v>16.192</v>
          </cell>
          <cell r="BZ71">
            <v>18.457999999999998</v>
          </cell>
          <cell r="CA71">
            <v>19.724</v>
          </cell>
          <cell r="CB71">
            <v>22.99</v>
          </cell>
          <cell r="CC71">
            <v>25.521999999999998</v>
          </cell>
          <cell r="CD71">
            <v>31.32</v>
          </cell>
          <cell r="CE71">
            <v>35.851999999999997</v>
          </cell>
          <cell r="CF71">
            <v>40.384</v>
          </cell>
          <cell r="CG71">
            <v>45.915999999999997</v>
          </cell>
          <cell r="CH71">
            <v>49.713999999999999</v>
          </cell>
          <cell r="CI71">
            <v>53.98</v>
          </cell>
          <cell r="CJ71">
            <v>58.777999999999999</v>
          </cell>
          <cell r="CK71">
            <v>67.108000000000004</v>
          </cell>
          <cell r="CL71">
            <v>75.64</v>
          </cell>
          <cell r="CM71">
            <v>82.97</v>
          </cell>
          <cell r="CN71">
            <v>92.034000000000006</v>
          </cell>
          <cell r="CO71">
            <v>101.098</v>
          </cell>
        </row>
        <row r="72">
          <cell r="A72" t="str">
            <v>Т3_1_2003_более5НадземнаяГВСобратный3</v>
          </cell>
          <cell r="B72" t="str">
            <v>132</v>
          </cell>
          <cell r="C72">
            <v>1</v>
          </cell>
          <cell r="D72">
            <v>3</v>
          </cell>
          <cell r="E72">
            <v>2</v>
          </cell>
          <cell r="F72" t="str">
            <v>Надземная</v>
          </cell>
          <cell r="G72" t="str">
            <v>ГВС</v>
          </cell>
          <cell r="H72" t="str">
            <v>обратный</v>
          </cell>
          <cell r="I72" t="str">
            <v>НадземнаяГВСобратный</v>
          </cell>
          <cell r="J72" t="str">
            <v>Т3_1_2003_более5</v>
          </cell>
          <cell r="K72" t="str">
            <v>Таблица 3.1</v>
          </cell>
          <cell r="L72" t="str">
            <v>на открытом воздухе</v>
          </cell>
          <cell r="M72" t="str">
            <v>С 1998 г. ПО 2003 г. ВКЛЮЧИТЕЛЬНО</v>
          </cell>
          <cell r="O72">
            <v>14</v>
          </cell>
          <cell r="P72">
            <v>1</v>
          </cell>
          <cell r="Q72" t="str">
            <v>Т31б</v>
          </cell>
          <cell r="R72" t="str">
            <v>Разность температуры теплоносителя и наружного воздуха,0С</v>
          </cell>
          <cell r="S72" t="str">
            <v>Разность температуры теплоносителя и наружного воздуха,0С;ГВС;обратный</v>
          </cell>
          <cell r="T72" t="str">
            <v>отдельно для подачи и обратки сетей отопления и ГВС</v>
          </cell>
          <cell r="V72">
            <v>53.3</v>
          </cell>
          <cell r="W72">
            <v>45</v>
          </cell>
          <cell r="X72">
            <v>95</v>
          </cell>
          <cell r="Y72">
            <v>3</v>
          </cell>
          <cell r="Z72">
            <v>4</v>
          </cell>
          <cell r="AA72">
            <v>9</v>
          </cell>
          <cell r="AB72">
            <v>9.4670000000000005</v>
          </cell>
          <cell r="AC72">
            <v>10</v>
          </cell>
          <cell r="AD72">
            <v>12</v>
          </cell>
          <cell r="AE72">
            <v>13</v>
          </cell>
          <cell r="AF72">
            <v>15</v>
          </cell>
          <cell r="AG72">
            <v>16</v>
          </cell>
          <cell r="AH72">
            <v>19</v>
          </cell>
          <cell r="AI72">
            <v>21</v>
          </cell>
          <cell r="AJ72">
            <v>26</v>
          </cell>
          <cell r="AK72">
            <v>30</v>
          </cell>
          <cell r="AL72">
            <v>34</v>
          </cell>
          <cell r="AM72">
            <v>39</v>
          </cell>
          <cell r="AN72">
            <v>42</v>
          </cell>
          <cell r="AO72">
            <v>46</v>
          </cell>
          <cell r="AP72">
            <v>50</v>
          </cell>
          <cell r="AQ72">
            <v>57</v>
          </cell>
          <cell r="AR72">
            <v>65</v>
          </cell>
          <cell r="AS72">
            <v>71</v>
          </cell>
          <cell r="AT72">
            <v>79</v>
          </cell>
          <cell r="AU72">
            <v>87</v>
          </cell>
          <cell r="AX72">
            <v>17</v>
          </cell>
          <cell r="AY72">
            <v>18.867000000000001</v>
          </cell>
          <cell r="AZ72">
            <v>21</v>
          </cell>
          <cell r="BA72">
            <v>22</v>
          </cell>
          <cell r="BB72">
            <v>25</v>
          </cell>
          <cell r="BC72">
            <v>28</v>
          </cell>
          <cell r="BD72">
            <v>30</v>
          </cell>
          <cell r="BE72">
            <v>34</v>
          </cell>
          <cell r="BF72">
            <v>38</v>
          </cell>
          <cell r="BG72">
            <v>46</v>
          </cell>
          <cell r="BH72">
            <v>52</v>
          </cell>
          <cell r="BI72">
            <v>58</v>
          </cell>
          <cell r="BJ72">
            <v>65</v>
          </cell>
          <cell r="BK72">
            <v>71</v>
          </cell>
          <cell r="BL72">
            <v>76</v>
          </cell>
          <cell r="BM72">
            <v>83</v>
          </cell>
          <cell r="BN72">
            <v>95</v>
          </cell>
          <cell r="BO72">
            <v>105</v>
          </cell>
          <cell r="BP72">
            <v>116</v>
          </cell>
          <cell r="BQ72">
            <v>128</v>
          </cell>
          <cell r="BR72">
            <v>140</v>
          </cell>
          <cell r="BU72">
            <v>10.327999999999999</v>
          </cell>
          <cell r="BV72">
            <v>11.026999999999999</v>
          </cell>
          <cell r="BW72">
            <v>11.826000000000001</v>
          </cell>
          <cell r="BX72">
            <v>13.66</v>
          </cell>
          <cell r="BY72">
            <v>14.992000000000001</v>
          </cell>
          <cell r="BZ72">
            <v>17.158000000000001</v>
          </cell>
          <cell r="CA72">
            <v>18.324000000000002</v>
          </cell>
          <cell r="CB72">
            <v>21.49</v>
          </cell>
          <cell r="CC72">
            <v>23.821999999999999</v>
          </cell>
          <cell r="CD72">
            <v>29.32</v>
          </cell>
          <cell r="CE72">
            <v>33.652000000000001</v>
          </cell>
          <cell r="CF72">
            <v>37.984000000000002</v>
          </cell>
          <cell r="CG72">
            <v>43.316000000000003</v>
          </cell>
          <cell r="CH72">
            <v>46.814</v>
          </cell>
          <cell r="CI72">
            <v>50.98</v>
          </cell>
          <cell r="CJ72">
            <v>55.478000000000002</v>
          </cell>
          <cell r="CK72">
            <v>63.308</v>
          </cell>
          <cell r="CL72">
            <v>71.64</v>
          </cell>
          <cell r="CM72">
            <v>78.47</v>
          </cell>
          <cell r="CN72">
            <v>87.134</v>
          </cell>
          <cell r="CO72">
            <v>95.798000000000002</v>
          </cell>
        </row>
        <row r="74">
          <cell r="A74" t="str">
            <v/>
          </cell>
          <cell r="AA74" t="str">
            <v>Смежное (меньшее) значение уд.тепловых потерь, ккал/чм</v>
          </cell>
          <cell r="AX74" t="str">
            <v>Смежное (большее) значение уд.тепловых потерь, ккал/чм</v>
          </cell>
          <cell r="BU74" t="str">
            <v>Значение уд.тепловых потерь, ккал/чм</v>
          </cell>
        </row>
        <row r="75">
          <cell r="A75" t="str">
            <v/>
          </cell>
          <cell r="V75" t="str">
            <v>∆t</v>
          </cell>
          <cell r="W75" t="str">
            <v>t1</v>
          </cell>
          <cell r="X75" t="str">
            <v>t2</v>
          </cell>
          <cell r="AA75" t="str">
            <v>q1, ккал/чм</v>
          </cell>
          <cell r="AB75" t="str">
            <v>q1, ккал/чм</v>
          </cell>
          <cell r="AC75" t="str">
            <v>q1, ккал/чм</v>
          </cell>
          <cell r="AD75" t="str">
            <v>q1, ккал/чм</v>
          </cell>
          <cell r="AE75" t="str">
            <v>q1, ккал/чм</v>
          </cell>
          <cell r="AF75" t="str">
            <v>q1, ккал/чм</v>
          </cell>
          <cell r="AG75" t="str">
            <v>q1, ккал/чм</v>
          </cell>
          <cell r="AH75" t="str">
            <v>q1, ккал/чм</v>
          </cell>
          <cell r="AI75" t="str">
            <v>q1, ккал/чм</v>
          </cell>
          <cell r="AJ75" t="str">
            <v>q1, ккал/чм</v>
          </cell>
          <cell r="AK75" t="str">
            <v>q1, ккал/чм</v>
          </cell>
          <cell r="AL75" t="str">
            <v>q1, ккал/чм</v>
          </cell>
          <cell r="AM75" t="str">
            <v>q1, ккал/чм</v>
          </cell>
          <cell r="AN75" t="str">
            <v>q1, ккал/чм</v>
          </cell>
          <cell r="AO75" t="str">
            <v>q1, ккал/чм</v>
          </cell>
          <cell r="AP75" t="str">
            <v>q1, ккал/чм</v>
          </cell>
          <cell r="AQ75" t="str">
            <v>q1, ккал/чм</v>
          </cell>
          <cell r="AR75" t="str">
            <v>q1, ккал/чм</v>
          </cell>
          <cell r="AS75" t="str">
            <v>q1, ккал/чм</v>
          </cell>
          <cell r="AT75" t="str">
            <v>q1, ккал/чм</v>
          </cell>
          <cell r="AU75" t="str">
            <v>q1, ккал/чм</v>
          </cell>
          <cell r="AX75" t="str">
            <v>q2, ккал/чм</v>
          </cell>
          <cell r="AY75" t="str">
            <v>q2, ккал/чм</v>
          </cell>
          <cell r="AZ75" t="str">
            <v>q2, ккал/чм</v>
          </cell>
          <cell r="BA75" t="str">
            <v>q2, ккал/чм</v>
          </cell>
          <cell r="BB75" t="str">
            <v>q2, ккал/чм</v>
          </cell>
          <cell r="BC75" t="str">
            <v>q2, ккал/чм</v>
          </cell>
          <cell r="BD75" t="str">
            <v>q2, ккал/чм</v>
          </cell>
          <cell r="BE75" t="str">
            <v>q2, ккал/чм</v>
          </cell>
          <cell r="BF75" t="str">
            <v>q2, ккал/чм</v>
          </cell>
          <cell r="BG75" t="str">
            <v>q2, ккал/чм</v>
          </cell>
          <cell r="BH75" t="str">
            <v>q2, ккал/чм</v>
          </cell>
          <cell r="BI75" t="str">
            <v>q2, ккал/чм</v>
          </cell>
          <cell r="BJ75" t="str">
            <v>q2, ккал/чм</v>
          </cell>
          <cell r="BK75" t="str">
            <v>q2, ккал/чм</v>
          </cell>
          <cell r="BL75" t="str">
            <v>q2, ккал/чм</v>
          </cell>
          <cell r="BM75" t="str">
            <v>q2, ккал/чм</v>
          </cell>
          <cell r="BN75" t="str">
            <v>q2, ккал/чм</v>
          </cell>
          <cell r="BO75" t="str">
            <v>q2, ккал/чм</v>
          </cell>
          <cell r="BP75" t="str">
            <v>q2, ккал/чм</v>
          </cell>
          <cell r="BQ75" t="str">
            <v>q2, ккал/чм</v>
          </cell>
          <cell r="BR75" t="str">
            <v>q2, ккал/чм</v>
          </cell>
          <cell r="BU75" t="str">
            <v>q, ккал/чм</v>
          </cell>
          <cell r="BV75" t="str">
            <v>q, ккал/чм</v>
          </cell>
          <cell r="BW75" t="str">
            <v>q, ккал/чм</v>
          </cell>
          <cell r="BX75" t="str">
            <v>q, ккал/чм</v>
          </cell>
          <cell r="BY75" t="str">
            <v>q, ккал/чм</v>
          </cell>
          <cell r="BZ75" t="str">
            <v>q, ккал/чм</v>
          </cell>
          <cell r="CA75" t="str">
            <v>q, ккал/чм</v>
          </cell>
          <cell r="CB75" t="str">
            <v>q, ккал/чм</v>
          </cell>
          <cell r="CC75" t="str">
            <v>q, ккал/чм</v>
          </cell>
          <cell r="CD75" t="str">
            <v>q, ккал/чм</v>
          </cell>
          <cell r="CE75" t="str">
            <v>q, ккал/чм</v>
          </cell>
          <cell r="CF75" t="str">
            <v>q, ккал/чм</v>
          </cell>
          <cell r="CG75" t="str">
            <v>q, ккал/чм</v>
          </cell>
          <cell r="CH75" t="str">
            <v>q, ккал/чм</v>
          </cell>
          <cell r="CI75" t="str">
            <v>q, ккал/чм</v>
          </cell>
          <cell r="CJ75" t="str">
            <v>q, ккал/чм</v>
          </cell>
          <cell r="CK75" t="str">
            <v>q, ккал/чм</v>
          </cell>
          <cell r="CL75" t="str">
            <v>q, ккал/чм</v>
          </cell>
          <cell r="CM75" t="str">
            <v>q, ккал/чм</v>
          </cell>
          <cell r="CN75" t="str">
            <v>q, ккал/чм</v>
          </cell>
          <cell r="CO75" t="str">
            <v>q, ккал/чм</v>
          </cell>
        </row>
        <row r="76">
          <cell r="A76" t="str">
            <v/>
          </cell>
          <cell r="AA76" t="str">
            <v>диаметр тр-да, мм</v>
          </cell>
          <cell r="AB76" t="str">
            <v>диаметр тр-да, мм</v>
          </cell>
          <cell r="AC76" t="str">
            <v>диаметр тр-да, мм</v>
          </cell>
          <cell r="AD76" t="str">
            <v>диаметр тр-да, мм</v>
          </cell>
          <cell r="AE76" t="str">
            <v>диаметр тр-да, мм</v>
          </cell>
          <cell r="AF76" t="str">
            <v>диаметр тр-да, мм</v>
          </cell>
          <cell r="AG76" t="str">
            <v>диаметр тр-да, мм</v>
          </cell>
          <cell r="AH76" t="str">
            <v>диаметр тр-да, мм</v>
          </cell>
          <cell r="AI76" t="str">
            <v>диаметр тр-да, мм</v>
          </cell>
          <cell r="AJ76" t="str">
            <v>диаметр тр-да, мм</v>
          </cell>
          <cell r="AK76" t="str">
            <v>диаметр тр-да, мм</v>
          </cell>
          <cell r="AL76" t="str">
            <v>диаметр тр-да, мм</v>
          </cell>
          <cell r="AM76" t="str">
            <v>диаметр тр-да, мм</v>
          </cell>
          <cell r="AN76" t="str">
            <v>диаметр тр-да, мм</v>
          </cell>
          <cell r="AO76" t="str">
            <v>диаметр тр-да, мм</v>
          </cell>
          <cell r="AP76" t="str">
            <v>диаметр тр-да, мм</v>
          </cell>
          <cell r="AQ76" t="str">
            <v>диаметр тр-да, мм</v>
          </cell>
          <cell r="AR76" t="str">
            <v>диаметр тр-да, мм</v>
          </cell>
          <cell r="AS76" t="str">
            <v>диаметр тр-да, мм</v>
          </cell>
          <cell r="AT76" t="str">
            <v>диаметр тр-да, мм</v>
          </cell>
          <cell r="AU76" t="str">
            <v>диаметр тр-да, мм</v>
          </cell>
          <cell r="AX76" t="str">
            <v>диаметр тр-да, мм</v>
          </cell>
          <cell r="AY76" t="str">
            <v>диаметр тр-да, мм</v>
          </cell>
          <cell r="AZ76" t="str">
            <v>диаметр тр-да, мм</v>
          </cell>
          <cell r="BA76" t="str">
            <v>диаметр тр-да, мм</v>
          </cell>
          <cell r="BB76" t="str">
            <v>диаметр тр-да, мм</v>
          </cell>
          <cell r="BC76" t="str">
            <v>диаметр тр-да, мм</v>
          </cell>
          <cell r="BD76" t="str">
            <v>диаметр тр-да, мм</v>
          </cell>
          <cell r="BE76" t="str">
            <v>диаметр тр-да, мм</v>
          </cell>
          <cell r="BF76" t="str">
            <v>диаметр тр-да, мм</v>
          </cell>
          <cell r="BG76" t="str">
            <v>диаметр тр-да, мм</v>
          </cell>
          <cell r="BH76" t="str">
            <v>диаметр тр-да, мм</v>
          </cell>
          <cell r="BI76" t="str">
            <v>диаметр тр-да, мм</v>
          </cell>
          <cell r="BJ76" t="str">
            <v>диаметр тр-да, мм</v>
          </cell>
          <cell r="BK76" t="str">
            <v>диаметр тр-да, мм</v>
          </cell>
          <cell r="BL76" t="str">
            <v>диаметр тр-да, мм</v>
          </cell>
          <cell r="BM76" t="str">
            <v>диаметр тр-да, мм</v>
          </cell>
          <cell r="BN76" t="str">
            <v>диаметр тр-да, мм</v>
          </cell>
          <cell r="BO76" t="str">
            <v>диаметр тр-да, мм</v>
          </cell>
          <cell r="BP76" t="str">
            <v>диаметр тр-да, мм</v>
          </cell>
          <cell r="BQ76" t="str">
            <v>диаметр тр-да, мм</v>
          </cell>
          <cell r="BR76" t="str">
            <v>диаметр тр-да, мм</v>
          </cell>
          <cell r="BU76" t="str">
            <v>диаметр тр-да, мм</v>
          </cell>
          <cell r="BV76" t="str">
            <v>диаметр тр-да, мм</v>
          </cell>
          <cell r="BW76" t="str">
            <v>диаметр тр-да, мм</v>
          </cell>
          <cell r="BX76" t="str">
            <v>диаметр тр-да, мм</v>
          </cell>
          <cell r="BY76" t="str">
            <v>диаметр тр-да, мм</v>
          </cell>
          <cell r="BZ76" t="str">
            <v>диаметр тр-да, мм</v>
          </cell>
          <cell r="CA76" t="str">
            <v>диаметр тр-да, мм</v>
          </cell>
          <cell r="CB76" t="str">
            <v>диаметр тр-да, мм</v>
          </cell>
          <cell r="CC76" t="str">
            <v>диаметр тр-да, мм</v>
          </cell>
          <cell r="CD76" t="str">
            <v>диаметр тр-да, мм</v>
          </cell>
          <cell r="CE76" t="str">
            <v>диаметр тр-да, мм</v>
          </cell>
          <cell r="CF76" t="str">
            <v>диаметр тр-да, мм</v>
          </cell>
          <cell r="CG76" t="str">
            <v>диаметр тр-да, мм</v>
          </cell>
          <cell r="CH76" t="str">
            <v>диаметр тр-да, мм</v>
          </cell>
          <cell r="CI76" t="str">
            <v>диаметр тр-да, мм</v>
          </cell>
          <cell r="CJ76" t="str">
            <v>диаметр тр-да, мм</v>
          </cell>
          <cell r="CK76" t="str">
            <v>диаметр тр-да, мм</v>
          </cell>
          <cell r="CL76" t="str">
            <v>диаметр тр-да, мм</v>
          </cell>
          <cell r="CM76" t="str">
            <v>диаметр тр-да, мм</v>
          </cell>
          <cell r="CN76" t="str">
            <v>диаметр тр-да, мм</v>
          </cell>
          <cell r="CO76" t="str">
            <v>диаметр тр-да, мм</v>
          </cell>
        </row>
        <row r="77">
          <cell r="A77" t="str">
            <v>Код выбора q</v>
          </cell>
          <cell r="B77" t="str">
            <v>КОД тепловой сети</v>
          </cell>
          <cell r="C77" t="str">
            <v>КОД Типа прокладки (по тех.паспорту)</v>
          </cell>
          <cell r="D77" t="str">
            <v>КОД периода проектирования тепловой сети</v>
          </cell>
          <cell r="E77" t="str">
            <v xml:space="preserve">КОД продолжительности эксплуатации </v>
          </cell>
          <cell r="F77" t="str">
            <v>Тип прокладки (по тех.паспорту)</v>
          </cell>
          <cell r="J77" t="str">
            <v>№ Таблицы из приказа 325</v>
          </cell>
          <cell r="K77" t="str">
            <v>№ Таблицы из приказа 325</v>
          </cell>
          <cell r="L77" t="str">
            <v>Тип прокладки (по приказу 325)</v>
          </cell>
          <cell r="M77" t="str">
            <v>Период проектирования тепловой сети</v>
          </cell>
          <cell r="N77" t="str">
            <v xml:space="preserve">Продолжительность эксплуатации </v>
          </cell>
          <cell r="O77" t="str">
            <v>КОД1 тепловой сети</v>
          </cell>
          <cell r="P77" t="str">
            <v>КОД диапазона температур тепловой сети</v>
          </cell>
          <cell r="Q77" t="str">
            <v>Диапазон температур тепловой сети</v>
          </cell>
          <cell r="R77" t="str">
            <v>Критерий отбора температур тепловой сети</v>
          </cell>
          <cell r="S77" t="str">
            <v>Критерий отбора температур тепловой сети</v>
          </cell>
          <cell r="T77" t="str">
            <v>Критерий отбора температур тепловой сети</v>
          </cell>
          <cell r="V77" t="str">
            <v>Температура или расность температур</v>
          </cell>
          <cell r="W77" t="str">
            <v>Смежное (меньшее) значение температуры, 0С</v>
          </cell>
          <cell r="X77" t="str">
            <v>Смежное (большее) значение температуры, 0С</v>
          </cell>
          <cell r="Y77" t="str">
            <v>Выбор номера столбца из таблицы (меньший)</v>
          </cell>
          <cell r="Z77" t="str">
            <v>Выбор номера столбца из таблицы (больший)</v>
          </cell>
          <cell r="AA77">
            <v>25</v>
          </cell>
          <cell r="AB77">
            <v>32</v>
          </cell>
          <cell r="AC77">
            <v>40</v>
          </cell>
          <cell r="AD77">
            <v>50</v>
          </cell>
          <cell r="AE77">
            <v>65</v>
          </cell>
          <cell r="AF77">
            <v>80</v>
          </cell>
          <cell r="AG77">
            <v>100</v>
          </cell>
          <cell r="AH77">
            <v>125</v>
          </cell>
          <cell r="AI77">
            <v>150</v>
          </cell>
          <cell r="AJ77">
            <v>200</v>
          </cell>
          <cell r="AK77">
            <v>250</v>
          </cell>
          <cell r="AL77">
            <v>300</v>
          </cell>
          <cell r="AM77">
            <v>350</v>
          </cell>
          <cell r="AN77">
            <v>400</v>
          </cell>
          <cell r="AO77">
            <v>450</v>
          </cell>
          <cell r="AP77">
            <v>500</v>
          </cell>
          <cell r="AQ77">
            <v>600</v>
          </cell>
          <cell r="AR77">
            <v>700</v>
          </cell>
          <cell r="AS77">
            <v>800</v>
          </cell>
          <cell r="AT77">
            <v>900</v>
          </cell>
          <cell r="AU77">
            <v>1000</v>
          </cell>
          <cell r="AX77">
            <v>25</v>
          </cell>
          <cell r="AY77">
            <v>32</v>
          </cell>
          <cell r="AZ77">
            <v>40</v>
          </cell>
          <cell r="BA77">
            <v>50</v>
          </cell>
          <cell r="BB77">
            <v>65</v>
          </cell>
          <cell r="BC77">
            <v>80</v>
          </cell>
          <cell r="BD77">
            <v>100</v>
          </cell>
          <cell r="BE77">
            <v>125</v>
          </cell>
          <cell r="BF77">
            <v>150</v>
          </cell>
          <cell r="BG77">
            <v>200</v>
          </cell>
          <cell r="BH77">
            <v>250</v>
          </cell>
          <cell r="BI77">
            <v>300</v>
          </cell>
          <cell r="BJ77">
            <v>350</v>
          </cell>
          <cell r="BK77">
            <v>400</v>
          </cell>
          <cell r="BL77">
            <v>450</v>
          </cell>
          <cell r="BM77">
            <v>500</v>
          </cell>
          <cell r="BN77">
            <v>600</v>
          </cell>
          <cell r="BO77">
            <v>700</v>
          </cell>
          <cell r="BP77">
            <v>800</v>
          </cell>
          <cell r="BQ77">
            <v>900</v>
          </cell>
          <cell r="BR77">
            <v>1000</v>
          </cell>
          <cell r="BU77">
            <v>25</v>
          </cell>
          <cell r="BV77">
            <v>32</v>
          </cell>
          <cell r="BW77">
            <v>40</v>
          </cell>
          <cell r="BX77">
            <v>50</v>
          </cell>
          <cell r="BY77">
            <v>65</v>
          </cell>
          <cell r="BZ77">
            <v>80</v>
          </cell>
          <cell r="CA77">
            <v>100</v>
          </cell>
          <cell r="CB77">
            <v>125</v>
          </cell>
          <cell r="CC77">
            <v>150</v>
          </cell>
          <cell r="CD77">
            <v>200</v>
          </cell>
          <cell r="CE77">
            <v>250</v>
          </cell>
          <cell r="CF77">
            <v>300</v>
          </cell>
          <cell r="CG77">
            <v>350</v>
          </cell>
          <cell r="CH77">
            <v>400</v>
          </cell>
          <cell r="CI77">
            <v>450</v>
          </cell>
          <cell r="CJ77">
            <v>500</v>
          </cell>
          <cell r="CK77">
            <v>600</v>
          </cell>
          <cell r="CL77">
            <v>700</v>
          </cell>
          <cell r="CM77">
            <v>800</v>
          </cell>
          <cell r="CN77">
            <v>900</v>
          </cell>
          <cell r="CO77">
            <v>1000</v>
          </cell>
        </row>
        <row r="78">
          <cell r="A78" t="str">
            <v>Т3_2_2003_более5Внутри помещенийотоплениеподающий3</v>
          </cell>
          <cell r="B78" t="str">
            <v>232</v>
          </cell>
          <cell r="C78">
            <v>2</v>
          </cell>
          <cell r="D78">
            <v>3</v>
          </cell>
          <cell r="E78">
            <v>2</v>
          </cell>
          <cell r="F78" t="str">
            <v>Внутри помещений</v>
          </cell>
          <cell r="G78" t="str">
            <v>отопление</v>
          </cell>
          <cell r="H78" t="str">
            <v>подающий</v>
          </cell>
          <cell r="I78" t="str">
            <v>Внутри помещенийотоплениеподающий</v>
          </cell>
          <cell r="J78" t="str">
            <v>Т3_2_2003_более5</v>
          </cell>
          <cell r="K78" t="str">
            <v>Таблица 3.2</v>
          </cell>
          <cell r="L78" t="str">
            <v>в помещении и тоннеле</v>
          </cell>
          <cell r="M78" t="str">
            <v>С 1998 г. ПО 2003 г. ВКЛЮЧИТЕЛЬНО</v>
          </cell>
          <cell r="O78">
            <v>16</v>
          </cell>
          <cell r="P78">
            <v>1</v>
          </cell>
          <cell r="Q78" t="str">
            <v>Т32б</v>
          </cell>
          <cell r="R78" t="str">
            <v>Разность температуры теплоносителя и наружного воздуха,0С</v>
          </cell>
          <cell r="S78" t="str">
            <v>Разность температуры теплоносителя и наружного воздуха,0С;отопление;подающий</v>
          </cell>
          <cell r="T78" t="str">
            <v>отдельно для подачи и обратки сетей отопления и ГВС</v>
          </cell>
          <cell r="V78">
            <v>68.650999999999996</v>
          </cell>
          <cell r="W78">
            <v>50</v>
          </cell>
          <cell r="X78">
            <v>100</v>
          </cell>
          <cell r="Y78">
            <v>2</v>
          </cell>
          <cell r="Z78">
            <v>3</v>
          </cell>
          <cell r="AA78">
            <v>7</v>
          </cell>
          <cell r="AB78">
            <v>7.9329999999999998</v>
          </cell>
          <cell r="AC78">
            <v>9</v>
          </cell>
          <cell r="AD78">
            <v>9</v>
          </cell>
          <cell r="AE78">
            <v>10</v>
          </cell>
          <cell r="AF78">
            <v>11</v>
          </cell>
          <cell r="AG78">
            <v>12</v>
          </cell>
          <cell r="AH78">
            <v>15</v>
          </cell>
          <cell r="AI78">
            <v>16</v>
          </cell>
          <cell r="AJ78">
            <v>20</v>
          </cell>
          <cell r="AK78">
            <v>23</v>
          </cell>
          <cell r="AL78">
            <v>27</v>
          </cell>
          <cell r="AM78">
            <v>30</v>
          </cell>
          <cell r="AN78">
            <v>33</v>
          </cell>
          <cell r="AO78">
            <v>36</v>
          </cell>
          <cell r="AP78">
            <v>40</v>
          </cell>
          <cell r="AQ78">
            <v>46</v>
          </cell>
          <cell r="AR78">
            <v>51</v>
          </cell>
          <cell r="AS78">
            <v>58</v>
          </cell>
          <cell r="AT78">
            <v>64</v>
          </cell>
          <cell r="AU78">
            <v>71</v>
          </cell>
          <cell r="AX78">
            <v>15</v>
          </cell>
          <cell r="AY78">
            <v>16.399999999999999</v>
          </cell>
          <cell r="AZ78">
            <v>18</v>
          </cell>
          <cell r="BA78">
            <v>19</v>
          </cell>
          <cell r="BB78">
            <v>22</v>
          </cell>
          <cell r="BC78">
            <v>24</v>
          </cell>
          <cell r="BD78">
            <v>27</v>
          </cell>
          <cell r="BE78">
            <v>30</v>
          </cell>
          <cell r="BF78">
            <v>34</v>
          </cell>
          <cell r="BG78">
            <v>40</v>
          </cell>
          <cell r="BH78">
            <v>46</v>
          </cell>
          <cell r="BI78">
            <v>53</v>
          </cell>
          <cell r="BJ78">
            <v>58</v>
          </cell>
          <cell r="BK78">
            <v>64</v>
          </cell>
          <cell r="BL78">
            <v>70</v>
          </cell>
          <cell r="BM78">
            <v>75</v>
          </cell>
          <cell r="BN78">
            <v>86</v>
          </cell>
          <cell r="BO78">
            <v>95</v>
          </cell>
          <cell r="BP78">
            <v>107</v>
          </cell>
          <cell r="BQ78">
            <v>117</v>
          </cell>
          <cell r="BR78">
            <v>128</v>
          </cell>
          <cell r="BU78">
            <v>9.984</v>
          </cell>
          <cell r="BV78">
            <v>11.090999999999999</v>
          </cell>
          <cell r="BW78">
            <v>12.356999999999999</v>
          </cell>
          <cell r="BX78">
            <v>12.73</v>
          </cell>
          <cell r="BY78">
            <v>14.476000000000001</v>
          </cell>
          <cell r="BZ78">
            <v>15.849</v>
          </cell>
          <cell r="CA78">
            <v>17.594999999999999</v>
          </cell>
          <cell r="CB78">
            <v>20.594999999999999</v>
          </cell>
          <cell r="CC78">
            <v>22.713999999999999</v>
          </cell>
          <cell r="CD78">
            <v>27.46</v>
          </cell>
          <cell r="CE78">
            <v>31.579000000000001</v>
          </cell>
          <cell r="CF78">
            <v>36.698999999999998</v>
          </cell>
          <cell r="CG78">
            <v>40.445</v>
          </cell>
          <cell r="CH78">
            <v>44.564</v>
          </cell>
          <cell r="CI78">
            <v>48.683</v>
          </cell>
          <cell r="CJ78">
            <v>53.055999999999997</v>
          </cell>
          <cell r="CK78">
            <v>60.920999999999999</v>
          </cell>
          <cell r="CL78">
            <v>67.412999999999997</v>
          </cell>
          <cell r="CM78">
            <v>76.278000000000006</v>
          </cell>
          <cell r="CN78">
            <v>83.77</v>
          </cell>
          <cell r="CO78">
            <v>92.262</v>
          </cell>
        </row>
        <row r="79">
          <cell r="A79" t="str">
            <v>Т3_2_2003_более5Внутри помещенийотоплениеобратный3</v>
          </cell>
          <cell r="B79" t="str">
            <v>232</v>
          </cell>
          <cell r="C79">
            <v>2</v>
          </cell>
          <cell r="D79">
            <v>3</v>
          </cell>
          <cell r="E79">
            <v>2</v>
          </cell>
          <cell r="F79" t="str">
            <v>Внутри помещений</v>
          </cell>
          <cell r="G79" t="str">
            <v>отопление</v>
          </cell>
          <cell r="H79" t="str">
            <v>обратный</v>
          </cell>
          <cell r="I79" t="str">
            <v>Внутри помещенийотоплениеобратный</v>
          </cell>
          <cell r="J79" t="str">
            <v>Т3_2_2003_более5</v>
          </cell>
          <cell r="K79" t="str">
            <v>Таблица 3.2</v>
          </cell>
          <cell r="L79" t="str">
            <v>в помещении и тоннеле</v>
          </cell>
          <cell r="M79" t="str">
            <v>С 1998 г. ПО 2003 г. ВКЛЮЧИТЕЛЬНО</v>
          </cell>
          <cell r="O79">
            <v>16</v>
          </cell>
          <cell r="P79">
            <v>1</v>
          </cell>
          <cell r="Q79" t="str">
            <v>Т32б</v>
          </cell>
          <cell r="R79" t="str">
            <v>Разность температуры теплоносителя и наружного воздуха,0С</v>
          </cell>
          <cell r="S79" t="str">
            <v>Разность температуры теплоносителя и наружного воздуха,0С;отопление;обратный</v>
          </cell>
          <cell r="T79" t="str">
            <v>отдельно для подачи и обратки сетей отопления и ГВС</v>
          </cell>
          <cell r="V79">
            <v>56.673999999999999</v>
          </cell>
          <cell r="W79">
            <v>50</v>
          </cell>
          <cell r="X79">
            <v>100</v>
          </cell>
          <cell r="Y79">
            <v>2</v>
          </cell>
          <cell r="Z79">
            <v>3</v>
          </cell>
          <cell r="AA79">
            <v>7</v>
          </cell>
          <cell r="AB79">
            <v>7.9329999999999998</v>
          </cell>
          <cell r="AC79">
            <v>9</v>
          </cell>
          <cell r="AD79">
            <v>9</v>
          </cell>
          <cell r="AE79">
            <v>10</v>
          </cell>
          <cell r="AF79">
            <v>11</v>
          </cell>
          <cell r="AG79">
            <v>12</v>
          </cell>
          <cell r="AH79">
            <v>15</v>
          </cell>
          <cell r="AI79">
            <v>16</v>
          </cell>
          <cell r="AJ79">
            <v>20</v>
          </cell>
          <cell r="AK79">
            <v>23</v>
          </cell>
          <cell r="AL79">
            <v>27</v>
          </cell>
          <cell r="AM79">
            <v>30</v>
          </cell>
          <cell r="AN79">
            <v>33</v>
          </cell>
          <cell r="AO79">
            <v>36</v>
          </cell>
          <cell r="AP79">
            <v>40</v>
          </cell>
          <cell r="AQ79">
            <v>46</v>
          </cell>
          <cell r="AR79">
            <v>51</v>
          </cell>
          <cell r="AS79">
            <v>58</v>
          </cell>
          <cell r="AT79">
            <v>64</v>
          </cell>
          <cell r="AU79">
            <v>71</v>
          </cell>
          <cell r="AX79">
            <v>15</v>
          </cell>
          <cell r="AY79">
            <v>16.399999999999999</v>
          </cell>
          <cell r="AZ79">
            <v>18</v>
          </cell>
          <cell r="BA79">
            <v>19</v>
          </cell>
          <cell r="BB79">
            <v>22</v>
          </cell>
          <cell r="BC79">
            <v>24</v>
          </cell>
          <cell r="BD79">
            <v>27</v>
          </cell>
          <cell r="BE79">
            <v>30</v>
          </cell>
          <cell r="BF79">
            <v>34</v>
          </cell>
          <cell r="BG79">
            <v>40</v>
          </cell>
          <cell r="BH79">
            <v>46</v>
          </cell>
          <cell r="BI79">
            <v>53</v>
          </cell>
          <cell r="BJ79">
            <v>58</v>
          </cell>
          <cell r="BK79">
            <v>64</v>
          </cell>
          <cell r="BL79">
            <v>70</v>
          </cell>
          <cell r="BM79">
            <v>75</v>
          </cell>
          <cell r="BN79">
            <v>86</v>
          </cell>
          <cell r="BO79">
            <v>95</v>
          </cell>
          <cell r="BP79">
            <v>107</v>
          </cell>
          <cell r="BQ79">
            <v>117</v>
          </cell>
          <cell r="BR79">
            <v>128</v>
          </cell>
          <cell r="BU79">
            <v>8.0679999999999996</v>
          </cell>
          <cell r="BV79">
            <v>9.0630000000000006</v>
          </cell>
          <cell r="BW79">
            <v>10.201000000000001</v>
          </cell>
          <cell r="BX79">
            <v>10.335000000000001</v>
          </cell>
          <cell r="BY79">
            <v>11.602</v>
          </cell>
          <cell r="BZ79">
            <v>12.734999999999999</v>
          </cell>
          <cell r="CA79">
            <v>14.002000000000001</v>
          </cell>
          <cell r="CB79">
            <v>17.001999999999999</v>
          </cell>
          <cell r="CC79">
            <v>18.402999999999999</v>
          </cell>
          <cell r="CD79">
            <v>22.67</v>
          </cell>
          <cell r="CE79">
            <v>26.07</v>
          </cell>
          <cell r="CF79">
            <v>30.47</v>
          </cell>
          <cell r="CG79">
            <v>33.737000000000002</v>
          </cell>
          <cell r="CH79">
            <v>37.137999999999998</v>
          </cell>
          <cell r="CI79">
            <v>40.537999999999997</v>
          </cell>
          <cell r="CJ79">
            <v>44.671999999999997</v>
          </cell>
          <cell r="CK79">
            <v>51.338999999999999</v>
          </cell>
          <cell r="CL79">
            <v>56.872999999999998</v>
          </cell>
          <cell r="CM79">
            <v>64.540999999999997</v>
          </cell>
          <cell r="CN79">
            <v>71.073999999999998</v>
          </cell>
          <cell r="CO79">
            <v>78.608000000000004</v>
          </cell>
        </row>
        <row r="80">
          <cell r="A80" t="str">
            <v>Т3_2_2003_более5Внутри помещенийГВСподающий3</v>
          </cell>
          <cell r="B80" t="str">
            <v>232</v>
          </cell>
          <cell r="C80">
            <v>2</v>
          </cell>
          <cell r="D80">
            <v>3</v>
          </cell>
          <cell r="E80">
            <v>2</v>
          </cell>
          <cell r="F80" t="str">
            <v>Внутри помещений</v>
          </cell>
          <cell r="G80" t="str">
            <v>ГВС</v>
          </cell>
          <cell r="H80" t="str">
            <v>подающий</v>
          </cell>
          <cell r="I80" t="str">
            <v>Внутри помещенийГВСподающий</v>
          </cell>
          <cell r="J80" t="str">
            <v>Т3_2_2003_более5</v>
          </cell>
          <cell r="K80" t="str">
            <v>Таблица 3.2</v>
          </cell>
          <cell r="L80" t="str">
            <v>в помещении и тоннеле</v>
          </cell>
          <cell r="M80" t="str">
            <v>С 1998 г. ПО 2003 г. ВКЛЮЧИТЕЛЬНО</v>
          </cell>
          <cell r="O80">
            <v>16</v>
          </cell>
          <cell r="P80">
            <v>1</v>
          </cell>
          <cell r="Q80" t="str">
            <v>Т32б</v>
          </cell>
          <cell r="R80" t="str">
            <v>Разность температуры теплоносителя и наружного воздуха,0С</v>
          </cell>
          <cell r="S80" t="str">
            <v>Разность температуры теплоносителя и наружного воздуха,0С;ГВС;подающий</v>
          </cell>
          <cell r="T80" t="str">
            <v>отдельно для подачи и обратки сетей отопления и ГВС</v>
          </cell>
          <cell r="V80">
            <v>58.3</v>
          </cell>
          <cell r="W80">
            <v>50</v>
          </cell>
          <cell r="X80">
            <v>100</v>
          </cell>
          <cell r="Y80">
            <v>2</v>
          </cell>
          <cell r="Z80">
            <v>3</v>
          </cell>
          <cell r="AA80">
            <v>7</v>
          </cell>
          <cell r="AB80">
            <v>7.9329999999999998</v>
          </cell>
          <cell r="AC80">
            <v>9</v>
          </cell>
          <cell r="AD80">
            <v>9</v>
          </cell>
          <cell r="AE80">
            <v>10</v>
          </cell>
          <cell r="AF80">
            <v>11</v>
          </cell>
          <cell r="AG80">
            <v>12</v>
          </cell>
          <cell r="AH80">
            <v>15</v>
          </cell>
          <cell r="AI80">
            <v>16</v>
          </cell>
          <cell r="AJ80">
            <v>20</v>
          </cell>
          <cell r="AK80">
            <v>23</v>
          </cell>
          <cell r="AL80">
            <v>27</v>
          </cell>
          <cell r="AM80">
            <v>30</v>
          </cell>
          <cell r="AN80">
            <v>33</v>
          </cell>
          <cell r="AO80">
            <v>36</v>
          </cell>
          <cell r="AP80">
            <v>40</v>
          </cell>
          <cell r="AQ80">
            <v>46</v>
          </cell>
          <cell r="AR80">
            <v>51</v>
          </cell>
          <cell r="AS80">
            <v>58</v>
          </cell>
          <cell r="AT80">
            <v>64</v>
          </cell>
          <cell r="AU80">
            <v>71</v>
          </cell>
          <cell r="AX80">
            <v>15</v>
          </cell>
          <cell r="AY80">
            <v>16.399999999999999</v>
          </cell>
          <cell r="AZ80">
            <v>18</v>
          </cell>
          <cell r="BA80">
            <v>19</v>
          </cell>
          <cell r="BB80">
            <v>22</v>
          </cell>
          <cell r="BC80">
            <v>24</v>
          </cell>
          <cell r="BD80">
            <v>27</v>
          </cell>
          <cell r="BE80">
            <v>30</v>
          </cell>
          <cell r="BF80">
            <v>34</v>
          </cell>
          <cell r="BG80">
            <v>40</v>
          </cell>
          <cell r="BH80">
            <v>46</v>
          </cell>
          <cell r="BI80">
            <v>53</v>
          </cell>
          <cell r="BJ80">
            <v>58</v>
          </cell>
          <cell r="BK80">
            <v>64</v>
          </cell>
          <cell r="BL80">
            <v>70</v>
          </cell>
          <cell r="BM80">
            <v>75</v>
          </cell>
          <cell r="BN80">
            <v>86</v>
          </cell>
          <cell r="BO80">
            <v>95</v>
          </cell>
          <cell r="BP80">
            <v>107</v>
          </cell>
          <cell r="BQ80">
            <v>117</v>
          </cell>
          <cell r="BR80">
            <v>128</v>
          </cell>
          <cell r="BU80">
            <v>8.3279999999999994</v>
          </cell>
          <cell r="BV80">
            <v>9.3390000000000004</v>
          </cell>
          <cell r="BW80">
            <v>10.494</v>
          </cell>
          <cell r="BX80">
            <v>10.66</v>
          </cell>
          <cell r="BY80">
            <v>11.992000000000001</v>
          </cell>
          <cell r="BZ80">
            <v>13.157999999999999</v>
          </cell>
          <cell r="CA80">
            <v>14.49</v>
          </cell>
          <cell r="CB80">
            <v>17.489999999999998</v>
          </cell>
          <cell r="CC80">
            <v>18.988</v>
          </cell>
          <cell r="CD80">
            <v>23.32</v>
          </cell>
          <cell r="CE80">
            <v>26.818000000000001</v>
          </cell>
          <cell r="CF80">
            <v>31.315999999999999</v>
          </cell>
          <cell r="CG80">
            <v>34.648000000000003</v>
          </cell>
          <cell r="CH80">
            <v>38.146000000000001</v>
          </cell>
          <cell r="CI80">
            <v>41.643999999999998</v>
          </cell>
          <cell r="CJ80">
            <v>45.81</v>
          </cell>
          <cell r="CK80">
            <v>52.64</v>
          </cell>
          <cell r="CL80">
            <v>58.304000000000002</v>
          </cell>
          <cell r="CM80">
            <v>66.134</v>
          </cell>
          <cell r="CN80">
            <v>72.798000000000002</v>
          </cell>
          <cell r="CO80">
            <v>80.462000000000003</v>
          </cell>
        </row>
        <row r="81">
          <cell r="A81" t="str">
            <v>Т3_2_2003_более5Внутри помещенийГВСобратный3</v>
          </cell>
          <cell r="B81" t="str">
            <v>232</v>
          </cell>
          <cell r="C81">
            <v>2</v>
          </cell>
          <cell r="D81">
            <v>3</v>
          </cell>
          <cell r="E81">
            <v>2</v>
          </cell>
          <cell r="F81" t="str">
            <v>Внутри помещений</v>
          </cell>
          <cell r="G81" t="str">
            <v>ГВС</v>
          </cell>
          <cell r="H81" t="str">
            <v>обратный</v>
          </cell>
          <cell r="I81" t="str">
            <v>Внутри помещенийГВСобратный</v>
          </cell>
          <cell r="J81" t="str">
            <v>Т3_2_2003_более5</v>
          </cell>
          <cell r="K81" t="str">
            <v>Таблица 3.2</v>
          </cell>
          <cell r="L81" t="str">
            <v>в помещении и тоннеле</v>
          </cell>
          <cell r="M81" t="str">
            <v>С 1998 г. ПО 2003 г. ВКЛЮЧИТЕЛЬНО</v>
          </cell>
          <cell r="O81">
            <v>16</v>
          </cell>
          <cell r="P81">
            <v>1</v>
          </cell>
          <cell r="Q81" t="str">
            <v>Т32б</v>
          </cell>
          <cell r="R81" t="str">
            <v>Разность температуры теплоносителя и наружного воздуха,0С</v>
          </cell>
          <cell r="S81" t="str">
            <v>Разность температуры теплоносителя и наружного воздуха,0С;ГВС;обратный</v>
          </cell>
          <cell r="T81" t="str">
            <v>отдельно для подачи и обратки сетей отопления и ГВС</v>
          </cell>
          <cell r="V81">
            <v>53.3</v>
          </cell>
          <cell r="W81">
            <v>50</v>
          </cell>
          <cell r="X81">
            <v>100</v>
          </cell>
          <cell r="Y81">
            <v>2</v>
          </cell>
          <cell r="Z81">
            <v>3</v>
          </cell>
          <cell r="AA81">
            <v>7</v>
          </cell>
          <cell r="AB81">
            <v>7.9329999999999998</v>
          </cell>
          <cell r="AC81">
            <v>9</v>
          </cell>
          <cell r="AD81">
            <v>9</v>
          </cell>
          <cell r="AE81">
            <v>10</v>
          </cell>
          <cell r="AF81">
            <v>11</v>
          </cell>
          <cell r="AG81">
            <v>12</v>
          </cell>
          <cell r="AH81">
            <v>15</v>
          </cell>
          <cell r="AI81">
            <v>16</v>
          </cell>
          <cell r="AJ81">
            <v>20</v>
          </cell>
          <cell r="AK81">
            <v>23</v>
          </cell>
          <cell r="AL81">
            <v>27</v>
          </cell>
          <cell r="AM81">
            <v>30</v>
          </cell>
          <cell r="AN81">
            <v>33</v>
          </cell>
          <cell r="AO81">
            <v>36</v>
          </cell>
          <cell r="AP81">
            <v>40</v>
          </cell>
          <cell r="AQ81">
            <v>46</v>
          </cell>
          <cell r="AR81">
            <v>51</v>
          </cell>
          <cell r="AS81">
            <v>58</v>
          </cell>
          <cell r="AT81">
            <v>64</v>
          </cell>
          <cell r="AU81">
            <v>71</v>
          </cell>
          <cell r="AX81">
            <v>15</v>
          </cell>
          <cell r="AY81">
            <v>16.399999999999999</v>
          </cell>
          <cell r="AZ81">
            <v>18</v>
          </cell>
          <cell r="BA81">
            <v>19</v>
          </cell>
          <cell r="BB81">
            <v>22</v>
          </cell>
          <cell r="BC81">
            <v>24</v>
          </cell>
          <cell r="BD81">
            <v>27</v>
          </cell>
          <cell r="BE81">
            <v>30</v>
          </cell>
          <cell r="BF81">
            <v>34</v>
          </cell>
          <cell r="BG81">
            <v>40</v>
          </cell>
          <cell r="BH81">
            <v>46</v>
          </cell>
          <cell r="BI81">
            <v>53</v>
          </cell>
          <cell r="BJ81">
            <v>58</v>
          </cell>
          <cell r="BK81">
            <v>64</v>
          </cell>
          <cell r="BL81">
            <v>70</v>
          </cell>
          <cell r="BM81">
            <v>75</v>
          </cell>
          <cell r="BN81">
            <v>86</v>
          </cell>
          <cell r="BO81">
            <v>95</v>
          </cell>
          <cell r="BP81">
            <v>107</v>
          </cell>
          <cell r="BQ81">
            <v>117</v>
          </cell>
          <cell r="BR81">
            <v>128</v>
          </cell>
          <cell r="BU81">
            <v>7.5279999999999996</v>
          </cell>
          <cell r="BV81">
            <v>8.4920000000000009</v>
          </cell>
          <cell r="BW81">
            <v>9.5939999999999994</v>
          </cell>
          <cell r="BX81">
            <v>9.66</v>
          </cell>
          <cell r="BY81">
            <v>10.792</v>
          </cell>
          <cell r="BZ81">
            <v>11.858000000000001</v>
          </cell>
          <cell r="CA81">
            <v>12.99</v>
          </cell>
          <cell r="CB81">
            <v>15.99</v>
          </cell>
          <cell r="CC81">
            <v>17.187999999999999</v>
          </cell>
          <cell r="CD81">
            <v>21.32</v>
          </cell>
          <cell r="CE81">
            <v>24.518000000000001</v>
          </cell>
          <cell r="CF81">
            <v>28.716000000000001</v>
          </cell>
          <cell r="CG81">
            <v>31.847999999999999</v>
          </cell>
          <cell r="CH81">
            <v>35.045999999999999</v>
          </cell>
          <cell r="CI81">
            <v>38.244</v>
          </cell>
          <cell r="CJ81">
            <v>42.31</v>
          </cell>
          <cell r="CK81">
            <v>48.64</v>
          </cell>
          <cell r="CL81">
            <v>53.904000000000003</v>
          </cell>
          <cell r="CM81">
            <v>61.234000000000002</v>
          </cell>
          <cell r="CN81">
            <v>67.498000000000005</v>
          </cell>
          <cell r="CO81">
            <v>74.762</v>
          </cell>
        </row>
        <row r="83">
          <cell r="A83" t="str">
            <v/>
          </cell>
          <cell r="AA83" t="str">
            <v>Смежное (меньшее) значение уд.тепловых потерь, ккал/чм</v>
          </cell>
          <cell r="AX83" t="str">
            <v>Смежное (большее) значение уд.тепловых потерь, ккал/чм</v>
          </cell>
          <cell r="BU83" t="str">
            <v>Значение уд.тепловых потерь, ккал/чм</v>
          </cell>
        </row>
        <row r="84">
          <cell r="A84" t="str">
            <v/>
          </cell>
          <cell r="AA84" t="str">
            <v>q1, ккал/чм</v>
          </cell>
          <cell r="AB84" t="str">
            <v>q1, ккал/чм</v>
          </cell>
          <cell r="AC84" t="str">
            <v>q1, ккал/чм</v>
          </cell>
          <cell r="AD84" t="str">
            <v>q1, ккал/чм</v>
          </cell>
          <cell r="AE84" t="str">
            <v>q1, ккал/чм</v>
          </cell>
          <cell r="AF84" t="str">
            <v>q1, ккал/чм</v>
          </cell>
          <cell r="AG84" t="str">
            <v>q1, ккал/чм</v>
          </cell>
          <cell r="AH84" t="str">
            <v>q1, ккал/чм</v>
          </cell>
          <cell r="AI84" t="str">
            <v>q1, ккал/чм</v>
          </cell>
          <cell r="AJ84" t="str">
            <v>q1, ккал/чм</v>
          </cell>
          <cell r="AK84" t="str">
            <v>q1, ккал/чм</v>
          </cell>
          <cell r="AL84" t="str">
            <v>q1, ккал/чм</v>
          </cell>
          <cell r="AM84" t="str">
            <v>q1, ккал/чм</v>
          </cell>
          <cell r="AN84" t="str">
            <v>q1, ккал/чм</v>
          </cell>
          <cell r="AO84" t="str">
            <v>q1, ккал/чм</v>
          </cell>
          <cell r="AP84" t="str">
            <v>q1, ккал/чм</v>
          </cell>
          <cell r="AQ84" t="str">
            <v>q1, ккал/чм</v>
          </cell>
          <cell r="AR84" t="str">
            <v>q1, ккал/чм</v>
          </cell>
          <cell r="AS84" t="str">
            <v>q1, ккал/чм</v>
          </cell>
          <cell r="AT84" t="str">
            <v>q1, ккал/чм</v>
          </cell>
          <cell r="AU84" t="str">
            <v>q1, ккал/чм</v>
          </cell>
          <cell r="AV84" t="str">
            <v>q1, ккал/чм</v>
          </cell>
          <cell r="AX84" t="str">
            <v>q2, ккал/чм</v>
          </cell>
          <cell r="AY84" t="str">
            <v>q2, ккал/чм</v>
          </cell>
          <cell r="AZ84" t="str">
            <v>q2, ккал/чм</v>
          </cell>
          <cell r="BA84" t="str">
            <v>q2, ккал/чм</v>
          </cell>
          <cell r="BB84" t="str">
            <v>q2, ккал/чм</v>
          </cell>
          <cell r="BC84" t="str">
            <v>q2, ккал/чм</v>
          </cell>
          <cell r="BD84" t="str">
            <v>q2, ккал/чм</v>
          </cell>
          <cell r="BE84" t="str">
            <v>q2, ккал/чм</v>
          </cell>
          <cell r="BF84" t="str">
            <v>q2, ккал/чм</v>
          </cell>
          <cell r="BG84" t="str">
            <v>q2, ккал/чм</v>
          </cell>
          <cell r="BH84" t="str">
            <v>q2, ккал/чм</v>
          </cell>
          <cell r="BI84" t="str">
            <v>q2, ккал/чм</v>
          </cell>
          <cell r="BJ84" t="str">
            <v>q2, ккал/чм</v>
          </cell>
          <cell r="BK84" t="str">
            <v>q2, ккал/чм</v>
          </cell>
          <cell r="BL84" t="str">
            <v>q2, ккал/чм</v>
          </cell>
          <cell r="BM84" t="str">
            <v>q2, ккал/чм</v>
          </cell>
          <cell r="BN84" t="str">
            <v>q2, ккал/чм</v>
          </cell>
          <cell r="BO84" t="str">
            <v>q2, ккал/чм</v>
          </cell>
          <cell r="BP84" t="str">
            <v>q2, ккал/чм</v>
          </cell>
          <cell r="BQ84" t="str">
            <v>q2, ккал/чм</v>
          </cell>
          <cell r="BR84" t="str">
            <v>q2, ккал/чм</v>
          </cell>
          <cell r="BS84" t="str">
            <v>q2, ккал/чм</v>
          </cell>
          <cell r="BU84" t="str">
            <v>q, ккал/чм</v>
          </cell>
          <cell r="BV84" t="str">
            <v>q, ккал/чм</v>
          </cell>
          <cell r="BW84" t="str">
            <v>q, ккал/чм</v>
          </cell>
          <cell r="BX84" t="str">
            <v>q, ккал/чм</v>
          </cell>
          <cell r="BY84" t="str">
            <v>q, ккал/чм</v>
          </cell>
          <cell r="BZ84" t="str">
            <v>q, ккал/чм</v>
          </cell>
          <cell r="CA84" t="str">
            <v>q, ккал/чм</v>
          </cell>
          <cell r="CB84" t="str">
            <v>q, ккал/чм</v>
          </cell>
          <cell r="CC84" t="str">
            <v>q, ккал/чм</v>
          </cell>
          <cell r="CD84" t="str">
            <v>q, ккал/чм</v>
          </cell>
          <cell r="CE84" t="str">
            <v>q, ккал/чм</v>
          </cell>
          <cell r="CF84" t="str">
            <v>q, ккал/чм</v>
          </cell>
          <cell r="CG84" t="str">
            <v>q, ккал/чм</v>
          </cell>
          <cell r="CH84" t="str">
            <v>q, ккал/чм</v>
          </cell>
          <cell r="CI84" t="str">
            <v>q, ккал/чм</v>
          </cell>
          <cell r="CJ84" t="str">
            <v>q, ккал/чм</v>
          </cell>
          <cell r="CK84" t="str">
            <v>q, ккал/чм</v>
          </cell>
          <cell r="CL84" t="str">
            <v>q, ккал/чм</v>
          </cell>
          <cell r="CM84" t="str">
            <v>q, ккал/чм</v>
          </cell>
          <cell r="CN84" t="str">
            <v>q, ккал/чм</v>
          </cell>
          <cell r="CO84" t="str">
            <v>q, ккал/чм</v>
          </cell>
          <cell r="CP84" t="str">
            <v>q, ккал/чм</v>
          </cell>
        </row>
        <row r="85">
          <cell r="A85" t="str">
            <v/>
          </cell>
          <cell r="AA85" t="str">
            <v>диаметр тр-да, мм</v>
          </cell>
          <cell r="AB85" t="str">
            <v>диаметр тр-да, мм</v>
          </cell>
          <cell r="AC85" t="str">
            <v>диаметр тр-да, мм</v>
          </cell>
          <cell r="AD85" t="str">
            <v>диаметр тр-да, мм</v>
          </cell>
          <cell r="AE85" t="str">
            <v>диаметр тр-да, мм</v>
          </cell>
          <cell r="AF85" t="str">
            <v>диаметр тр-да, мм</v>
          </cell>
          <cell r="AG85" t="str">
            <v>диаметр тр-да, мм</v>
          </cell>
          <cell r="AH85" t="str">
            <v>диаметр тр-да, мм</v>
          </cell>
          <cell r="AI85" t="str">
            <v>диаметр тр-да, мм</v>
          </cell>
          <cell r="AJ85" t="str">
            <v>диаметр тр-да, мм</v>
          </cell>
          <cell r="AK85" t="str">
            <v>диаметр тр-да, мм</v>
          </cell>
          <cell r="AL85" t="str">
            <v>диаметр тр-да, мм</v>
          </cell>
          <cell r="AM85" t="str">
            <v>диаметр тр-да, мм</v>
          </cell>
          <cell r="AN85" t="str">
            <v>диаметр тр-да, мм</v>
          </cell>
          <cell r="AO85" t="str">
            <v>диаметр тр-да, мм</v>
          </cell>
          <cell r="AP85" t="str">
            <v>диаметр тр-да, мм</v>
          </cell>
          <cell r="AQ85" t="str">
            <v>диаметр тр-да, мм</v>
          </cell>
          <cell r="AR85" t="str">
            <v>диаметр тр-да, мм</v>
          </cell>
          <cell r="AS85" t="str">
            <v>диаметр тр-да, мм</v>
          </cell>
          <cell r="AT85" t="str">
            <v>диаметр тр-да, мм</v>
          </cell>
          <cell r="AU85" t="str">
            <v>диаметр тр-да, мм</v>
          </cell>
          <cell r="AV85" t="str">
            <v>диаметр тр-да, мм</v>
          </cell>
          <cell r="AX85" t="str">
            <v>диаметр тр-да, мм</v>
          </cell>
          <cell r="AY85" t="str">
            <v>диаметр тр-да, мм</v>
          </cell>
          <cell r="AZ85" t="str">
            <v>диаметр тр-да, мм</v>
          </cell>
          <cell r="BA85" t="str">
            <v>диаметр тр-да, мм</v>
          </cell>
          <cell r="BB85" t="str">
            <v>диаметр тр-да, мм</v>
          </cell>
          <cell r="BC85" t="str">
            <v>диаметр тр-да, мм</v>
          </cell>
          <cell r="BD85" t="str">
            <v>диаметр тр-да, мм</v>
          </cell>
          <cell r="BE85" t="str">
            <v>диаметр тр-да, мм</v>
          </cell>
          <cell r="BF85" t="str">
            <v>диаметр тр-да, мм</v>
          </cell>
          <cell r="BG85" t="str">
            <v>диаметр тр-да, мм</v>
          </cell>
          <cell r="BH85" t="str">
            <v>диаметр тр-да, мм</v>
          </cell>
          <cell r="BI85" t="str">
            <v>диаметр тр-да, мм</v>
          </cell>
          <cell r="BJ85" t="str">
            <v>диаметр тр-да, мм</v>
          </cell>
          <cell r="BK85" t="str">
            <v>диаметр тр-да, мм</v>
          </cell>
          <cell r="BL85" t="str">
            <v>диаметр тр-да, мм</v>
          </cell>
          <cell r="BM85" t="str">
            <v>диаметр тр-да, мм</v>
          </cell>
          <cell r="BN85" t="str">
            <v>диаметр тр-да, мм</v>
          </cell>
          <cell r="BO85" t="str">
            <v>диаметр тр-да, мм</v>
          </cell>
          <cell r="BP85" t="str">
            <v>диаметр тр-да, мм</v>
          </cell>
          <cell r="BQ85" t="str">
            <v>диаметр тр-да, мм</v>
          </cell>
          <cell r="BR85" t="str">
            <v>диаметр тр-да, мм</v>
          </cell>
          <cell r="BS85" t="str">
            <v>диаметр тр-да, мм</v>
          </cell>
          <cell r="BU85" t="str">
            <v>диаметр тр-да, мм</v>
          </cell>
          <cell r="BV85" t="str">
            <v>диаметр тр-да, мм</v>
          </cell>
          <cell r="BW85" t="str">
            <v>диаметр тр-да, мм</v>
          </cell>
          <cell r="BX85" t="str">
            <v>диаметр тр-да, мм</v>
          </cell>
          <cell r="BY85" t="str">
            <v>диаметр тр-да, мм</v>
          </cell>
          <cell r="BZ85" t="str">
            <v>диаметр тр-да, мм</v>
          </cell>
          <cell r="CA85" t="str">
            <v>диаметр тр-да, мм</v>
          </cell>
          <cell r="CB85" t="str">
            <v>диаметр тр-да, мм</v>
          </cell>
          <cell r="CC85" t="str">
            <v>диаметр тр-да, мм</v>
          </cell>
          <cell r="CD85" t="str">
            <v>диаметр тр-да, мм</v>
          </cell>
          <cell r="CE85" t="str">
            <v>диаметр тр-да, мм</v>
          </cell>
          <cell r="CF85" t="str">
            <v>диаметр тр-да, мм</v>
          </cell>
          <cell r="CG85" t="str">
            <v>диаметр тр-да, мм</v>
          </cell>
          <cell r="CH85" t="str">
            <v>диаметр тр-да, мм</v>
          </cell>
          <cell r="CI85" t="str">
            <v>диаметр тр-да, мм</v>
          </cell>
          <cell r="CJ85" t="str">
            <v>диаметр тр-да, мм</v>
          </cell>
          <cell r="CK85" t="str">
            <v>диаметр тр-да, мм</v>
          </cell>
          <cell r="CL85" t="str">
            <v>диаметр тр-да, мм</v>
          </cell>
          <cell r="CM85" t="str">
            <v>диаметр тр-да, мм</v>
          </cell>
          <cell r="CN85" t="str">
            <v>диаметр тр-да, мм</v>
          </cell>
          <cell r="CO85" t="str">
            <v>диаметр тр-да, мм</v>
          </cell>
          <cell r="CP85" t="str">
            <v>диаметр тр-да, мм</v>
          </cell>
        </row>
        <row r="86">
          <cell r="A86" t="str">
            <v>Код выбора q</v>
          </cell>
          <cell r="B86" t="str">
            <v>КОД тепловой сети</v>
          </cell>
          <cell r="C86" t="str">
            <v>КОД Типа прокладки (по тех.паспорту)</v>
          </cell>
          <cell r="D86" t="str">
            <v>КОД периода проектирования тепловой сети</v>
          </cell>
          <cell r="E86" t="str">
            <v xml:space="preserve">КОД продолжительности эксплуатации </v>
          </cell>
          <cell r="F86" t="str">
            <v>Тип прокладки (по тех.паспорту)</v>
          </cell>
          <cell r="J86" t="str">
            <v>№ Таблицы из приказа 325</v>
          </cell>
          <cell r="K86" t="str">
            <v>№ Таблицы из приказа 325</v>
          </cell>
          <cell r="L86" t="str">
            <v>Тип прокладки (по приказу 325)</v>
          </cell>
          <cell r="M86" t="str">
            <v>Период проектирования тепловой сети</v>
          </cell>
          <cell r="N86" t="str">
            <v xml:space="preserve">Продолжительность эксплуатации </v>
          </cell>
          <cell r="O86" t="str">
            <v>КОД1 тепловой сети</v>
          </cell>
          <cell r="P86" t="str">
            <v>КОД диапазона температур тепловой сети</v>
          </cell>
          <cell r="Q86" t="str">
            <v>Диапазон температур тепловой сети</v>
          </cell>
          <cell r="R86" t="str">
            <v>Критерий отбора температур тепловой сети</v>
          </cell>
          <cell r="S86" t="str">
            <v>Критерий отбора температур тепловой сети</v>
          </cell>
          <cell r="T86" t="str">
            <v>Критерий отбора температур тепловой сети</v>
          </cell>
          <cell r="V86" t="str">
            <v>Температура или расность температур</v>
          </cell>
          <cell r="W86" t="str">
            <v>Для выбора значений потерь из таблиц для подземной прокладки</v>
          </cell>
          <cell r="X86" t="str">
            <v>Смежное (большее) значение температуры, 0С</v>
          </cell>
          <cell r="Y86" t="str">
            <v>Выбор номера столбца из таблицы для подземной прокладки</v>
          </cell>
          <cell r="AA86">
            <v>25</v>
          </cell>
          <cell r="AB86">
            <v>32</v>
          </cell>
          <cell r="AC86">
            <v>40</v>
          </cell>
          <cell r="AD86">
            <v>50</v>
          </cell>
          <cell r="AE86">
            <v>65</v>
          </cell>
          <cell r="AF86">
            <v>80</v>
          </cell>
          <cell r="AG86">
            <v>100</v>
          </cell>
          <cell r="AH86">
            <v>125</v>
          </cell>
          <cell r="AI86">
            <v>150</v>
          </cell>
          <cell r="AJ86">
            <v>200</v>
          </cell>
          <cell r="AK86">
            <v>250</v>
          </cell>
          <cell r="AL86">
            <v>300</v>
          </cell>
          <cell r="AM86">
            <v>350</v>
          </cell>
          <cell r="AN86">
            <v>400</v>
          </cell>
          <cell r="AO86">
            <v>450</v>
          </cell>
          <cell r="AP86">
            <v>500</v>
          </cell>
          <cell r="AQ86">
            <v>600</v>
          </cell>
          <cell r="AR86">
            <v>700</v>
          </cell>
          <cell r="AS86">
            <v>800</v>
          </cell>
          <cell r="AT86">
            <v>900</v>
          </cell>
          <cell r="AU86">
            <v>1000</v>
          </cell>
          <cell r="AV86">
            <v>1200</v>
          </cell>
          <cell r="AX86">
            <v>25</v>
          </cell>
          <cell r="AY86">
            <v>32</v>
          </cell>
          <cell r="AZ86">
            <v>40</v>
          </cell>
          <cell r="BA86">
            <v>50</v>
          </cell>
          <cell r="BB86">
            <v>65</v>
          </cell>
          <cell r="BC86">
            <v>80</v>
          </cell>
          <cell r="BD86">
            <v>100</v>
          </cell>
          <cell r="BE86">
            <v>125</v>
          </cell>
          <cell r="BF86">
            <v>150</v>
          </cell>
          <cell r="BG86">
            <v>200</v>
          </cell>
          <cell r="BH86">
            <v>250</v>
          </cell>
          <cell r="BI86">
            <v>300</v>
          </cell>
          <cell r="BJ86">
            <v>350</v>
          </cell>
          <cell r="BK86">
            <v>400</v>
          </cell>
          <cell r="BL86">
            <v>450</v>
          </cell>
          <cell r="BM86">
            <v>500</v>
          </cell>
          <cell r="BN86">
            <v>600</v>
          </cell>
          <cell r="BO86">
            <v>700</v>
          </cell>
          <cell r="BP86">
            <v>800</v>
          </cell>
          <cell r="BQ86">
            <v>900</v>
          </cell>
          <cell r="BR86">
            <v>1000</v>
          </cell>
          <cell r="BS86">
            <v>1200</v>
          </cell>
          <cell r="BU86">
            <v>25</v>
          </cell>
          <cell r="BV86">
            <v>32</v>
          </cell>
          <cell r="BW86">
            <v>40</v>
          </cell>
          <cell r="BX86">
            <v>50</v>
          </cell>
          <cell r="BY86">
            <v>65</v>
          </cell>
          <cell r="BZ86">
            <v>80</v>
          </cell>
          <cell r="CA86">
            <v>100</v>
          </cell>
          <cell r="CB86">
            <v>125</v>
          </cell>
          <cell r="CC86">
            <v>150</v>
          </cell>
          <cell r="CD86">
            <v>200</v>
          </cell>
          <cell r="CE86">
            <v>250</v>
          </cell>
          <cell r="CF86">
            <v>300</v>
          </cell>
          <cell r="CG86">
            <v>350</v>
          </cell>
          <cell r="CH86">
            <v>400</v>
          </cell>
          <cell r="CI86">
            <v>450</v>
          </cell>
          <cell r="CJ86">
            <v>500</v>
          </cell>
          <cell r="CK86">
            <v>600</v>
          </cell>
          <cell r="CL86">
            <v>700</v>
          </cell>
          <cell r="CM86">
            <v>800</v>
          </cell>
          <cell r="CN86">
            <v>900</v>
          </cell>
          <cell r="CO86">
            <v>1000</v>
          </cell>
          <cell r="CP86">
            <v>1200</v>
          </cell>
        </row>
        <row r="87">
          <cell r="A87" t="str">
            <v>Т3_4_2003_более5Бесканальнаяотоплениеподающий3</v>
          </cell>
          <cell r="B87" t="str">
            <v>432</v>
          </cell>
          <cell r="C87">
            <v>4</v>
          </cell>
          <cell r="D87">
            <v>3</v>
          </cell>
          <cell r="E87">
            <v>2</v>
          </cell>
          <cell r="F87" t="str">
            <v>Бесканальная</v>
          </cell>
          <cell r="G87" t="str">
            <v>отопление</v>
          </cell>
          <cell r="H87" t="str">
            <v>подающий</v>
          </cell>
          <cell r="I87" t="str">
            <v>Бесканальнаяотоплениеподающий</v>
          </cell>
          <cell r="J87" t="str">
            <v>Т3_4_2003_более5</v>
          </cell>
          <cell r="K87" t="str">
            <v>Таблица 3.4</v>
          </cell>
          <cell r="L87" t="str">
            <v>в непроходных каналах и бесканально</v>
          </cell>
          <cell r="M87" t="str">
            <v>С 1998 г. ПО 2003 г. ВКЛЮЧИТЕЛЬНО</v>
          </cell>
          <cell r="N87" t="str">
            <v>более 5 000 ч/год</v>
          </cell>
          <cell r="O87">
            <v>18</v>
          </cell>
          <cell r="P87">
            <v>10</v>
          </cell>
          <cell r="Q87" t="str">
            <v>Т34б</v>
          </cell>
          <cell r="R87" t="str">
            <v>Температура теплоносителя,0С</v>
          </cell>
          <cell r="S87" t="str">
            <v>Температура теплоносителя,0С;отопление;подающий</v>
          </cell>
          <cell r="T87" t="str">
            <v>отдельно для подачи и обратки сетей отопления и ГВС</v>
          </cell>
          <cell r="V87">
            <v>60.69</v>
          </cell>
          <cell r="W87" t="str">
            <v>подающий9095/70</v>
          </cell>
          <cell r="Y87">
            <v>4</v>
          </cell>
          <cell r="AA87">
            <v>17</v>
          </cell>
          <cell r="AB87">
            <v>17</v>
          </cell>
          <cell r="AC87">
            <v>19</v>
          </cell>
          <cell r="AD87">
            <v>21</v>
          </cell>
          <cell r="AE87">
            <v>25</v>
          </cell>
          <cell r="AF87">
            <v>27</v>
          </cell>
          <cell r="AG87">
            <v>30</v>
          </cell>
          <cell r="AH87">
            <v>33</v>
          </cell>
          <cell r="AI87">
            <v>36</v>
          </cell>
          <cell r="AJ87">
            <v>42</v>
          </cell>
          <cell r="AK87">
            <v>46</v>
          </cell>
          <cell r="AL87">
            <v>52</v>
          </cell>
          <cell r="AM87">
            <v>55</v>
          </cell>
          <cell r="AN87">
            <v>60</v>
          </cell>
          <cell r="AO87">
            <v>68</v>
          </cell>
          <cell r="AP87">
            <v>72</v>
          </cell>
          <cell r="AQ87">
            <v>80</v>
          </cell>
          <cell r="AR87">
            <v>92</v>
          </cell>
          <cell r="AS87">
            <v>102</v>
          </cell>
          <cell r="AT87">
            <v>110</v>
          </cell>
          <cell r="AU87">
            <v>120</v>
          </cell>
          <cell r="AV87">
            <v>154</v>
          </cell>
          <cell r="BU87">
            <v>17</v>
          </cell>
          <cell r="BV87">
            <v>17</v>
          </cell>
          <cell r="BW87">
            <v>19</v>
          </cell>
          <cell r="BX87">
            <v>21</v>
          </cell>
          <cell r="BY87">
            <v>25</v>
          </cell>
          <cell r="BZ87">
            <v>27</v>
          </cell>
          <cell r="CA87">
            <v>30</v>
          </cell>
          <cell r="CB87">
            <v>33</v>
          </cell>
          <cell r="CC87">
            <v>36</v>
          </cell>
          <cell r="CD87">
            <v>42</v>
          </cell>
          <cell r="CE87">
            <v>46</v>
          </cell>
          <cell r="CF87">
            <v>52</v>
          </cell>
          <cell r="CG87">
            <v>55</v>
          </cell>
          <cell r="CH87">
            <v>60</v>
          </cell>
          <cell r="CI87">
            <v>68</v>
          </cell>
          <cell r="CJ87">
            <v>72</v>
          </cell>
          <cell r="CK87">
            <v>80</v>
          </cell>
          <cell r="CL87">
            <v>92</v>
          </cell>
          <cell r="CM87">
            <v>102</v>
          </cell>
          <cell r="CN87">
            <v>110</v>
          </cell>
          <cell r="CO87">
            <v>120</v>
          </cell>
          <cell r="CP87">
            <v>154</v>
          </cell>
        </row>
        <row r="88">
          <cell r="A88" t="str">
            <v>Т3_4_2003_более5Бесканальнаяотоплениеобратный3</v>
          </cell>
          <cell r="B88" t="str">
            <v>432</v>
          </cell>
          <cell r="C88">
            <v>4</v>
          </cell>
          <cell r="D88">
            <v>3</v>
          </cell>
          <cell r="E88">
            <v>2</v>
          </cell>
          <cell r="F88" t="str">
            <v>Бесканальная</v>
          </cell>
          <cell r="G88" t="str">
            <v>отопление</v>
          </cell>
          <cell r="H88" t="str">
            <v>обратный</v>
          </cell>
          <cell r="I88" t="str">
            <v>Бесканальнаяотоплениеобратный</v>
          </cell>
          <cell r="J88" t="str">
            <v>Т3_4_2003_более5</v>
          </cell>
          <cell r="K88" t="str">
            <v>Таблица 3.4</v>
          </cell>
          <cell r="L88" t="str">
            <v>в непроходных каналах и бесканально</v>
          </cell>
          <cell r="M88" t="str">
            <v>С 1998 г. ПО 2003 г. ВКЛЮЧИТЕЛЬНО</v>
          </cell>
          <cell r="N88" t="str">
            <v>более 5 000 ч/год</v>
          </cell>
          <cell r="O88">
            <v>18</v>
          </cell>
          <cell r="P88">
            <v>10</v>
          </cell>
          <cell r="Q88" t="str">
            <v>Т34б</v>
          </cell>
          <cell r="R88" t="str">
            <v>Температура теплоносителя,0С</v>
          </cell>
          <cell r="S88" t="str">
            <v>Температура теплоносителя,0С;отопление;обратный</v>
          </cell>
          <cell r="T88" t="str">
            <v>отдельно для подачи и обратки сетей отопления и ГВС</v>
          </cell>
          <cell r="V88">
            <v>48.713000000000001</v>
          </cell>
          <cell r="W88" t="str">
            <v>обратный5095/70</v>
          </cell>
          <cell r="Y88">
            <v>5</v>
          </cell>
          <cell r="AA88">
            <v>8</v>
          </cell>
          <cell r="AB88">
            <v>9</v>
          </cell>
          <cell r="AC88">
            <v>9</v>
          </cell>
          <cell r="AD88">
            <v>10</v>
          </cell>
          <cell r="AE88">
            <v>11</v>
          </cell>
          <cell r="AF88">
            <v>12</v>
          </cell>
          <cell r="AG88">
            <v>13</v>
          </cell>
          <cell r="AH88">
            <v>14</v>
          </cell>
          <cell r="AI88">
            <v>15</v>
          </cell>
          <cell r="AJ88">
            <v>16</v>
          </cell>
          <cell r="AK88">
            <v>18</v>
          </cell>
          <cell r="AL88">
            <v>21</v>
          </cell>
          <cell r="AM88">
            <v>22</v>
          </cell>
          <cell r="AN88">
            <v>24</v>
          </cell>
          <cell r="AO88">
            <v>27</v>
          </cell>
          <cell r="AP88">
            <v>28</v>
          </cell>
          <cell r="AQ88">
            <v>30</v>
          </cell>
          <cell r="AR88">
            <v>32</v>
          </cell>
          <cell r="AS88">
            <v>33</v>
          </cell>
          <cell r="AT88">
            <v>37</v>
          </cell>
          <cell r="AU88">
            <v>40</v>
          </cell>
          <cell r="AV88">
            <v>50</v>
          </cell>
          <cell r="BU88">
            <v>8</v>
          </cell>
          <cell r="BV88">
            <v>9</v>
          </cell>
          <cell r="BW88">
            <v>9</v>
          </cell>
          <cell r="BX88">
            <v>10</v>
          </cell>
          <cell r="BY88">
            <v>11</v>
          </cell>
          <cell r="BZ88">
            <v>12</v>
          </cell>
          <cell r="CA88">
            <v>13</v>
          </cell>
          <cell r="CB88">
            <v>14</v>
          </cell>
          <cell r="CC88">
            <v>15</v>
          </cell>
          <cell r="CD88">
            <v>16</v>
          </cell>
          <cell r="CE88">
            <v>18</v>
          </cell>
          <cell r="CF88">
            <v>21</v>
          </cell>
          <cell r="CG88">
            <v>22</v>
          </cell>
          <cell r="CH88">
            <v>24</v>
          </cell>
          <cell r="CI88">
            <v>27</v>
          </cell>
          <cell r="CJ88">
            <v>28</v>
          </cell>
          <cell r="CK88">
            <v>30</v>
          </cell>
          <cell r="CL88">
            <v>32</v>
          </cell>
          <cell r="CM88">
            <v>33</v>
          </cell>
          <cell r="CN88">
            <v>37</v>
          </cell>
          <cell r="CO88">
            <v>40</v>
          </cell>
          <cell r="CP88">
            <v>50</v>
          </cell>
        </row>
        <row r="89">
          <cell r="A89" t="str">
            <v>Т3_4_2003_более5БесканальнаяГВСподающий3</v>
          </cell>
          <cell r="B89" t="str">
            <v>432</v>
          </cell>
          <cell r="C89">
            <v>4</v>
          </cell>
          <cell r="D89">
            <v>3</v>
          </cell>
          <cell r="E89">
            <v>2</v>
          </cell>
          <cell r="F89" t="str">
            <v>Бесканальная</v>
          </cell>
          <cell r="G89" t="str">
            <v>ГВС</v>
          </cell>
          <cell r="H89" t="str">
            <v>подающий</v>
          </cell>
          <cell r="I89" t="str">
            <v>БесканальнаяГВСподающий</v>
          </cell>
          <cell r="J89" t="str">
            <v>Т3_4_2003_более5</v>
          </cell>
          <cell r="K89" t="str">
            <v>Таблица 3.4</v>
          </cell>
          <cell r="L89" t="str">
            <v>в непроходных каналах и бесканально</v>
          </cell>
          <cell r="M89" t="str">
            <v>С 1998 г. ПО 2003 г. ВКЛЮЧИТЕЛЬНО</v>
          </cell>
          <cell r="N89" t="str">
            <v>более 5 000 ч/год</v>
          </cell>
          <cell r="O89">
            <v>18</v>
          </cell>
          <cell r="P89">
            <v>10</v>
          </cell>
          <cell r="Q89" t="str">
            <v>Т34б</v>
          </cell>
          <cell r="R89" t="str">
            <v>Температура теплоносителя,0С</v>
          </cell>
          <cell r="S89" t="str">
            <v>Температура теплоносителя,0С;ГВС;подающий</v>
          </cell>
          <cell r="T89" t="str">
            <v>отдельно для подачи и обратки сетей отопления и ГВС</v>
          </cell>
          <cell r="V89">
            <v>60</v>
          </cell>
          <cell r="W89" t="str">
            <v>подающий6560/30</v>
          </cell>
          <cell r="Y89">
            <v>2</v>
          </cell>
          <cell r="AA89">
            <v>12</v>
          </cell>
          <cell r="AB89">
            <v>13</v>
          </cell>
          <cell r="AC89">
            <v>14</v>
          </cell>
          <cell r="AD89">
            <v>15</v>
          </cell>
          <cell r="AE89">
            <v>17</v>
          </cell>
          <cell r="AF89">
            <v>18</v>
          </cell>
          <cell r="AG89">
            <v>21</v>
          </cell>
          <cell r="AH89">
            <v>22</v>
          </cell>
          <cell r="AI89">
            <v>23</v>
          </cell>
          <cell r="AJ89">
            <v>28</v>
          </cell>
          <cell r="AK89">
            <v>33</v>
          </cell>
          <cell r="AL89">
            <v>37</v>
          </cell>
          <cell r="AM89">
            <v>40</v>
          </cell>
          <cell r="AN89">
            <v>43</v>
          </cell>
          <cell r="AO89">
            <v>46</v>
          </cell>
          <cell r="AP89">
            <v>50</v>
          </cell>
          <cell r="AQ89">
            <v>58</v>
          </cell>
          <cell r="AR89">
            <v>65</v>
          </cell>
          <cell r="AS89">
            <v>73</v>
          </cell>
          <cell r="AT89">
            <v>77</v>
          </cell>
          <cell r="AU89">
            <v>86</v>
          </cell>
          <cell r="AV89">
            <v>112</v>
          </cell>
          <cell r="BU89">
            <v>12</v>
          </cell>
          <cell r="BV89">
            <v>13</v>
          </cell>
          <cell r="BW89">
            <v>14</v>
          </cell>
          <cell r="BX89">
            <v>15</v>
          </cell>
          <cell r="BY89">
            <v>17</v>
          </cell>
          <cell r="BZ89">
            <v>18</v>
          </cell>
          <cell r="CA89">
            <v>21</v>
          </cell>
          <cell r="CB89">
            <v>22</v>
          </cell>
          <cell r="CC89">
            <v>23</v>
          </cell>
          <cell r="CD89">
            <v>28</v>
          </cell>
          <cell r="CE89">
            <v>33</v>
          </cell>
          <cell r="CF89">
            <v>37</v>
          </cell>
          <cell r="CG89">
            <v>40</v>
          </cell>
          <cell r="CH89">
            <v>43</v>
          </cell>
          <cell r="CI89">
            <v>46</v>
          </cell>
          <cell r="CJ89">
            <v>50</v>
          </cell>
          <cell r="CK89">
            <v>58</v>
          </cell>
          <cell r="CL89">
            <v>65</v>
          </cell>
          <cell r="CM89">
            <v>73</v>
          </cell>
          <cell r="CN89">
            <v>77</v>
          </cell>
          <cell r="CO89">
            <v>86</v>
          </cell>
          <cell r="CP89">
            <v>112</v>
          </cell>
        </row>
        <row r="90">
          <cell r="A90" t="str">
            <v>Т3_4_2003_более5БесканальнаяГВСобратный3</v>
          </cell>
          <cell r="B90" t="str">
            <v>432</v>
          </cell>
          <cell r="C90">
            <v>4</v>
          </cell>
          <cell r="D90">
            <v>3</v>
          </cell>
          <cell r="E90">
            <v>2</v>
          </cell>
          <cell r="F90" t="str">
            <v>Бесканальная</v>
          </cell>
          <cell r="G90" t="str">
            <v>ГВС</v>
          </cell>
          <cell r="H90" t="str">
            <v>обратный</v>
          </cell>
          <cell r="I90" t="str">
            <v>БесканальнаяГВСобратный</v>
          </cell>
          <cell r="J90" t="str">
            <v>Т3_4_2003_более5</v>
          </cell>
          <cell r="K90" t="str">
            <v>Таблица 3.4</v>
          </cell>
          <cell r="L90" t="str">
            <v>в непроходных каналах и бесканально</v>
          </cell>
          <cell r="M90" t="str">
            <v>С 1998 г. ПО 2003 г. ВКЛЮЧИТЕЛЬНО</v>
          </cell>
          <cell r="N90" t="str">
            <v>более 5 000 ч/год</v>
          </cell>
          <cell r="O90">
            <v>18</v>
          </cell>
          <cell r="P90">
            <v>10</v>
          </cell>
          <cell r="Q90" t="str">
            <v>Т34б</v>
          </cell>
          <cell r="R90" t="str">
            <v>Температура теплоносителя,0С</v>
          </cell>
          <cell r="S90" t="str">
            <v>Температура теплоносителя,0С;ГВС;обратный</v>
          </cell>
          <cell r="T90" t="str">
            <v>отдельно для подачи и обратки сетей отопления и ГВС</v>
          </cell>
          <cell r="V90">
            <v>55</v>
          </cell>
          <cell r="W90" t="str">
            <v>обратный5060/30</v>
          </cell>
          <cell r="Y90">
            <v>3</v>
          </cell>
          <cell r="AA90">
            <v>8</v>
          </cell>
          <cell r="AB90">
            <v>9</v>
          </cell>
          <cell r="AC90">
            <v>9</v>
          </cell>
          <cell r="AD90">
            <v>10</v>
          </cell>
          <cell r="AE90">
            <v>11</v>
          </cell>
          <cell r="AF90">
            <v>12</v>
          </cell>
          <cell r="AG90">
            <v>14</v>
          </cell>
          <cell r="AH90">
            <v>15</v>
          </cell>
          <cell r="AI90">
            <v>16</v>
          </cell>
          <cell r="AJ90">
            <v>20</v>
          </cell>
          <cell r="AK90">
            <v>22</v>
          </cell>
          <cell r="AL90">
            <v>24</v>
          </cell>
          <cell r="AM90">
            <v>27</v>
          </cell>
          <cell r="AN90">
            <v>28</v>
          </cell>
          <cell r="AO90">
            <v>31</v>
          </cell>
          <cell r="AP90">
            <v>32</v>
          </cell>
          <cell r="AQ90">
            <v>36</v>
          </cell>
          <cell r="AR90">
            <v>40</v>
          </cell>
          <cell r="AS90">
            <v>44</v>
          </cell>
          <cell r="AT90">
            <v>48</v>
          </cell>
          <cell r="AU90">
            <v>52</v>
          </cell>
          <cell r="AV90">
            <v>60</v>
          </cell>
          <cell r="BU90">
            <v>8</v>
          </cell>
          <cell r="BV90">
            <v>9</v>
          </cell>
          <cell r="BW90">
            <v>9</v>
          </cell>
          <cell r="BX90">
            <v>10</v>
          </cell>
          <cell r="BY90">
            <v>11</v>
          </cell>
          <cell r="BZ90">
            <v>12</v>
          </cell>
          <cell r="CA90">
            <v>14</v>
          </cell>
          <cell r="CB90">
            <v>15</v>
          </cell>
          <cell r="CC90">
            <v>16</v>
          </cell>
          <cell r="CD90">
            <v>20</v>
          </cell>
          <cell r="CE90">
            <v>22</v>
          </cell>
          <cell r="CF90">
            <v>24</v>
          </cell>
          <cell r="CG90">
            <v>27</v>
          </cell>
          <cell r="CH90">
            <v>28</v>
          </cell>
          <cell r="CI90">
            <v>31</v>
          </cell>
          <cell r="CJ90">
            <v>32</v>
          </cell>
          <cell r="CK90">
            <v>36</v>
          </cell>
          <cell r="CL90">
            <v>40</v>
          </cell>
          <cell r="CM90">
            <v>44</v>
          </cell>
          <cell r="CN90">
            <v>48</v>
          </cell>
          <cell r="CO90">
            <v>52</v>
          </cell>
          <cell r="CP90">
            <v>60</v>
          </cell>
        </row>
        <row r="92">
          <cell r="A92" t="str">
            <v/>
          </cell>
          <cell r="AA92" t="str">
            <v>Смежное (меньшее) значение уд.тепловых потерь, ккал/чм</v>
          </cell>
          <cell r="AX92" t="str">
            <v>Смежное (большее) значение уд.тепловых потерь, ккал/чм</v>
          </cell>
          <cell r="BU92" t="str">
            <v>Значение уд.тепловых потерь, ккал/чм</v>
          </cell>
        </row>
        <row r="93">
          <cell r="A93" t="str">
            <v/>
          </cell>
          <cell r="V93" t="str">
            <v>∆t</v>
          </cell>
          <cell r="W93" t="str">
            <v>t1</v>
          </cell>
          <cell r="X93" t="str">
            <v>t2</v>
          </cell>
          <cell r="AA93" t="str">
            <v>q1, ккал/чм</v>
          </cell>
          <cell r="AB93" t="str">
            <v>q1, ккал/чм</v>
          </cell>
          <cell r="AC93" t="str">
            <v>q1, ккал/чм</v>
          </cell>
          <cell r="AD93" t="str">
            <v>q1, ккал/чм</v>
          </cell>
          <cell r="AE93" t="str">
            <v>q1, ккал/чм</v>
          </cell>
          <cell r="AF93" t="str">
            <v>q1, ккал/чм</v>
          </cell>
          <cell r="AG93" t="str">
            <v>q1, ккал/чм</v>
          </cell>
          <cell r="AH93" t="str">
            <v>q1, ккал/чм</v>
          </cell>
          <cell r="AI93" t="str">
            <v>q1, ккал/чм</v>
          </cell>
          <cell r="AJ93" t="str">
            <v>q1, ккал/чм</v>
          </cell>
          <cell r="AK93" t="str">
            <v>q1, ккал/чм</v>
          </cell>
          <cell r="AL93" t="str">
            <v>q1, ккал/чм</v>
          </cell>
          <cell r="AM93" t="str">
            <v>q1, ккал/чм</v>
          </cell>
          <cell r="AN93" t="str">
            <v>q1, ккал/чм</v>
          </cell>
          <cell r="AO93" t="str">
            <v>q1, ккал/чм</v>
          </cell>
          <cell r="AP93" t="str">
            <v>q1, ккал/чм</v>
          </cell>
          <cell r="AQ93" t="str">
            <v>q1, ккал/чм</v>
          </cell>
          <cell r="AR93" t="str">
            <v>q1, ккал/чм</v>
          </cell>
          <cell r="AS93" t="str">
            <v>q1, ккал/чм</v>
          </cell>
          <cell r="AT93" t="str">
            <v>q1, ккал/чм</v>
          </cell>
          <cell r="AU93" t="str">
            <v>q1, ккал/чм</v>
          </cell>
          <cell r="AX93" t="str">
            <v>q2, ккал/чм</v>
          </cell>
          <cell r="AY93" t="str">
            <v>q2, ккал/чм</v>
          </cell>
          <cell r="AZ93" t="str">
            <v>q2, ккал/чм</v>
          </cell>
          <cell r="BA93" t="str">
            <v>q2, ккал/чм</v>
          </cell>
          <cell r="BB93" t="str">
            <v>q2, ккал/чм</v>
          </cell>
          <cell r="BC93" t="str">
            <v>q2, ккал/чм</v>
          </cell>
          <cell r="BD93" t="str">
            <v>q2, ккал/чм</v>
          </cell>
          <cell r="BE93" t="str">
            <v>q2, ккал/чм</v>
          </cell>
          <cell r="BF93" t="str">
            <v>q2, ккал/чм</v>
          </cell>
          <cell r="BG93" t="str">
            <v>q2, ккал/чм</v>
          </cell>
          <cell r="BH93" t="str">
            <v>q2, ккал/чм</v>
          </cell>
          <cell r="BI93" t="str">
            <v>q2, ккал/чм</v>
          </cell>
          <cell r="BJ93" t="str">
            <v>q2, ккал/чм</v>
          </cell>
          <cell r="BK93" t="str">
            <v>q2, ккал/чм</v>
          </cell>
          <cell r="BL93" t="str">
            <v>q2, ккал/чм</v>
          </cell>
          <cell r="BM93" t="str">
            <v>q2, ккал/чм</v>
          </cell>
          <cell r="BN93" t="str">
            <v>q2, ккал/чм</v>
          </cell>
          <cell r="BO93" t="str">
            <v>q2, ккал/чм</v>
          </cell>
          <cell r="BP93" t="str">
            <v>q2, ккал/чм</v>
          </cell>
          <cell r="BQ93" t="str">
            <v>q2, ккал/чм</v>
          </cell>
          <cell r="BR93" t="str">
            <v>q2, ккал/чм</v>
          </cell>
          <cell r="BU93" t="str">
            <v>q, ккал/чм</v>
          </cell>
          <cell r="BV93" t="str">
            <v>q, ккал/чм</v>
          </cell>
          <cell r="BW93" t="str">
            <v>q, ккал/чм</v>
          </cell>
          <cell r="BX93" t="str">
            <v>q, ккал/чм</v>
          </cell>
          <cell r="BY93" t="str">
            <v>q, ккал/чм</v>
          </cell>
          <cell r="BZ93" t="str">
            <v>q, ккал/чм</v>
          </cell>
          <cell r="CA93" t="str">
            <v>q, ккал/чм</v>
          </cell>
          <cell r="CB93" t="str">
            <v>q, ккал/чм</v>
          </cell>
          <cell r="CC93" t="str">
            <v>q, ккал/чм</v>
          </cell>
          <cell r="CD93" t="str">
            <v>q, ккал/чм</v>
          </cell>
          <cell r="CE93" t="str">
            <v>q, ккал/чм</v>
          </cell>
          <cell r="CF93" t="str">
            <v>q, ккал/чм</v>
          </cell>
          <cell r="CG93" t="str">
            <v>q, ккал/чм</v>
          </cell>
          <cell r="CH93" t="str">
            <v>q, ккал/чм</v>
          </cell>
          <cell r="CI93" t="str">
            <v>q, ккал/чм</v>
          </cell>
          <cell r="CJ93" t="str">
            <v>q, ккал/чм</v>
          </cell>
          <cell r="CK93" t="str">
            <v>q, ккал/чм</v>
          </cell>
          <cell r="CL93" t="str">
            <v>q, ккал/чм</v>
          </cell>
          <cell r="CM93" t="str">
            <v>q, ккал/чм</v>
          </cell>
          <cell r="CN93" t="str">
            <v>q, ккал/чм</v>
          </cell>
          <cell r="CO93" t="str">
            <v>q, ккал/чм</v>
          </cell>
        </row>
        <row r="94">
          <cell r="A94" t="str">
            <v/>
          </cell>
          <cell r="AA94" t="str">
            <v>диаметр тр-да, мм</v>
          </cell>
          <cell r="AB94" t="str">
            <v>диаметр тр-да, мм</v>
          </cell>
          <cell r="AC94" t="str">
            <v>диаметр тр-да, мм</v>
          </cell>
          <cell r="AD94" t="str">
            <v>диаметр тр-да, мм</v>
          </cell>
          <cell r="AE94" t="str">
            <v>диаметр тр-да, мм</v>
          </cell>
          <cell r="AF94" t="str">
            <v>диаметр тр-да, мм</v>
          </cell>
          <cell r="AG94" t="str">
            <v>диаметр тр-да, мм</v>
          </cell>
          <cell r="AH94" t="str">
            <v>диаметр тр-да, мм</v>
          </cell>
          <cell r="AI94" t="str">
            <v>диаметр тр-да, мм</v>
          </cell>
          <cell r="AJ94" t="str">
            <v>диаметр тр-да, мм</v>
          </cell>
          <cell r="AK94" t="str">
            <v>диаметр тр-да, мм</v>
          </cell>
          <cell r="AL94" t="str">
            <v>диаметр тр-да, мм</v>
          </cell>
          <cell r="AM94" t="str">
            <v>диаметр тр-да, мм</v>
          </cell>
          <cell r="AN94" t="str">
            <v>диаметр тр-да, мм</v>
          </cell>
          <cell r="AO94" t="str">
            <v>диаметр тр-да, мм</v>
          </cell>
          <cell r="AP94" t="str">
            <v>диаметр тр-да, мм</v>
          </cell>
          <cell r="AQ94" t="str">
            <v>диаметр тр-да, мм</v>
          </cell>
          <cell r="AR94" t="str">
            <v>диаметр тр-да, мм</v>
          </cell>
          <cell r="AS94" t="str">
            <v>диаметр тр-да, мм</v>
          </cell>
          <cell r="AT94" t="str">
            <v>диаметр тр-да, мм</v>
          </cell>
          <cell r="AU94" t="str">
            <v>диаметр тр-да, мм</v>
          </cell>
          <cell r="AX94" t="str">
            <v>диаметр тр-да, мм</v>
          </cell>
          <cell r="AY94" t="str">
            <v>диаметр тр-да, мм</v>
          </cell>
          <cell r="AZ94" t="str">
            <v>диаметр тр-да, мм</v>
          </cell>
          <cell r="BA94" t="str">
            <v>диаметр тр-да, мм</v>
          </cell>
          <cell r="BB94" t="str">
            <v>диаметр тр-да, мм</v>
          </cell>
          <cell r="BC94" t="str">
            <v>диаметр тр-да, мм</v>
          </cell>
          <cell r="BD94" t="str">
            <v>диаметр тр-да, мм</v>
          </cell>
          <cell r="BE94" t="str">
            <v>диаметр тр-да, мм</v>
          </cell>
          <cell r="BF94" t="str">
            <v>диаметр тр-да, мм</v>
          </cell>
          <cell r="BG94" t="str">
            <v>диаметр тр-да, мм</v>
          </cell>
          <cell r="BH94" t="str">
            <v>диаметр тр-да, мм</v>
          </cell>
          <cell r="BI94" t="str">
            <v>диаметр тр-да, мм</v>
          </cell>
          <cell r="BJ94" t="str">
            <v>диаметр тр-да, мм</v>
          </cell>
          <cell r="BK94" t="str">
            <v>диаметр тр-да, мм</v>
          </cell>
          <cell r="BL94" t="str">
            <v>диаметр тр-да, мм</v>
          </cell>
          <cell r="BM94" t="str">
            <v>диаметр тр-да, мм</v>
          </cell>
          <cell r="BN94" t="str">
            <v>диаметр тр-да, мм</v>
          </cell>
          <cell r="BO94" t="str">
            <v>диаметр тр-да, мм</v>
          </cell>
          <cell r="BP94" t="str">
            <v>диаметр тр-да, мм</v>
          </cell>
          <cell r="BQ94" t="str">
            <v>диаметр тр-да, мм</v>
          </cell>
          <cell r="BR94" t="str">
            <v>диаметр тр-да, мм</v>
          </cell>
          <cell r="BU94" t="str">
            <v>диаметр тр-да, мм</v>
          </cell>
          <cell r="BV94" t="str">
            <v>диаметр тр-да, мм</v>
          </cell>
          <cell r="BW94" t="str">
            <v>диаметр тр-да, мм</v>
          </cell>
          <cell r="BX94" t="str">
            <v>диаметр тр-да, мм</v>
          </cell>
          <cell r="BY94" t="str">
            <v>диаметр тр-да, мм</v>
          </cell>
          <cell r="BZ94" t="str">
            <v>диаметр тр-да, мм</v>
          </cell>
          <cell r="CA94" t="str">
            <v>диаметр тр-да, мм</v>
          </cell>
          <cell r="CB94" t="str">
            <v>диаметр тр-да, мм</v>
          </cell>
          <cell r="CC94" t="str">
            <v>диаметр тр-да, мм</v>
          </cell>
          <cell r="CD94" t="str">
            <v>диаметр тр-да, мм</v>
          </cell>
          <cell r="CE94" t="str">
            <v>диаметр тр-да, мм</v>
          </cell>
          <cell r="CF94" t="str">
            <v>диаметр тр-да, мм</v>
          </cell>
          <cell r="CG94" t="str">
            <v>диаметр тр-да, мм</v>
          </cell>
          <cell r="CH94" t="str">
            <v>диаметр тр-да, мм</v>
          </cell>
          <cell r="CI94" t="str">
            <v>диаметр тр-да, мм</v>
          </cell>
          <cell r="CJ94" t="str">
            <v>диаметр тр-да, мм</v>
          </cell>
          <cell r="CK94" t="str">
            <v>диаметр тр-да, мм</v>
          </cell>
          <cell r="CL94" t="str">
            <v>диаметр тр-да, мм</v>
          </cell>
          <cell r="CM94" t="str">
            <v>диаметр тр-да, мм</v>
          </cell>
          <cell r="CN94" t="str">
            <v>диаметр тр-да, мм</v>
          </cell>
          <cell r="CO94" t="str">
            <v>диаметр тр-да, мм</v>
          </cell>
        </row>
        <row r="95">
          <cell r="A95" t="str">
            <v>Код выбора q</v>
          </cell>
          <cell r="B95" t="str">
            <v>КОД тепловой сети</v>
          </cell>
          <cell r="C95" t="str">
            <v>КОД Типа прокладки (по тех.паспорту)</v>
          </cell>
          <cell r="D95" t="str">
            <v>КОД периода проектирования тепловой сети</v>
          </cell>
          <cell r="E95" t="str">
            <v xml:space="preserve">КОД продолжительности эксплуатации </v>
          </cell>
          <cell r="F95" t="str">
            <v>Тип прокладки (по тех.паспорту)</v>
          </cell>
          <cell r="J95" t="str">
            <v>№ Таблицы из приказа 325</v>
          </cell>
          <cell r="K95" t="str">
            <v>№ Таблицы из приказа 325</v>
          </cell>
          <cell r="L95" t="str">
            <v>Тип прокладки (по приказу 325)</v>
          </cell>
          <cell r="M95" t="str">
            <v>Период проектирования тепловой сети</v>
          </cell>
          <cell r="N95" t="str">
            <v xml:space="preserve">Продолжительность эксплуатации </v>
          </cell>
          <cell r="O95" t="str">
            <v>КОД1 тепловой сети</v>
          </cell>
          <cell r="P95" t="str">
            <v>КОД диапазона температур тепловой сети</v>
          </cell>
          <cell r="Q95" t="str">
            <v>Диапазон температур тепловой сети</v>
          </cell>
          <cell r="R95" t="str">
            <v>Критерий отбора температур тепловой сети</v>
          </cell>
          <cell r="S95" t="str">
            <v>Критерий отбора температур тепловой сети</v>
          </cell>
          <cell r="T95" t="str">
            <v>Критерий отбора температур тепловой сети</v>
          </cell>
          <cell r="V95" t="str">
            <v>Температура или расность температур</v>
          </cell>
          <cell r="W95" t="str">
            <v>Смежное (меньшее) значение температуры, 0С</v>
          </cell>
          <cell r="X95" t="str">
            <v>Смежное (большее) значение температуры, 0С</v>
          </cell>
          <cell r="Y95" t="str">
            <v>Выбор номера столбца из таблицы (меньший)</v>
          </cell>
          <cell r="Z95" t="str">
            <v>Выбор номера столбца из таблицы (больший)</v>
          </cell>
          <cell r="AA95">
            <v>25</v>
          </cell>
          <cell r="AB95">
            <v>32</v>
          </cell>
          <cell r="AC95">
            <v>40</v>
          </cell>
          <cell r="AD95">
            <v>50</v>
          </cell>
          <cell r="AE95">
            <v>65</v>
          </cell>
          <cell r="AF95">
            <v>80</v>
          </cell>
          <cell r="AG95">
            <v>100</v>
          </cell>
          <cell r="AH95">
            <v>125</v>
          </cell>
          <cell r="AI95">
            <v>150</v>
          </cell>
          <cell r="AJ95">
            <v>200</v>
          </cell>
          <cell r="AK95">
            <v>250</v>
          </cell>
          <cell r="AL95">
            <v>300</v>
          </cell>
          <cell r="AM95">
            <v>350</v>
          </cell>
          <cell r="AN95">
            <v>400</v>
          </cell>
          <cell r="AO95">
            <v>450</v>
          </cell>
          <cell r="AP95">
            <v>500</v>
          </cell>
          <cell r="AQ95">
            <v>600</v>
          </cell>
          <cell r="AR95">
            <v>700</v>
          </cell>
          <cell r="AS95">
            <v>800</v>
          </cell>
          <cell r="AT95">
            <v>900</v>
          </cell>
          <cell r="AU95">
            <v>1000</v>
          </cell>
          <cell r="AX95">
            <v>25</v>
          </cell>
          <cell r="AY95">
            <v>32</v>
          </cell>
          <cell r="AZ95">
            <v>40</v>
          </cell>
          <cell r="BA95">
            <v>50</v>
          </cell>
          <cell r="BB95">
            <v>65</v>
          </cell>
          <cell r="BC95">
            <v>80</v>
          </cell>
          <cell r="BD95">
            <v>100</v>
          </cell>
          <cell r="BE95">
            <v>125</v>
          </cell>
          <cell r="BF95">
            <v>150</v>
          </cell>
          <cell r="BG95">
            <v>200</v>
          </cell>
          <cell r="BH95">
            <v>250</v>
          </cell>
          <cell r="BI95">
            <v>300</v>
          </cell>
          <cell r="BJ95">
            <v>350</v>
          </cell>
          <cell r="BK95">
            <v>400</v>
          </cell>
          <cell r="BL95">
            <v>450</v>
          </cell>
          <cell r="BM95">
            <v>500</v>
          </cell>
          <cell r="BN95">
            <v>600</v>
          </cell>
          <cell r="BO95">
            <v>700</v>
          </cell>
          <cell r="BP95">
            <v>800</v>
          </cell>
          <cell r="BQ95">
            <v>900</v>
          </cell>
          <cell r="BR95">
            <v>1000</v>
          </cell>
          <cell r="BU95">
            <v>25</v>
          </cell>
          <cell r="BV95">
            <v>32</v>
          </cell>
          <cell r="BW95">
            <v>40</v>
          </cell>
          <cell r="BX95">
            <v>50</v>
          </cell>
          <cell r="BY95">
            <v>65</v>
          </cell>
          <cell r="BZ95">
            <v>80</v>
          </cell>
          <cell r="CA95">
            <v>100</v>
          </cell>
          <cell r="CB95">
            <v>125</v>
          </cell>
          <cell r="CC95">
            <v>150</v>
          </cell>
          <cell r="CD95">
            <v>200</v>
          </cell>
          <cell r="CE95">
            <v>250</v>
          </cell>
          <cell r="CF95">
            <v>300</v>
          </cell>
          <cell r="CG95">
            <v>350</v>
          </cell>
          <cell r="CH95">
            <v>400</v>
          </cell>
          <cell r="CI95">
            <v>450</v>
          </cell>
          <cell r="CJ95">
            <v>500</v>
          </cell>
          <cell r="CK95">
            <v>600</v>
          </cell>
          <cell r="CL95">
            <v>700</v>
          </cell>
          <cell r="CM95">
            <v>800</v>
          </cell>
          <cell r="CN95">
            <v>900</v>
          </cell>
          <cell r="CO95">
            <v>1000</v>
          </cell>
        </row>
        <row r="96">
          <cell r="A96" t="str">
            <v>Т4_1_2004_более5Надземнаяотоплениеподающий4</v>
          </cell>
          <cell r="B96" t="str">
            <v>142</v>
          </cell>
          <cell r="C96">
            <v>1</v>
          </cell>
          <cell r="D96">
            <v>4</v>
          </cell>
          <cell r="E96">
            <v>2</v>
          </cell>
          <cell r="F96" t="str">
            <v>Надземная</v>
          </cell>
          <cell r="G96" t="str">
            <v>отопление</v>
          </cell>
          <cell r="H96" t="str">
            <v>подающий</v>
          </cell>
          <cell r="I96" t="str">
            <v>Надземнаяотоплениеподающий</v>
          </cell>
          <cell r="J96" t="str">
            <v>Т4_1_2004_более5</v>
          </cell>
          <cell r="K96" t="str">
            <v>Таблица 4.1</v>
          </cell>
          <cell r="L96" t="str">
            <v>на открытом воздухе</v>
          </cell>
          <cell r="M96" t="str">
            <v>С 2004 г.</v>
          </cell>
          <cell r="O96">
            <v>22</v>
          </cell>
          <cell r="P96">
            <v>1</v>
          </cell>
          <cell r="Q96" t="str">
            <v>Т41б</v>
          </cell>
          <cell r="R96" t="str">
            <v>Разность температуры теплоносителя и наружного воздуха,0С</v>
          </cell>
          <cell r="S96" t="str">
            <v>Разность температуры теплоносителя и наружного воздуха,0С;отопление;подающий</v>
          </cell>
          <cell r="T96" t="str">
            <v>отдельно для подачи и обратки сетей отопления и ГВС</v>
          </cell>
          <cell r="V96">
            <v>68.650999999999996</v>
          </cell>
          <cell r="W96">
            <v>45</v>
          </cell>
          <cell r="X96">
            <v>95</v>
          </cell>
          <cell r="Y96">
            <v>3</v>
          </cell>
          <cell r="Z96">
            <v>4</v>
          </cell>
          <cell r="AA96">
            <v>9</v>
          </cell>
          <cell r="AB96">
            <v>9.4670000000000005</v>
          </cell>
          <cell r="AC96">
            <v>10</v>
          </cell>
          <cell r="AD96">
            <v>12</v>
          </cell>
          <cell r="AE96">
            <v>14</v>
          </cell>
          <cell r="AF96">
            <v>15</v>
          </cell>
          <cell r="AG96">
            <v>16</v>
          </cell>
          <cell r="AH96">
            <v>18</v>
          </cell>
          <cell r="AI96">
            <v>20</v>
          </cell>
          <cell r="AJ96">
            <v>24</v>
          </cell>
          <cell r="AK96">
            <v>28</v>
          </cell>
          <cell r="AL96">
            <v>34</v>
          </cell>
          <cell r="AM96">
            <v>39</v>
          </cell>
          <cell r="AN96">
            <v>42</v>
          </cell>
          <cell r="AO96">
            <v>46</v>
          </cell>
          <cell r="AP96">
            <v>50</v>
          </cell>
          <cell r="AQ96">
            <v>58</v>
          </cell>
          <cell r="AR96">
            <v>65</v>
          </cell>
          <cell r="AS96">
            <v>71</v>
          </cell>
          <cell r="AT96">
            <v>78</v>
          </cell>
          <cell r="AU96">
            <v>86</v>
          </cell>
          <cell r="AX96">
            <v>17</v>
          </cell>
          <cell r="AY96">
            <v>18.399999999999999</v>
          </cell>
          <cell r="AZ96">
            <v>20</v>
          </cell>
          <cell r="BA96">
            <v>22</v>
          </cell>
          <cell r="BB96">
            <v>25</v>
          </cell>
          <cell r="BC96">
            <v>27</v>
          </cell>
          <cell r="BD96">
            <v>29</v>
          </cell>
          <cell r="BE96">
            <v>33</v>
          </cell>
          <cell r="BF96">
            <v>36</v>
          </cell>
          <cell r="BG96">
            <v>43</v>
          </cell>
          <cell r="BH96">
            <v>49</v>
          </cell>
          <cell r="BI96">
            <v>58</v>
          </cell>
          <cell r="BJ96">
            <v>66</v>
          </cell>
          <cell r="BK96">
            <v>72</v>
          </cell>
          <cell r="BL96">
            <v>78</v>
          </cell>
          <cell r="BM96">
            <v>84</v>
          </cell>
          <cell r="BN96">
            <v>96</v>
          </cell>
          <cell r="BO96">
            <v>107</v>
          </cell>
          <cell r="BP96">
            <v>118</v>
          </cell>
          <cell r="BQ96">
            <v>129</v>
          </cell>
          <cell r="BR96">
            <v>140</v>
          </cell>
          <cell r="BU96">
            <v>12.784000000000001</v>
          </cell>
          <cell r="BV96">
            <v>13.692</v>
          </cell>
          <cell r="BW96">
            <v>14.73</v>
          </cell>
          <cell r="BX96">
            <v>16.73</v>
          </cell>
          <cell r="BY96">
            <v>19.202999999999999</v>
          </cell>
          <cell r="BZ96">
            <v>20.675999999999998</v>
          </cell>
          <cell r="CA96">
            <v>22.149000000000001</v>
          </cell>
          <cell r="CB96">
            <v>25.094999999999999</v>
          </cell>
          <cell r="CC96">
            <v>27.568000000000001</v>
          </cell>
          <cell r="CD96">
            <v>32.987000000000002</v>
          </cell>
          <cell r="CE96">
            <v>37.933</v>
          </cell>
          <cell r="CF96">
            <v>45.351999999999997</v>
          </cell>
          <cell r="CG96">
            <v>51.771999999999998</v>
          </cell>
          <cell r="CH96">
            <v>56.191000000000003</v>
          </cell>
          <cell r="CI96">
            <v>61.137</v>
          </cell>
          <cell r="CJ96">
            <v>66.082999999999998</v>
          </cell>
          <cell r="CK96">
            <v>75.974999999999994</v>
          </cell>
          <cell r="CL96">
            <v>84.867000000000004</v>
          </cell>
          <cell r="CM96">
            <v>93.231999999999999</v>
          </cell>
          <cell r="CN96">
            <v>102.124</v>
          </cell>
          <cell r="CO96">
            <v>111.54300000000001</v>
          </cell>
        </row>
        <row r="97">
          <cell r="A97" t="str">
            <v>Т4_1_2004_более5Надземнаяотоплениеобратный4</v>
          </cell>
          <cell r="B97" t="str">
            <v>142</v>
          </cell>
          <cell r="C97">
            <v>1</v>
          </cell>
          <cell r="D97">
            <v>4</v>
          </cell>
          <cell r="E97">
            <v>2</v>
          </cell>
          <cell r="F97" t="str">
            <v>Надземная</v>
          </cell>
          <cell r="G97" t="str">
            <v>отопление</v>
          </cell>
          <cell r="H97" t="str">
            <v>обратный</v>
          </cell>
          <cell r="I97" t="str">
            <v>Надземнаяотоплениеобратный</v>
          </cell>
          <cell r="J97" t="str">
            <v>Т4_1_2004_более5</v>
          </cell>
          <cell r="K97" t="str">
            <v>Таблица 4.1</v>
          </cell>
          <cell r="L97" t="str">
            <v>на открытом воздухе</v>
          </cell>
          <cell r="M97" t="str">
            <v>С 2004 г.</v>
          </cell>
          <cell r="O97">
            <v>22</v>
          </cell>
          <cell r="P97">
            <v>1</v>
          </cell>
          <cell r="Q97" t="str">
            <v>Т41б</v>
          </cell>
          <cell r="R97" t="str">
            <v>Разность температуры теплоносителя и наружного воздуха,0С</v>
          </cell>
          <cell r="S97" t="str">
            <v>Разность температуры теплоносителя и наружного воздуха,0С;отопление;обратный</v>
          </cell>
          <cell r="T97" t="str">
            <v>отдельно для подачи и обратки сетей отопления и ГВС</v>
          </cell>
          <cell r="V97">
            <v>56.673999999999999</v>
          </cell>
          <cell r="W97">
            <v>45</v>
          </cell>
          <cell r="X97">
            <v>95</v>
          </cell>
          <cell r="Y97">
            <v>3</v>
          </cell>
          <cell r="Z97">
            <v>4</v>
          </cell>
          <cell r="AA97">
            <v>9</v>
          </cell>
          <cell r="AB97">
            <v>9.4670000000000005</v>
          </cell>
          <cell r="AC97">
            <v>10</v>
          </cell>
          <cell r="AD97">
            <v>12</v>
          </cell>
          <cell r="AE97">
            <v>14</v>
          </cell>
          <cell r="AF97">
            <v>15</v>
          </cell>
          <cell r="AG97">
            <v>16</v>
          </cell>
          <cell r="AH97">
            <v>18</v>
          </cell>
          <cell r="AI97">
            <v>20</v>
          </cell>
          <cell r="AJ97">
            <v>24</v>
          </cell>
          <cell r="AK97">
            <v>28</v>
          </cell>
          <cell r="AL97">
            <v>34</v>
          </cell>
          <cell r="AM97">
            <v>39</v>
          </cell>
          <cell r="AN97">
            <v>42</v>
          </cell>
          <cell r="AO97">
            <v>46</v>
          </cell>
          <cell r="AP97">
            <v>50</v>
          </cell>
          <cell r="AQ97">
            <v>58</v>
          </cell>
          <cell r="AR97">
            <v>65</v>
          </cell>
          <cell r="AS97">
            <v>71</v>
          </cell>
          <cell r="AT97">
            <v>78</v>
          </cell>
          <cell r="AU97">
            <v>86</v>
          </cell>
          <cell r="AX97">
            <v>17</v>
          </cell>
          <cell r="AY97">
            <v>18.399999999999999</v>
          </cell>
          <cell r="AZ97">
            <v>20</v>
          </cell>
          <cell r="BA97">
            <v>22</v>
          </cell>
          <cell r="BB97">
            <v>25</v>
          </cell>
          <cell r="BC97">
            <v>27</v>
          </cell>
          <cell r="BD97">
            <v>29</v>
          </cell>
          <cell r="BE97">
            <v>33</v>
          </cell>
          <cell r="BF97">
            <v>36</v>
          </cell>
          <cell r="BG97">
            <v>43</v>
          </cell>
          <cell r="BH97">
            <v>49</v>
          </cell>
          <cell r="BI97">
            <v>58</v>
          </cell>
          <cell r="BJ97">
            <v>66</v>
          </cell>
          <cell r="BK97">
            <v>72</v>
          </cell>
          <cell r="BL97">
            <v>78</v>
          </cell>
          <cell r="BM97">
            <v>84</v>
          </cell>
          <cell r="BN97">
            <v>96</v>
          </cell>
          <cell r="BO97">
            <v>107</v>
          </cell>
          <cell r="BP97">
            <v>118</v>
          </cell>
          <cell r="BQ97">
            <v>129</v>
          </cell>
          <cell r="BR97">
            <v>140</v>
          </cell>
          <cell r="BU97">
            <v>10.868</v>
          </cell>
          <cell r="BV97">
            <v>11.553000000000001</v>
          </cell>
          <cell r="BW97">
            <v>12.335000000000001</v>
          </cell>
          <cell r="BX97">
            <v>14.335000000000001</v>
          </cell>
          <cell r="BY97">
            <v>16.568000000000001</v>
          </cell>
          <cell r="BZ97">
            <v>17.802</v>
          </cell>
          <cell r="CA97">
            <v>19.035</v>
          </cell>
          <cell r="CB97">
            <v>21.501999999999999</v>
          </cell>
          <cell r="CC97">
            <v>23.736000000000001</v>
          </cell>
          <cell r="CD97">
            <v>28.436</v>
          </cell>
          <cell r="CE97">
            <v>32.902999999999999</v>
          </cell>
          <cell r="CF97">
            <v>39.603999999999999</v>
          </cell>
          <cell r="CG97">
            <v>45.304000000000002</v>
          </cell>
          <cell r="CH97">
            <v>49.003999999999998</v>
          </cell>
          <cell r="CI97">
            <v>53.470999999999997</v>
          </cell>
          <cell r="CJ97">
            <v>57.938000000000002</v>
          </cell>
          <cell r="CK97">
            <v>66.872</v>
          </cell>
          <cell r="CL97">
            <v>74.805999999999997</v>
          </cell>
          <cell r="CM97">
            <v>81.974000000000004</v>
          </cell>
          <cell r="CN97">
            <v>89.906999999999996</v>
          </cell>
          <cell r="CO97">
            <v>98.608000000000004</v>
          </cell>
        </row>
        <row r="98">
          <cell r="A98" t="str">
            <v>Т4_1_2004_более5НадземнаяГВСподающий4</v>
          </cell>
          <cell r="B98" t="str">
            <v>142</v>
          </cell>
          <cell r="C98">
            <v>1</v>
          </cell>
          <cell r="D98">
            <v>4</v>
          </cell>
          <cell r="E98">
            <v>2</v>
          </cell>
          <cell r="F98" t="str">
            <v>Надземная</v>
          </cell>
          <cell r="G98" t="str">
            <v>ГВС</v>
          </cell>
          <cell r="H98" t="str">
            <v>подающий</v>
          </cell>
          <cell r="I98" t="str">
            <v>НадземнаяГВСподающий</v>
          </cell>
          <cell r="J98" t="str">
            <v>Т4_1_2004_более5</v>
          </cell>
          <cell r="K98" t="str">
            <v>Таблица 4.1</v>
          </cell>
          <cell r="L98" t="str">
            <v>на открытом воздухе</v>
          </cell>
          <cell r="M98" t="str">
            <v>С 2004 г.</v>
          </cell>
          <cell r="O98">
            <v>22</v>
          </cell>
          <cell r="P98">
            <v>1</v>
          </cell>
          <cell r="Q98" t="str">
            <v>Т41б</v>
          </cell>
          <cell r="R98" t="str">
            <v>Разность температуры теплоносителя и наружного воздуха,0С</v>
          </cell>
          <cell r="S98" t="str">
            <v>Разность температуры теплоносителя и наружного воздуха,0С;ГВС;подающий</v>
          </cell>
          <cell r="T98" t="str">
            <v>отдельно для подачи и обратки сетей отопления и ГВС</v>
          </cell>
          <cell r="V98">
            <v>58.3</v>
          </cell>
          <cell r="W98">
            <v>45</v>
          </cell>
          <cell r="X98">
            <v>95</v>
          </cell>
          <cell r="Y98">
            <v>3</v>
          </cell>
          <cell r="Z98">
            <v>4</v>
          </cell>
          <cell r="AA98">
            <v>9</v>
          </cell>
          <cell r="AB98">
            <v>9.4670000000000005</v>
          </cell>
          <cell r="AC98">
            <v>10</v>
          </cell>
          <cell r="AD98">
            <v>12</v>
          </cell>
          <cell r="AE98">
            <v>14</v>
          </cell>
          <cell r="AF98">
            <v>15</v>
          </cell>
          <cell r="AG98">
            <v>16</v>
          </cell>
          <cell r="AH98">
            <v>18</v>
          </cell>
          <cell r="AI98">
            <v>20</v>
          </cell>
          <cell r="AJ98">
            <v>24</v>
          </cell>
          <cell r="AK98">
            <v>28</v>
          </cell>
          <cell r="AL98">
            <v>34</v>
          </cell>
          <cell r="AM98">
            <v>39</v>
          </cell>
          <cell r="AN98">
            <v>42</v>
          </cell>
          <cell r="AO98">
            <v>46</v>
          </cell>
          <cell r="AP98">
            <v>50</v>
          </cell>
          <cell r="AQ98">
            <v>58</v>
          </cell>
          <cell r="AR98">
            <v>65</v>
          </cell>
          <cell r="AS98">
            <v>71</v>
          </cell>
          <cell r="AT98">
            <v>78</v>
          </cell>
          <cell r="AU98">
            <v>86</v>
          </cell>
          <cell r="AX98">
            <v>17</v>
          </cell>
          <cell r="AY98">
            <v>18.399999999999999</v>
          </cell>
          <cell r="AZ98">
            <v>20</v>
          </cell>
          <cell r="BA98">
            <v>22</v>
          </cell>
          <cell r="BB98">
            <v>25</v>
          </cell>
          <cell r="BC98">
            <v>27</v>
          </cell>
          <cell r="BD98">
            <v>29</v>
          </cell>
          <cell r="BE98">
            <v>33</v>
          </cell>
          <cell r="BF98">
            <v>36</v>
          </cell>
          <cell r="BG98">
            <v>43</v>
          </cell>
          <cell r="BH98">
            <v>49</v>
          </cell>
          <cell r="BI98">
            <v>58</v>
          </cell>
          <cell r="BJ98">
            <v>66</v>
          </cell>
          <cell r="BK98">
            <v>72</v>
          </cell>
          <cell r="BL98">
            <v>78</v>
          </cell>
          <cell r="BM98">
            <v>84</v>
          </cell>
          <cell r="BN98">
            <v>96</v>
          </cell>
          <cell r="BO98">
            <v>107</v>
          </cell>
          <cell r="BP98">
            <v>118</v>
          </cell>
          <cell r="BQ98">
            <v>129</v>
          </cell>
          <cell r="BR98">
            <v>140</v>
          </cell>
          <cell r="BU98">
            <v>11.128</v>
          </cell>
          <cell r="BV98">
            <v>11.843</v>
          </cell>
          <cell r="BW98">
            <v>12.66</v>
          </cell>
          <cell r="BX98">
            <v>14.66</v>
          </cell>
          <cell r="BY98">
            <v>16.925999999999998</v>
          </cell>
          <cell r="BZ98">
            <v>18.192</v>
          </cell>
          <cell r="CA98">
            <v>19.457999999999998</v>
          </cell>
          <cell r="CB98">
            <v>21.99</v>
          </cell>
          <cell r="CC98">
            <v>24.256</v>
          </cell>
          <cell r="CD98">
            <v>29.053999999999998</v>
          </cell>
          <cell r="CE98">
            <v>33.585999999999999</v>
          </cell>
          <cell r="CF98">
            <v>40.384</v>
          </cell>
          <cell r="CG98">
            <v>46.182000000000002</v>
          </cell>
          <cell r="CH98">
            <v>49.98</v>
          </cell>
          <cell r="CI98">
            <v>54.512</v>
          </cell>
          <cell r="CJ98">
            <v>59.043999999999997</v>
          </cell>
          <cell r="CK98">
            <v>68.108000000000004</v>
          </cell>
          <cell r="CL98">
            <v>76.171999999999997</v>
          </cell>
          <cell r="CM98">
            <v>83.501999999999995</v>
          </cell>
          <cell r="CN98">
            <v>91.566000000000003</v>
          </cell>
          <cell r="CO98">
            <v>100.364</v>
          </cell>
        </row>
        <row r="99">
          <cell r="A99" t="str">
            <v>Т4_1_2004_более5НадземнаяГВСобратный4</v>
          </cell>
          <cell r="B99" t="str">
            <v>142</v>
          </cell>
          <cell r="C99">
            <v>1</v>
          </cell>
          <cell r="D99">
            <v>4</v>
          </cell>
          <cell r="E99">
            <v>2</v>
          </cell>
          <cell r="F99" t="str">
            <v>Надземная</v>
          </cell>
          <cell r="G99" t="str">
            <v>ГВС</v>
          </cell>
          <cell r="H99" t="str">
            <v>обратный</v>
          </cell>
          <cell r="I99" t="str">
            <v>НадземнаяГВСобратный</v>
          </cell>
          <cell r="J99" t="str">
            <v>Т4_1_2004_более5</v>
          </cell>
          <cell r="K99" t="str">
            <v>Таблица 4.1</v>
          </cell>
          <cell r="L99" t="str">
            <v>на открытом воздухе</v>
          </cell>
          <cell r="M99" t="str">
            <v>С 2004 г.</v>
          </cell>
          <cell r="O99">
            <v>22</v>
          </cell>
          <cell r="P99">
            <v>1</v>
          </cell>
          <cell r="Q99" t="str">
            <v>Т41б</v>
          </cell>
          <cell r="R99" t="str">
            <v>Разность температуры теплоносителя и наружного воздуха,0С</v>
          </cell>
          <cell r="S99" t="str">
            <v>Разность температуры теплоносителя и наружного воздуха,0С;ГВС;обратный</v>
          </cell>
          <cell r="T99" t="str">
            <v>отдельно для подачи и обратки сетей отопления и ГВС</v>
          </cell>
          <cell r="V99">
            <v>53.3</v>
          </cell>
          <cell r="W99">
            <v>45</v>
          </cell>
          <cell r="X99">
            <v>95</v>
          </cell>
          <cell r="Y99">
            <v>3</v>
          </cell>
          <cell r="Z99">
            <v>4</v>
          </cell>
          <cell r="AA99">
            <v>9</v>
          </cell>
          <cell r="AB99">
            <v>9.4670000000000005</v>
          </cell>
          <cell r="AC99">
            <v>10</v>
          </cell>
          <cell r="AD99">
            <v>12</v>
          </cell>
          <cell r="AE99">
            <v>14</v>
          </cell>
          <cell r="AF99">
            <v>15</v>
          </cell>
          <cell r="AG99">
            <v>16</v>
          </cell>
          <cell r="AH99">
            <v>18</v>
          </cell>
          <cell r="AI99">
            <v>20</v>
          </cell>
          <cell r="AJ99">
            <v>24</v>
          </cell>
          <cell r="AK99">
            <v>28</v>
          </cell>
          <cell r="AL99">
            <v>34</v>
          </cell>
          <cell r="AM99">
            <v>39</v>
          </cell>
          <cell r="AN99">
            <v>42</v>
          </cell>
          <cell r="AO99">
            <v>46</v>
          </cell>
          <cell r="AP99">
            <v>50</v>
          </cell>
          <cell r="AQ99">
            <v>58</v>
          </cell>
          <cell r="AR99">
            <v>65</v>
          </cell>
          <cell r="AS99">
            <v>71</v>
          </cell>
          <cell r="AT99">
            <v>78</v>
          </cell>
          <cell r="AU99">
            <v>86</v>
          </cell>
          <cell r="AX99">
            <v>17</v>
          </cell>
          <cell r="AY99">
            <v>18.399999999999999</v>
          </cell>
          <cell r="AZ99">
            <v>20</v>
          </cell>
          <cell r="BA99">
            <v>22</v>
          </cell>
          <cell r="BB99">
            <v>25</v>
          </cell>
          <cell r="BC99">
            <v>27</v>
          </cell>
          <cell r="BD99">
            <v>29</v>
          </cell>
          <cell r="BE99">
            <v>33</v>
          </cell>
          <cell r="BF99">
            <v>36</v>
          </cell>
          <cell r="BG99">
            <v>43</v>
          </cell>
          <cell r="BH99">
            <v>49</v>
          </cell>
          <cell r="BI99">
            <v>58</v>
          </cell>
          <cell r="BJ99">
            <v>66</v>
          </cell>
          <cell r="BK99">
            <v>72</v>
          </cell>
          <cell r="BL99">
            <v>78</v>
          </cell>
          <cell r="BM99">
            <v>84</v>
          </cell>
          <cell r="BN99">
            <v>96</v>
          </cell>
          <cell r="BO99">
            <v>107</v>
          </cell>
          <cell r="BP99">
            <v>118</v>
          </cell>
          <cell r="BQ99">
            <v>129</v>
          </cell>
          <cell r="BR99">
            <v>140</v>
          </cell>
          <cell r="BU99">
            <v>10.327999999999999</v>
          </cell>
          <cell r="BV99">
            <v>10.95</v>
          </cell>
          <cell r="BW99">
            <v>11.66</v>
          </cell>
          <cell r="BX99">
            <v>13.66</v>
          </cell>
          <cell r="BY99">
            <v>15.826000000000001</v>
          </cell>
          <cell r="BZ99">
            <v>16.992000000000001</v>
          </cell>
          <cell r="CA99">
            <v>18.158000000000001</v>
          </cell>
          <cell r="CB99">
            <v>20.49</v>
          </cell>
          <cell r="CC99">
            <v>22.655999999999999</v>
          </cell>
          <cell r="CD99">
            <v>27.154</v>
          </cell>
          <cell r="CE99">
            <v>31.486000000000001</v>
          </cell>
          <cell r="CF99">
            <v>37.984000000000002</v>
          </cell>
          <cell r="CG99">
            <v>43.481999999999999</v>
          </cell>
          <cell r="CH99">
            <v>46.98</v>
          </cell>
          <cell r="CI99">
            <v>51.311999999999998</v>
          </cell>
          <cell r="CJ99">
            <v>55.643999999999998</v>
          </cell>
          <cell r="CK99">
            <v>64.308000000000007</v>
          </cell>
          <cell r="CL99">
            <v>71.971999999999994</v>
          </cell>
          <cell r="CM99">
            <v>78.802000000000007</v>
          </cell>
          <cell r="CN99">
            <v>86.465999999999994</v>
          </cell>
          <cell r="CO99">
            <v>94.963999999999999</v>
          </cell>
        </row>
        <row r="101">
          <cell r="A101" t="str">
            <v/>
          </cell>
          <cell r="AA101" t="str">
            <v>Смежное (меньшее) значение уд.тепловых потерь, ккал/чм</v>
          </cell>
          <cell r="AX101" t="str">
            <v>Смежное (большее) значение уд.тепловых потерь, ккал/чм</v>
          </cell>
          <cell r="BU101" t="str">
            <v>Значение уд.тепловых потерь, ккал/чм</v>
          </cell>
        </row>
        <row r="102">
          <cell r="A102" t="str">
            <v/>
          </cell>
          <cell r="V102" t="str">
            <v>∆t</v>
          </cell>
          <cell r="W102" t="str">
            <v>t1</v>
          </cell>
          <cell r="X102" t="str">
            <v>t2</v>
          </cell>
          <cell r="AA102" t="str">
            <v>q1, ккал/чм</v>
          </cell>
          <cell r="AB102" t="str">
            <v>q1, ккал/чм</v>
          </cell>
          <cell r="AC102" t="str">
            <v>q1, ккал/чм</v>
          </cell>
          <cell r="AD102" t="str">
            <v>q1, ккал/чм</v>
          </cell>
          <cell r="AE102" t="str">
            <v>q1, ккал/чм</v>
          </cell>
          <cell r="AF102" t="str">
            <v>q1, ккал/чм</v>
          </cell>
          <cell r="AG102" t="str">
            <v>q1, ккал/чм</v>
          </cell>
          <cell r="AH102" t="str">
            <v>q1, ккал/чм</v>
          </cell>
          <cell r="AI102" t="str">
            <v>q1, ккал/чм</v>
          </cell>
          <cell r="AJ102" t="str">
            <v>q1, ккал/чм</v>
          </cell>
          <cell r="AK102" t="str">
            <v>q1, ккал/чм</v>
          </cell>
          <cell r="AL102" t="str">
            <v>q1, ккал/чм</v>
          </cell>
          <cell r="AM102" t="str">
            <v>q1, ккал/чм</v>
          </cell>
          <cell r="AN102" t="str">
            <v>q1, ккал/чм</v>
          </cell>
          <cell r="AO102" t="str">
            <v>q1, ккал/чм</v>
          </cell>
          <cell r="AP102" t="str">
            <v>q1, ккал/чм</v>
          </cell>
          <cell r="AQ102" t="str">
            <v>q1, ккал/чм</v>
          </cell>
          <cell r="AR102" t="str">
            <v>q1, ккал/чм</v>
          </cell>
          <cell r="AS102" t="str">
            <v>q1, ккал/чм</v>
          </cell>
          <cell r="AT102" t="str">
            <v>q1, ккал/чм</v>
          </cell>
          <cell r="AU102" t="str">
            <v>q1, ккал/чм</v>
          </cell>
          <cell r="AV102" t="str">
            <v>q1, ккал/чм</v>
          </cell>
          <cell r="AX102" t="str">
            <v>q2, ккал/чм</v>
          </cell>
          <cell r="AY102" t="str">
            <v>q2, ккал/чм</v>
          </cell>
          <cell r="AZ102" t="str">
            <v>q2, ккал/чм</v>
          </cell>
          <cell r="BA102" t="str">
            <v>q2, ккал/чм</v>
          </cell>
          <cell r="BB102" t="str">
            <v>q2, ккал/чм</v>
          </cell>
          <cell r="BC102" t="str">
            <v>q2, ккал/чм</v>
          </cell>
          <cell r="BD102" t="str">
            <v>q2, ккал/чм</v>
          </cell>
          <cell r="BE102" t="str">
            <v>q2, ккал/чм</v>
          </cell>
          <cell r="BF102" t="str">
            <v>q2, ккал/чм</v>
          </cell>
          <cell r="BG102" t="str">
            <v>q2, ккал/чм</v>
          </cell>
          <cell r="BH102" t="str">
            <v>q2, ккал/чм</v>
          </cell>
          <cell r="BI102" t="str">
            <v>q2, ккал/чм</v>
          </cell>
          <cell r="BJ102" t="str">
            <v>q2, ккал/чм</v>
          </cell>
          <cell r="BK102" t="str">
            <v>q2, ккал/чм</v>
          </cell>
          <cell r="BL102" t="str">
            <v>q2, ккал/чм</v>
          </cell>
          <cell r="BM102" t="str">
            <v>q2, ккал/чм</v>
          </cell>
          <cell r="BN102" t="str">
            <v>q2, ккал/чм</v>
          </cell>
          <cell r="BO102" t="str">
            <v>q2, ккал/чм</v>
          </cell>
          <cell r="BP102" t="str">
            <v>q2, ккал/чм</v>
          </cell>
          <cell r="BQ102" t="str">
            <v>q2, ккал/чм</v>
          </cell>
          <cell r="BR102" t="str">
            <v>q2, ккал/чм</v>
          </cell>
          <cell r="BS102" t="str">
            <v>q2, ккал/чм</v>
          </cell>
          <cell r="BU102" t="str">
            <v>q, ккал/чм</v>
          </cell>
          <cell r="BV102" t="str">
            <v>q, ккал/чм</v>
          </cell>
          <cell r="BW102" t="str">
            <v>q, ккал/чм</v>
          </cell>
          <cell r="BX102" t="str">
            <v>q, ккал/чм</v>
          </cell>
          <cell r="BY102" t="str">
            <v>q, ккал/чм</v>
          </cell>
          <cell r="BZ102" t="str">
            <v>q, ккал/чм</v>
          </cell>
          <cell r="CA102" t="str">
            <v>q, ккал/чм</v>
          </cell>
          <cell r="CB102" t="str">
            <v>q, ккал/чм</v>
          </cell>
          <cell r="CC102" t="str">
            <v>q, ккал/чм</v>
          </cell>
          <cell r="CD102" t="str">
            <v>q, ккал/чм</v>
          </cell>
          <cell r="CE102" t="str">
            <v>q, ккал/чм</v>
          </cell>
          <cell r="CF102" t="str">
            <v>q, ккал/чм</v>
          </cell>
          <cell r="CG102" t="str">
            <v>q, ккал/чм</v>
          </cell>
          <cell r="CH102" t="str">
            <v>q, ккал/чм</v>
          </cell>
          <cell r="CI102" t="str">
            <v>q, ккал/чм</v>
          </cell>
          <cell r="CJ102" t="str">
            <v>q, ккал/чм</v>
          </cell>
          <cell r="CK102" t="str">
            <v>q, ккал/чм</v>
          </cell>
          <cell r="CL102" t="str">
            <v>q, ккал/чм</v>
          </cell>
          <cell r="CM102" t="str">
            <v>q, ккал/чм</v>
          </cell>
          <cell r="CN102" t="str">
            <v>q, ккал/чм</v>
          </cell>
          <cell r="CO102" t="str">
            <v>q, ккал/чм</v>
          </cell>
          <cell r="CP102" t="str">
            <v>q, ккал/чм</v>
          </cell>
        </row>
        <row r="103">
          <cell r="A103" t="str">
            <v/>
          </cell>
          <cell r="AA103" t="str">
            <v>диаметр тр-да, мм</v>
          </cell>
          <cell r="AB103" t="str">
            <v>диаметр тр-да, мм</v>
          </cell>
          <cell r="AC103" t="str">
            <v>диаметр тр-да, мм</v>
          </cell>
          <cell r="AD103" t="str">
            <v>диаметр тр-да, мм</v>
          </cell>
          <cell r="AE103" t="str">
            <v>диаметр тр-да, мм</v>
          </cell>
          <cell r="AF103" t="str">
            <v>диаметр тр-да, мм</v>
          </cell>
          <cell r="AG103" t="str">
            <v>диаметр тр-да, мм</v>
          </cell>
          <cell r="AH103" t="str">
            <v>диаметр тр-да, мм</v>
          </cell>
          <cell r="AI103" t="str">
            <v>диаметр тр-да, мм</v>
          </cell>
          <cell r="AJ103" t="str">
            <v>диаметр тр-да, мм</v>
          </cell>
          <cell r="AK103" t="str">
            <v>диаметр тр-да, мм</v>
          </cell>
          <cell r="AL103" t="str">
            <v>диаметр тр-да, мм</v>
          </cell>
          <cell r="AM103" t="str">
            <v>диаметр тр-да, мм</v>
          </cell>
          <cell r="AN103" t="str">
            <v>диаметр тр-да, мм</v>
          </cell>
          <cell r="AO103" t="str">
            <v>диаметр тр-да, мм</v>
          </cell>
          <cell r="AP103" t="str">
            <v>диаметр тр-да, мм</v>
          </cell>
          <cell r="AQ103" t="str">
            <v>диаметр тр-да, мм</v>
          </cell>
          <cell r="AR103" t="str">
            <v>диаметр тр-да, мм</v>
          </cell>
          <cell r="AS103" t="str">
            <v>диаметр тр-да, мм</v>
          </cell>
          <cell r="AT103" t="str">
            <v>диаметр тр-да, мм</v>
          </cell>
          <cell r="AU103" t="str">
            <v>диаметр тр-да, мм</v>
          </cell>
          <cell r="AV103" t="str">
            <v>диаметр тр-да, мм</v>
          </cell>
          <cell r="AX103" t="str">
            <v>диаметр тр-да, мм</v>
          </cell>
          <cell r="AY103" t="str">
            <v>диаметр тр-да, мм</v>
          </cell>
          <cell r="AZ103" t="str">
            <v>диаметр тр-да, мм</v>
          </cell>
          <cell r="BA103" t="str">
            <v>диаметр тр-да, мм</v>
          </cell>
          <cell r="BB103" t="str">
            <v>диаметр тр-да, мм</v>
          </cell>
          <cell r="BC103" t="str">
            <v>диаметр тр-да, мм</v>
          </cell>
          <cell r="BD103" t="str">
            <v>диаметр тр-да, мм</v>
          </cell>
          <cell r="BE103" t="str">
            <v>диаметр тр-да, мм</v>
          </cell>
          <cell r="BF103" t="str">
            <v>диаметр тр-да, мм</v>
          </cell>
          <cell r="BG103" t="str">
            <v>диаметр тр-да, мм</v>
          </cell>
          <cell r="BH103" t="str">
            <v>диаметр тр-да, мм</v>
          </cell>
          <cell r="BI103" t="str">
            <v>диаметр тр-да, мм</v>
          </cell>
          <cell r="BJ103" t="str">
            <v>диаметр тр-да, мм</v>
          </cell>
          <cell r="BK103" t="str">
            <v>диаметр тр-да, мм</v>
          </cell>
          <cell r="BL103" t="str">
            <v>диаметр тр-да, мм</v>
          </cell>
          <cell r="BM103" t="str">
            <v>диаметр тр-да, мм</v>
          </cell>
          <cell r="BN103" t="str">
            <v>диаметр тр-да, мм</v>
          </cell>
          <cell r="BO103" t="str">
            <v>диаметр тр-да, мм</v>
          </cell>
          <cell r="BP103" t="str">
            <v>диаметр тр-да, мм</v>
          </cell>
          <cell r="BQ103" t="str">
            <v>диаметр тр-да, мм</v>
          </cell>
          <cell r="BR103" t="str">
            <v>диаметр тр-да, мм</v>
          </cell>
          <cell r="BS103" t="str">
            <v>диаметр тр-да, мм</v>
          </cell>
          <cell r="BU103" t="str">
            <v>диаметр тр-да, мм</v>
          </cell>
          <cell r="BV103" t="str">
            <v>диаметр тр-да, мм</v>
          </cell>
          <cell r="BW103" t="str">
            <v>диаметр тр-да, мм</v>
          </cell>
          <cell r="BX103" t="str">
            <v>диаметр тр-да, мм</v>
          </cell>
          <cell r="BY103" t="str">
            <v>диаметр тр-да, мм</v>
          </cell>
          <cell r="BZ103" t="str">
            <v>диаметр тр-да, мм</v>
          </cell>
          <cell r="CA103" t="str">
            <v>диаметр тр-да, мм</v>
          </cell>
          <cell r="CB103" t="str">
            <v>диаметр тр-да, мм</v>
          </cell>
          <cell r="CC103" t="str">
            <v>диаметр тр-да, мм</v>
          </cell>
          <cell r="CD103" t="str">
            <v>диаметр тр-да, мм</v>
          </cell>
          <cell r="CE103" t="str">
            <v>диаметр тр-да, мм</v>
          </cell>
          <cell r="CF103" t="str">
            <v>диаметр тр-да, мм</v>
          </cell>
          <cell r="CG103" t="str">
            <v>диаметр тр-да, мм</v>
          </cell>
          <cell r="CH103" t="str">
            <v>диаметр тр-да, мм</v>
          </cell>
          <cell r="CI103" t="str">
            <v>диаметр тр-да, мм</v>
          </cell>
          <cell r="CJ103" t="str">
            <v>диаметр тр-да, мм</v>
          </cell>
          <cell r="CK103" t="str">
            <v>диаметр тр-да, мм</v>
          </cell>
          <cell r="CL103" t="str">
            <v>диаметр тр-да, мм</v>
          </cell>
          <cell r="CM103" t="str">
            <v>диаметр тр-да, мм</v>
          </cell>
          <cell r="CN103" t="str">
            <v>диаметр тр-да, мм</v>
          </cell>
          <cell r="CO103" t="str">
            <v>диаметр тр-да, мм</v>
          </cell>
          <cell r="CP103" t="str">
            <v>диаметр тр-да, мм</v>
          </cell>
        </row>
        <row r="104">
          <cell r="A104" t="str">
            <v>Код выбора q</v>
          </cell>
          <cell r="B104" t="str">
            <v>КОД тепловой сети</v>
          </cell>
          <cell r="C104" t="str">
            <v>КОД Типа прокладки (по тех.паспорту)</v>
          </cell>
          <cell r="D104" t="str">
            <v>КОД периода проектирования тепловой сети</v>
          </cell>
          <cell r="E104" t="str">
            <v xml:space="preserve">КОД продолжительности эксплуатации </v>
          </cell>
          <cell r="F104" t="str">
            <v>Тип прокладки (по тех.паспорту)</v>
          </cell>
          <cell r="J104" t="str">
            <v>№ Таблицы из приказа 325</v>
          </cell>
          <cell r="K104" t="str">
            <v>№ Таблицы из приказа 325</v>
          </cell>
          <cell r="L104" t="str">
            <v>Тип прокладки (по приказу 325)</v>
          </cell>
          <cell r="M104" t="str">
            <v>Период проектирования тепловой сети</v>
          </cell>
          <cell r="N104" t="str">
            <v xml:space="preserve">Продолжительность эксплуатации </v>
          </cell>
          <cell r="O104" t="str">
            <v>КОД1 тепловой сети</v>
          </cell>
          <cell r="P104" t="str">
            <v>КОД диапазона температур тепловой сети</v>
          </cell>
          <cell r="Q104" t="str">
            <v>Диапазон температур тепловой сети</v>
          </cell>
          <cell r="R104" t="str">
            <v>Критерий отбора температур тепловой сети</v>
          </cell>
          <cell r="S104" t="str">
            <v>Критерий отбора температур тепловой сети</v>
          </cell>
          <cell r="T104" t="str">
            <v>Критерий отбора температур тепловой сети</v>
          </cell>
          <cell r="V104" t="str">
            <v>Температура или расность температур</v>
          </cell>
          <cell r="W104" t="str">
            <v>Смежное (меньшее) значение температуры, 0С</v>
          </cell>
          <cell r="X104" t="str">
            <v>Смежное (большее) значение температуры, 0С</v>
          </cell>
          <cell r="Y104" t="str">
            <v>Выбор номера столбца из таблицы (меньший)</v>
          </cell>
          <cell r="Z104" t="str">
            <v>Выбор номера столбца из таблицы (больший)</v>
          </cell>
          <cell r="AA104">
            <v>25</v>
          </cell>
          <cell r="AB104">
            <v>32</v>
          </cell>
          <cell r="AC104">
            <v>40</v>
          </cell>
          <cell r="AD104">
            <v>50</v>
          </cell>
          <cell r="AE104">
            <v>65</v>
          </cell>
          <cell r="AF104">
            <v>80</v>
          </cell>
          <cell r="AG104">
            <v>100</v>
          </cell>
          <cell r="AH104">
            <v>125</v>
          </cell>
          <cell r="AI104">
            <v>150</v>
          </cell>
          <cell r="AJ104">
            <v>200</v>
          </cell>
          <cell r="AK104">
            <v>250</v>
          </cell>
          <cell r="AL104">
            <v>300</v>
          </cell>
          <cell r="AM104">
            <v>350</v>
          </cell>
          <cell r="AN104">
            <v>400</v>
          </cell>
          <cell r="AO104">
            <v>450</v>
          </cell>
          <cell r="AP104">
            <v>500</v>
          </cell>
          <cell r="AQ104">
            <v>600</v>
          </cell>
          <cell r="AR104">
            <v>700</v>
          </cell>
          <cell r="AS104">
            <v>800</v>
          </cell>
          <cell r="AT104">
            <v>900</v>
          </cell>
          <cell r="AU104">
            <v>1000</v>
          </cell>
          <cell r="AV104">
            <v>1400</v>
          </cell>
          <cell r="AX104">
            <v>25</v>
          </cell>
          <cell r="AY104">
            <v>32</v>
          </cell>
          <cell r="AZ104">
            <v>40</v>
          </cell>
          <cell r="BA104">
            <v>50</v>
          </cell>
          <cell r="BB104">
            <v>65</v>
          </cell>
          <cell r="BC104">
            <v>80</v>
          </cell>
          <cell r="BD104">
            <v>100</v>
          </cell>
          <cell r="BE104">
            <v>125</v>
          </cell>
          <cell r="BF104">
            <v>150</v>
          </cell>
          <cell r="BG104">
            <v>200</v>
          </cell>
          <cell r="BH104">
            <v>250</v>
          </cell>
          <cell r="BI104">
            <v>300</v>
          </cell>
          <cell r="BJ104">
            <v>350</v>
          </cell>
          <cell r="BK104">
            <v>400</v>
          </cell>
          <cell r="BL104">
            <v>450</v>
          </cell>
          <cell r="BM104">
            <v>500</v>
          </cell>
          <cell r="BN104">
            <v>600</v>
          </cell>
          <cell r="BO104">
            <v>700</v>
          </cell>
          <cell r="BP104">
            <v>800</v>
          </cell>
          <cell r="BQ104">
            <v>900</v>
          </cell>
          <cell r="BR104">
            <v>1000</v>
          </cell>
          <cell r="BS104">
            <v>1400</v>
          </cell>
          <cell r="BU104">
            <v>25</v>
          </cell>
          <cell r="BV104">
            <v>32</v>
          </cell>
          <cell r="BW104">
            <v>40</v>
          </cell>
          <cell r="BX104">
            <v>50</v>
          </cell>
          <cell r="BY104">
            <v>65</v>
          </cell>
          <cell r="BZ104">
            <v>80</v>
          </cell>
          <cell r="CA104">
            <v>100</v>
          </cell>
          <cell r="CB104">
            <v>125</v>
          </cell>
          <cell r="CC104">
            <v>150</v>
          </cell>
          <cell r="CD104">
            <v>200</v>
          </cell>
          <cell r="CE104">
            <v>250</v>
          </cell>
          <cell r="CF104">
            <v>300</v>
          </cell>
          <cell r="CG104">
            <v>350</v>
          </cell>
          <cell r="CH104">
            <v>400</v>
          </cell>
          <cell r="CI104">
            <v>450</v>
          </cell>
          <cell r="CJ104">
            <v>500</v>
          </cell>
          <cell r="CK104">
            <v>600</v>
          </cell>
          <cell r="CL104">
            <v>700</v>
          </cell>
          <cell r="CM104">
            <v>800</v>
          </cell>
          <cell r="CN104">
            <v>900</v>
          </cell>
          <cell r="CO104">
            <v>1000</v>
          </cell>
          <cell r="CP104">
            <v>1400</v>
          </cell>
        </row>
        <row r="105">
          <cell r="A105" t="str">
            <v>Т4_2_2004_более5Внутри помещенийотоплениеподающий4</v>
          </cell>
          <cell r="B105" t="str">
            <v>242</v>
          </cell>
          <cell r="C105">
            <v>2</v>
          </cell>
          <cell r="D105">
            <v>4</v>
          </cell>
          <cell r="E105">
            <v>2</v>
          </cell>
          <cell r="F105" t="str">
            <v>Внутри помещений</v>
          </cell>
          <cell r="G105" t="str">
            <v>отопление</v>
          </cell>
          <cell r="H105" t="str">
            <v>подающий</v>
          </cell>
          <cell r="I105" t="str">
            <v>Внутри помещенийотоплениеподающий</v>
          </cell>
          <cell r="J105" t="str">
            <v>Т4_2_2004_более5</v>
          </cell>
          <cell r="K105" t="str">
            <v>Таблица 4.2</v>
          </cell>
          <cell r="L105" t="str">
            <v>в помещении</v>
          </cell>
          <cell r="M105" t="str">
            <v>С 2004 г.</v>
          </cell>
          <cell r="O105">
            <v>24</v>
          </cell>
          <cell r="P105">
            <v>1</v>
          </cell>
          <cell r="Q105" t="str">
            <v>Т42б</v>
          </cell>
          <cell r="R105" t="str">
            <v>Температура теплоносителя,0С</v>
          </cell>
          <cell r="S105" t="str">
            <v>Температура теплоносителя,0С;отопление;подающий</v>
          </cell>
          <cell r="T105" t="str">
            <v>отдельно для подачи и обратки сетей отопления и ГВС</v>
          </cell>
          <cell r="V105">
            <v>60.69</v>
          </cell>
          <cell r="W105">
            <v>50</v>
          </cell>
          <cell r="X105">
            <v>100</v>
          </cell>
          <cell r="Y105">
            <v>2</v>
          </cell>
          <cell r="Z105">
            <v>3</v>
          </cell>
          <cell r="AA105">
            <v>7</v>
          </cell>
          <cell r="AB105">
            <v>7.4669999999999996</v>
          </cell>
          <cell r="AC105">
            <v>8</v>
          </cell>
          <cell r="AD105">
            <v>9</v>
          </cell>
          <cell r="AE105">
            <v>10</v>
          </cell>
          <cell r="AF105">
            <v>11</v>
          </cell>
          <cell r="AG105">
            <v>12</v>
          </cell>
          <cell r="AH105">
            <v>14</v>
          </cell>
          <cell r="AI105">
            <v>15</v>
          </cell>
          <cell r="AJ105">
            <v>19</v>
          </cell>
          <cell r="AK105">
            <v>22</v>
          </cell>
          <cell r="AL105">
            <v>25</v>
          </cell>
          <cell r="AM105">
            <v>28</v>
          </cell>
          <cell r="AN105">
            <v>31</v>
          </cell>
          <cell r="AO105">
            <v>34</v>
          </cell>
          <cell r="AP105">
            <v>37</v>
          </cell>
          <cell r="AQ105">
            <v>42</v>
          </cell>
          <cell r="AR105">
            <v>47</v>
          </cell>
          <cell r="AS105">
            <v>52</v>
          </cell>
          <cell r="AT105">
            <v>58</v>
          </cell>
          <cell r="AU105">
            <v>64</v>
          </cell>
          <cell r="AV105">
            <v>85</v>
          </cell>
          <cell r="AX105">
            <v>15</v>
          </cell>
          <cell r="AY105">
            <v>16.399999999999999</v>
          </cell>
          <cell r="AZ105">
            <v>18</v>
          </cell>
          <cell r="BA105">
            <v>20</v>
          </cell>
          <cell r="BB105">
            <v>22</v>
          </cell>
          <cell r="BC105">
            <v>24</v>
          </cell>
          <cell r="BD105">
            <v>27</v>
          </cell>
          <cell r="BE105">
            <v>30</v>
          </cell>
          <cell r="BF105">
            <v>33</v>
          </cell>
          <cell r="BG105">
            <v>40</v>
          </cell>
          <cell r="BH105">
            <v>46</v>
          </cell>
          <cell r="BI105">
            <v>52</v>
          </cell>
          <cell r="BJ105">
            <v>57</v>
          </cell>
          <cell r="BK105">
            <v>62</v>
          </cell>
          <cell r="BL105">
            <v>67</v>
          </cell>
          <cell r="BM105">
            <v>72</v>
          </cell>
          <cell r="BN105">
            <v>83</v>
          </cell>
          <cell r="BO105">
            <v>92</v>
          </cell>
          <cell r="BP105">
            <v>101</v>
          </cell>
          <cell r="BQ105">
            <v>112</v>
          </cell>
          <cell r="BR105">
            <v>121</v>
          </cell>
          <cell r="BS105">
            <v>161</v>
          </cell>
          <cell r="BU105">
            <v>8.7100000000000009</v>
          </cell>
          <cell r="BV105">
            <v>9.3770000000000007</v>
          </cell>
          <cell r="BW105">
            <v>10.138</v>
          </cell>
          <cell r="BX105">
            <v>11.352</v>
          </cell>
          <cell r="BY105">
            <v>12.566000000000001</v>
          </cell>
          <cell r="BZ105">
            <v>13.779</v>
          </cell>
          <cell r="CA105">
            <v>15.207000000000001</v>
          </cell>
          <cell r="CB105">
            <v>17.420999999999999</v>
          </cell>
          <cell r="CC105">
            <v>18.847999999999999</v>
          </cell>
          <cell r="CD105">
            <v>23.49</v>
          </cell>
          <cell r="CE105">
            <v>27.131</v>
          </cell>
          <cell r="CF105">
            <v>30.773</v>
          </cell>
          <cell r="CG105">
            <v>34.200000000000003</v>
          </cell>
          <cell r="CH105">
            <v>37.628</v>
          </cell>
          <cell r="CI105">
            <v>41.055</v>
          </cell>
          <cell r="CJ105">
            <v>44.482999999999997</v>
          </cell>
          <cell r="CK105">
            <v>50.765999999999998</v>
          </cell>
          <cell r="CL105">
            <v>56.621000000000002</v>
          </cell>
          <cell r="CM105">
            <v>62.475999999999999</v>
          </cell>
          <cell r="CN105">
            <v>69.545000000000002</v>
          </cell>
          <cell r="CO105">
            <v>76.186999999999998</v>
          </cell>
          <cell r="CP105">
            <v>101.249</v>
          </cell>
        </row>
        <row r="106">
          <cell r="A106" t="str">
            <v>Т4_2_2004_более5Внутри помещенийотоплениеобратный4</v>
          </cell>
          <cell r="B106" t="str">
            <v>242</v>
          </cell>
          <cell r="C106">
            <v>2</v>
          </cell>
          <cell r="D106">
            <v>4</v>
          </cell>
          <cell r="E106">
            <v>2</v>
          </cell>
          <cell r="F106" t="str">
            <v>Внутри помещений</v>
          </cell>
          <cell r="G106" t="str">
            <v>отопление</v>
          </cell>
          <cell r="H106" t="str">
            <v>обратный</v>
          </cell>
          <cell r="I106" t="str">
            <v>Внутри помещенийотоплениеобратный</v>
          </cell>
          <cell r="J106" t="str">
            <v>Т4_2_2004_более5</v>
          </cell>
          <cell r="K106" t="str">
            <v>Таблица 4.2</v>
          </cell>
          <cell r="L106" t="str">
            <v>в помещении</v>
          </cell>
          <cell r="M106" t="str">
            <v>С 2004 г.</v>
          </cell>
          <cell r="O106">
            <v>24</v>
          </cell>
          <cell r="P106">
            <v>1</v>
          </cell>
          <cell r="Q106" t="str">
            <v>Т42б</v>
          </cell>
          <cell r="R106" t="str">
            <v>Температура теплоносителя,0С</v>
          </cell>
          <cell r="S106" t="str">
            <v>Температура теплоносителя,0С;отопление;обратный</v>
          </cell>
          <cell r="T106" t="str">
            <v>отдельно для подачи и обратки сетей отопления и ГВС</v>
          </cell>
          <cell r="V106">
            <v>48.713000000000001</v>
          </cell>
          <cell r="W106">
            <v>50</v>
          </cell>
          <cell r="X106">
            <v>100</v>
          </cell>
          <cell r="Y106">
            <v>2</v>
          </cell>
          <cell r="Z106">
            <v>3</v>
          </cell>
          <cell r="AA106">
            <v>7</v>
          </cell>
          <cell r="AB106">
            <v>7.4669999999999996</v>
          </cell>
          <cell r="AC106">
            <v>8</v>
          </cell>
          <cell r="AD106">
            <v>9</v>
          </cell>
          <cell r="AE106">
            <v>10</v>
          </cell>
          <cell r="AF106">
            <v>11</v>
          </cell>
          <cell r="AG106">
            <v>12</v>
          </cell>
          <cell r="AH106">
            <v>14</v>
          </cell>
          <cell r="AI106">
            <v>15</v>
          </cell>
          <cell r="AJ106">
            <v>19</v>
          </cell>
          <cell r="AK106">
            <v>22</v>
          </cell>
          <cell r="AL106">
            <v>25</v>
          </cell>
          <cell r="AM106">
            <v>28</v>
          </cell>
          <cell r="AN106">
            <v>31</v>
          </cell>
          <cell r="AO106">
            <v>34</v>
          </cell>
          <cell r="AP106">
            <v>37</v>
          </cell>
          <cell r="AQ106">
            <v>42</v>
          </cell>
          <cell r="AR106">
            <v>47</v>
          </cell>
          <cell r="AS106">
            <v>52</v>
          </cell>
          <cell r="AT106">
            <v>58</v>
          </cell>
          <cell r="AU106">
            <v>64</v>
          </cell>
          <cell r="AV106">
            <v>85</v>
          </cell>
          <cell r="AX106">
            <v>15</v>
          </cell>
          <cell r="AY106">
            <v>16.399999999999999</v>
          </cell>
          <cell r="AZ106">
            <v>18</v>
          </cell>
          <cell r="BA106">
            <v>20</v>
          </cell>
          <cell r="BB106">
            <v>22</v>
          </cell>
          <cell r="BC106">
            <v>24</v>
          </cell>
          <cell r="BD106">
            <v>27</v>
          </cell>
          <cell r="BE106">
            <v>30</v>
          </cell>
          <cell r="BF106">
            <v>33</v>
          </cell>
          <cell r="BG106">
            <v>40</v>
          </cell>
          <cell r="BH106">
            <v>46</v>
          </cell>
          <cell r="BI106">
            <v>52</v>
          </cell>
          <cell r="BJ106">
            <v>57</v>
          </cell>
          <cell r="BK106">
            <v>62</v>
          </cell>
          <cell r="BL106">
            <v>67</v>
          </cell>
          <cell r="BM106">
            <v>72</v>
          </cell>
          <cell r="BN106">
            <v>83</v>
          </cell>
          <cell r="BO106">
            <v>92</v>
          </cell>
          <cell r="BP106">
            <v>101</v>
          </cell>
          <cell r="BQ106">
            <v>112</v>
          </cell>
          <cell r="BR106">
            <v>121</v>
          </cell>
          <cell r="BS106">
            <v>161</v>
          </cell>
          <cell r="BU106">
            <v>6.7939999999999996</v>
          </cell>
          <cell r="BV106">
            <v>7.2370000000000001</v>
          </cell>
          <cell r="BW106">
            <v>7.7430000000000003</v>
          </cell>
          <cell r="BX106">
            <v>8.7170000000000005</v>
          </cell>
          <cell r="BY106">
            <v>9.6910000000000007</v>
          </cell>
          <cell r="BZ106">
            <v>10.664999999999999</v>
          </cell>
          <cell r="CA106">
            <v>11.614000000000001</v>
          </cell>
          <cell r="CB106">
            <v>13.587999999999999</v>
          </cell>
          <cell r="CC106">
            <v>14.537000000000001</v>
          </cell>
          <cell r="CD106">
            <v>18.459</v>
          </cell>
          <cell r="CE106">
            <v>21.382000000000001</v>
          </cell>
          <cell r="CF106">
            <v>24.305</v>
          </cell>
          <cell r="CG106">
            <v>27.254000000000001</v>
          </cell>
          <cell r="CH106">
            <v>30.202000000000002</v>
          </cell>
          <cell r="CI106">
            <v>33.151000000000003</v>
          </cell>
          <cell r="CJ106">
            <v>36.098999999999997</v>
          </cell>
          <cell r="CK106">
            <v>40.945</v>
          </cell>
          <cell r="CL106">
            <v>45.841999999999999</v>
          </cell>
          <cell r="CM106">
            <v>50.738999999999997</v>
          </cell>
          <cell r="CN106">
            <v>56.61</v>
          </cell>
          <cell r="CO106">
            <v>62.533000000000001</v>
          </cell>
          <cell r="CP106">
            <v>83.043999999999997</v>
          </cell>
        </row>
        <row r="107">
          <cell r="A107" t="str">
            <v>Т4_2_2004_более5Внутри помещенийГВСподающий4</v>
          </cell>
          <cell r="B107" t="str">
            <v>242</v>
          </cell>
          <cell r="C107">
            <v>2</v>
          </cell>
          <cell r="D107">
            <v>4</v>
          </cell>
          <cell r="E107">
            <v>2</v>
          </cell>
          <cell r="F107" t="str">
            <v>Внутри помещений</v>
          </cell>
          <cell r="G107" t="str">
            <v>ГВС</v>
          </cell>
          <cell r="H107" t="str">
            <v>подающий</v>
          </cell>
          <cell r="I107" t="str">
            <v>Внутри помещенийГВСподающий</v>
          </cell>
          <cell r="J107" t="str">
            <v>Т4_2_2004_более5</v>
          </cell>
          <cell r="K107" t="str">
            <v>Таблица 4.2</v>
          </cell>
          <cell r="L107" t="str">
            <v>в помещении</v>
          </cell>
          <cell r="M107" t="str">
            <v>С 2004 г.</v>
          </cell>
          <cell r="O107">
            <v>24</v>
          </cell>
          <cell r="P107">
            <v>1</v>
          </cell>
          <cell r="Q107" t="str">
            <v>Т42б</v>
          </cell>
          <cell r="R107" t="str">
            <v>Температура теплоносителя,0С</v>
          </cell>
          <cell r="S107" t="str">
            <v>Температура теплоносителя,0С;ГВС;подающий</v>
          </cell>
          <cell r="T107" t="str">
            <v>отдельно для подачи и обратки сетей отопления и ГВС</v>
          </cell>
          <cell r="V107">
            <v>60</v>
          </cell>
          <cell r="W107">
            <v>50</v>
          </cell>
          <cell r="X107">
            <v>100</v>
          </cell>
          <cell r="Y107">
            <v>2</v>
          </cell>
          <cell r="Z107">
            <v>3</v>
          </cell>
          <cell r="AA107">
            <v>7</v>
          </cell>
          <cell r="AB107">
            <v>7.4669999999999996</v>
          </cell>
          <cell r="AC107">
            <v>8</v>
          </cell>
          <cell r="AD107">
            <v>9</v>
          </cell>
          <cell r="AE107">
            <v>10</v>
          </cell>
          <cell r="AF107">
            <v>11</v>
          </cell>
          <cell r="AG107">
            <v>12</v>
          </cell>
          <cell r="AH107">
            <v>14</v>
          </cell>
          <cell r="AI107">
            <v>15</v>
          </cell>
          <cell r="AJ107">
            <v>19</v>
          </cell>
          <cell r="AK107">
            <v>22</v>
          </cell>
          <cell r="AL107">
            <v>25</v>
          </cell>
          <cell r="AM107">
            <v>28</v>
          </cell>
          <cell r="AN107">
            <v>31</v>
          </cell>
          <cell r="AO107">
            <v>34</v>
          </cell>
          <cell r="AP107">
            <v>37</v>
          </cell>
          <cell r="AQ107">
            <v>42</v>
          </cell>
          <cell r="AR107">
            <v>47</v>
          </cell>
          <cell r="AS107">
            <v>52</v>
          </cell>
          <cell r="AT107">
            <v>58</v>
          </cell>
          <cell r="AU107">
            <v>64</v>
          </cell>
          <cell r="AV107">
            <v>85</v>
          </cell>
          <cell r="AX107">
            <v>15</v>
          </cell>
          <cell r="AY107">
            <v>16.399999999999999</v>
          </cell>
          <cell r="AZ107">
            <v>18</v>
          </cell>
          <cell r="BA107">
            <v>20</v>
          </cell>
          <cell r="BB107">
            <v>22</v>
          </cell>
          <cell r="BC107">
            <v>24</v>
          </cell>
          <cell r="BD107">
            <v>27</v>
          </cell>
          <cell r="BE107">
            <v>30</v>
          </cell>
          <cell r="BF107">
            <v>33</v>
          </cell>
          <cell r="BG107">
            <v>40</v>
          </cell>
          <cell r="BH107">
            <v>46</v>
          </cell>
          <cell r="BI107">
            <v>52</v>
          </cell>
          <cell r="BJ107">
            <v>57</v>
          </cell>
          <cell r="BK107">
            <v>62</v>
          </cell>
          <cell r="BL107">
            <v>67</v>
          </cell>
          <cell r="BM107">
            <v>72</v>
          </cell>
          <cell r="BN107">
            <v>83</v>
          </cell>
          <cell r="BO107">
            <v>92</v>
          </cell>
          <cell r="BP107">
            <v>101</v>
          </cell>
          <cell r="BQ107">
            <v>112</v>
          </cell>
          <cell r="BR107">
            <v>121</v>
          </cell>
          <cell r="BS107">
            <v>161</v>
          </cell>
          <cell r="BU107">
            <v>8.6</v>
          </cell>
          <cell r="BV107">
            <v>9.2539999999999996</v>
          </cell>
          <cell r="BW107">
            <v>10</v>
          </cell>
          <cell r="BX107">
            <v>11.2</v>
          </cell>
          <cell r="BY107">
            <v>12.4</v>
          </cell>
          <cell r="BZ107">
            <v>13.6</v>
          </cell>
          <cell r="CA107">
            <v>15</v>
          </cell>
          <cell r="CB107">
            <v>17.2</v>
          </cell>
          <cell r="CC107">
            <v>18.600000000000001</v>
          </cell>
          <cell r="CD107">
            <v>23.2</v>
          </cell>
          <cell r="CE107">
            <v>26.8</v>
          </cell>
          <cell r="CF107">
            <v>30.4</v>
          </cell>
          <cell r="CG107">
            <v>33.799999999999997</v>
          </cell>
          <cell r="CH107">
            <v>37.200000000000003</v>
          </cell>
          <cell r="CI107">
            <v>40.6</v>
          </cell>
          <cell r="CJ107">
            <v>44</v>
          </cell>
          <cell r="CK107">
            <v>50.2</v>
          </cell>
          <cell r="CL107">
            <v>56</v>
          </cell>
          <cell r="CM107">
            <v>61.8</v>
          </cell>
          <cell r="CN107">
            <v>68.8</v>
          </cell>
          <cell r="CO107">
            <v>75.400000000000006</v>
          </cell>
          <cell r="CP107">
            <v>100.2</v>
          </cell>
        </row>
        <row r="108">
          <cell r="A108" t="str">
            <v>Т4_2_2004_более5Внутри помещенийГВСобратный4</v>
          </cell>
          <cell r="B108" t="str">
            <v>242</v>
          </cell>
          <cell r="C108">
            <v>2</v>
          </cell>
          <cell r="D108">
            <v>4</v>
          </cell>
          <cell r="E108">
            <v>2</v>
          </cell>
          <cell r="F108" t="str">
            <v>Внутри помещений</v>
          </cell>
          <cell r="G108" t="str">
            <v>ГВС</v>
          </cell>
          <cell r="H108" t="str">
            <v>обратный</v>
          </cell>
          <cell r="I108" t="str">
            <v>Внутри помещенийГВСобратный</v>
          </cell>
          <cell r="J108" t="str">
            <v>Т4_2_2004_более5</v>
          </cell>
          <cell r="K108" t="str">
            <v>Таблица 4.2</v>
          </cell>
          <cell r="L108" t="str">
            <v>в помещении</v>
          </cell>
          <cell r="M108" t="str">
            <v>С 2004 г.</v>
          </cell>
          <cell r="O108">
            <v>24</v>
          </cell>
          <cell r="P108">
            <v>1</v>
          </cell>
          <cell r="Q108" t="str">
            <v>Т42б</v>
          </cell>
          <cell r="R108" t="str">
            <v>Температура теплоносителя,0С</v>
          </cell>
          <cell r="S108" t="str">
            <v>Температура теплоносителя,0С;ГВС;обратный</v>
          </cell>
          <cell r="T108" t="str">
            <v>отдельно для подачи и обратки сетей отопления и ГВС</v>
          </cell>
          <cell r="V108">
            <v>55</v>
          </cell>
          <cell r="W108">
            <v>50</v>
          </cell>
          <cell r="X108">
            <v>100</v>
          </cell>
          <cell r="Y108">
            <v>2</v>
          </cell>
          <cell r="Z108">
            <v>3</v>
          </cell>
          <cell r="AA108">
            <v>7</v>
          </cell>
          <cell r="AB108">
            <v>7.4669999999999996</v>
          </cell>
          <cell r="AC108">
            <v>8</v>
          </cell>
          <cell r="AD108">
            <v>9</v>
          </cell>
          <cell r="AE108">
            <v>10</v>
          </cell>
          <cell r="AF108">
            <v>11</v>
          </cell>
          <cell r="AG108">
            <v>12</v>
          </cell>
          <cell r="AH108">
            <v>14</v>
          </cell>
          <cell r="AI108">
            <v>15</v>
          </cell>
          <cell r="AJ108">
            <v>19</v>
          </cell>
          <cell r="AK108">
            <v>22</v>
          </cell>
          <cell r="AL108">
            <v>25</v>
          </cell>
          <cell r="AM108">
            <v>28</v>
          </cell>
          <cell r="AN108">
            <v>31</v>
          </cell>
          <cell r="AO108">
            <v>34</v>
          </cell>
          <cell r="AP108">
            <v>37</v>
          </cell>
          <cell r="AQ108">
            <v>42</v>
          </cell>
          <cell r="AR108">
            <v>47</v>
          </cell>
          <cell r="AS108">
            <v>52</v>
          </cell>
          <cell r="AT108">
            <v>58</v>
          </cell>
          <cell r="AU108">
            <v>64</v>
          </cell>
          <cell r="AV108">
            <v>85</v>
          </cell>
          <cell r="AX108">
            <v>15</v>
          </cell>
          <cell r="AY108">
            <v>16.399999999999999</v>
          </cell>
          <cell r="AZ108">
            <v>18</v>
          </cell>
          <cell r="BA108">
            <v>20</v>
          </cell>
          <cell r="BB108">
            <v>22</v>
          </cell>
          <cell r="BC108">
            <v>24</v>
          </cell>
          <cell r="BD108">
            <v>27</v>
          </cell>
          <cell r="BE108">
            <v>30</v>
          </cell>
          <cell r="BF108">
            <v>33</v>
          </cell>
          <cell r="BG108">
            <v>40</v>
          </cell>
          <cell r="BH108">
            <v>46</v>
          </cell>
          <cell r="BI108">
            <v>52</v>
          </cell>
          <cell r="BJ108">
            <v>57</v>
          </cell>
          <cell r="BK108">
            <v>62</v>
          </cell>
          <cell r="BL108">
            <v>67</v>
          </cell>
          <cell r="BM108">
            <v>72</v>
          </cell>
          <cell r="BN108">
            <v>83</v>
          </cell>
          <cell r="BO108">
            <v>92</v>
          </cell>
          <cell r="BP108">
            <v>101</v>
          </cell>
          <cell r="BQ108">
            <v>112</v>
          </cell>
          <cell r="BR108">
            <v>121</v>
          </cell>
          <cell r="BS108">
            <v>161</v>
          </cell>
          <cell r="BU108">
            <v>7.8</v>
          </cell>
          <cell r="BV108">
            <v>8.36</v>
          </cell>
          <cell r="BW108">
            <v>9</v>
          </cell>
          <cell r="BX108">
            <v>10.1</v>
          </cell>
          <cell r="BY108">
            <v>11.2</v>
          </cell>
          <cell r="BZ108">
            <v>12.3</v>
          </cell>
          <cell r="CA108">
            <v>13.5</v>
          </cell>
          <cell r="CB108">
            <v>15.6</v>
          </cell>
          <cell r="CC108">
            <v>16.8</v>
          </cell>
          <cell r="CD108">
            <v>21.1</v>
          </cell>
          <cell r="CE108">
            <v>24.4</v>
          </cell>
          <cell r="CF108">
            <v>27.7</v>
          </cell>
          <cell r="CG108">
            <v>30.9</v>
          </cell>
          <cell r="CH108">
            <v>34.1</v>
          </cell>
          <cell r="CI108">
            <v>37.299999999999997</v>
          </cell>
          <cell r="CJ108">
            <v>40.5</v>
          </cell>
          <cell r="CK108">
            <v>46.1</v>
          </cell>
          <cell r="CL108">
            <v>51.5</v>
          </cell>
          <cell r="CM108">
            <v>56.9</v>
          </cell>
          <cell r="CN108">
            <v>63.4</v>
          </cell>
          <cell r="CO108">
            <v>69.7</v>
          </cell>
          <cell r="CP108">
            <v>92.6</v>
          </cell>
        </row>
        <row r="110">
          <cell r="A110" t="str">
            <v/>
          </cell>
          <cell r="AA110" t="str">
            <v>Смежное (меньшее) значение уд.тепловых потерь, ккал/чм</v>
          </cell>
          <cell r="AX110" t="str">
            <v>Смежное (большее) значение уд.тепловых потерь, ккал/чм</v>
          </cell>
          <cell r="BU110" t="str">
            <v>Значение уд.тепловых потерь, ккал/чм</v>
          </cell>
        </row>
        <row r="111">
          <cell r="A111" t="str">
            <v/>
          </cell>
          <cell r="AA111" t="str">
            <v>q1, ккал/чм</v>
          </cell>
          <cell r="AB111" t="str">
            <v>q1, ккал/чм</v>
          </cell>
          <cell r="AC111" t="str">
            <v>q1, ккал/чм</v>
          </cell>
          <cell r="AD111" t="str">
            <v>q1, ккал/чм</v>
          </cell>
          <cell r="AE111" t="str">
            <v>q1, ккал/чм</v>
          </cell>
          <cell r="AF111" t="str">
            <v>q1, ккал/чм</v>
          </cell>
          <cell r="AG111" t="str">
            <v>q1, ккал/чм</v>
          </cell>
          <cell r="AH111" t="str">
            <v>q1, ккал/чм</v>
          </cell>
          <cell r="AI111" t="str">
            <v>q1, ккал/чм</v>
          </cell>
          <cell r="AJ111" t="str">
            <v>q1, ккал/чм</v>
          </cell>
          <cell r="AK111" t="str">
            <v>q1, ккал/чм</v>
          </cell>
          <cell r="AL111" t="str">
            <v>q1, ккал/чм</v>
          </cell>
          <cell r="AM111" t="str">
            <v>q1, ккал/чм</v>
          </cell>
          <cell r="AN111" t="str">
            <v>q1, ккал/чм</v>
          </cell>
          <cell r="AO111" t="str">
            <v>q1, ккал/чм</v>
          </cell>
          <cell r="AP111" t="str">
            <v>q1, ккал/чм</v>
          </cell>
          <cell r="AQ111" t="str">
            <v>q1, ккал/чм</v>
          </cell>
          <cell r="AR111" t="str">
            <v>q1, ккал/чм</v>
          </cell>
          <cell r="AS111" t="str">
            <v>q1, ккал/чм</v>
          </cell>
          <cell r="AT111" t="str">
            <v>q1, ккал/чм</v>
          </cell>
          <cell r="AU111" t="str">
            <v>q1, ккал/чм</v>
          </cell>
          <cell r="AV111" t="str">
            <v>q1, ккал/чм</v>
          </cell>
          <cell r="AX111" t="str">
            <v>q2, ккал/чм</v>
          </cell>
          <cell r="AY111" t="str">
            <v>q2, ккал/чм</v>
          </cell>
          <cell r="AZ111" t="str">
            <v>q2, ккал/чм</v>
          </cell>
          <cell r="BA111" t="str">
            <v>q2, ккал/чм</v>
          </cell>
          <cell r="BB111" t="str">
            <v>q2, ккал/чм</v>
          </cell>
          <cell r="BC111" t="str">
            <v>q2, ккал/чм</v>
          </cell>
          <cell r="BD111" t="str">
            <v>q2, ккал/чм</v>
          </cell>
          <cell r="BE111" t="str">
            <v>q2, ккал/чм</v>
          </cell>
          <cell r="BF111" t="str">
            <v>q2, ккал/чм</v>
          </cell>
          <cell r="BG111" t="str">
            <v>q2, ккал/чм</v>
          </cell>
          <cell r="BH111" t="str">
            <v>q2, ккал/чм</v>
          </cell>
          <cell r="BI111" t="str">
            <v>q2, ккал/чм</v>
          </cell>
          <cell r="BJ111" t="str">
            <v>q2, ккал/чм</v>
          </cell>
          <cell r="BK111" t="str">
            <v>q2, ккал/чм</v>
          </cell>
          <cell r="BL111" t="str">
            <v>q2, ккал/чм</v>
          </cell>
          <cell r="BM111" t="str">
            <v>q2, ккал/чм</v>
          </cell>
          <cell r="BN111" t="str">
            <v>q2, ккал/чм</v>
          </cell>
          <cell r="BO111" t="str">
            <v>q2, ккал/чм</v>
          </cell>
          <cell r="BP111" t="str">
            <v>q2, ккал/чм</v>
          </cell>
          <cell r="BQ111" t="str">
            <v>q2, ккал/чм</v>
          </cell>
          <cell r="BR111" t="str">
            <v>q2, ккал/чм</v>
          </cell>
          <cell r="BS111" t="str">
            <v>q2, ккал/чм</v>
          </cell>
          <cell r="BU111" t="str">
            <v>q, ккал/чм</v>
          </cell>
          <cell r="BV111" t="str">
            <v>q, ккал/чм</v>
          </cell>
          <cell r="BW111" t="str">
            <v>q, ккал/чм</v>
          </cell>
          <cell r="BX111" t="str">
            <v>q, ккал/чм</v>
          </cell>
          <cell r="BY111" t="str">
            <v>q, ккал/чм</v>
          </cell>
          <cell r="BZ111" t="str">
            <v>q, ккал/чм</v>
          </cell>
          <cell r="CA111" t="str">
            <v>q, ккал/чм</v>
          </cell>
          <cell r="CB111" t="str">
            <v>q, ккал/чм</v>
          </cell>
          <cell r="CC111" t="str">
            <v>q, ккал/чм</v>
          </cell>
          <cell r="CD111" t="str">
            <v>q, ккал/чм</v>
          </cell>
          <cell r="CE111" t="str">
            <v>q, ккал/чм</v>
          </cell>
          <cell r="CF111" t="str">
            <v>q, ккал/чм</v>
          </cell>
          <cell r="CG111" t="str">
            <v>q, ккал/чм</v>
          </cell>
          <cell r="CH111" t="str">
            <v>q, ккал/чм</v>
          </cell>
          <cell r="CI111" t="str">
            <v>q, ккал/чм</v>
          </cell>
          <cell r="CJ111" t="str">
            <v>q, ккал/чм</v>
          </cell>
          <cell r="CK111" t="str">
            <v>q, ккал/чм</v>
          </cell>
          <cell r="CL111" t="str">
            <v>q, ккал/чм</v>
          </cell>
          <cell r="CM111" t="str">
            <v>q, ккал/чм</v>
          </cell>
          <cell r="CN111" t="str">
            <v>q, ккал/чм</v>
          </cell>
          <cell r="CO111" t="str">
            <v>q, ккал/чм</v>
          </cell>
          <cell r="CP111" t="str">
            <v>q, ккал/чм</v>
          </cell>
        </row>
        <row r="112">
          <cell r="A112" t="str">
            <v/>
          </cell>
          <cell r="AA112" t="str">
            <v>диаметр тр-да, мм</v>
          </cell>
          <cell r="AB112" t="str">
            <v>диаметр тр-да, мм</v>
          </cell>
          <cell r="AC112" t="str">
            <v>диаметр тр-да, мм</v>
          </cell>
          <cell r="AD112" t="str">
            <v>диаметр тр-да, мм</v>
          </cell>
          <cell r="AE112" t="str">
            <v>диаметр тр-да, мм</v>
          </cell>
          <cell r="AF112" t="str">
            <v>диаметр тр-да, мм</v>
          </cell>
          <cell r="AG112" t="str">
            <v>диаметр тр-да, мм</v>
          </cell>
          <cell r="AH112" t="str">
            <v>диаметр тр-да, мм</v>
          </cell>
          <cell r="AI112" t="str">
            <v>диаметр тр-да, мм</v>
          </cell>
          <cell r="AJ112" t="str">
            <v>диаметр тр-да, мм</v>
          </cell>
          <cell r="AK112" t="str">
            <v>диаметр тр-да, мм</v>
          </cell>
          <cell r="AL112" t="str">
            <v>диаметр тр-да, мм</v>
          </cell>
          <cell r="AM112" t="str">
            <v>диаметр тр-да, мм</v>
          </cell>
          <cell r="AN112" t="str">
            <v>диаметр тр-да, мм</v>
          </cell>
          <cell r="AO112" t="str">
            <v>диаметр тр-да, мм</v>
          </cell>
          <cell r="AP112" t="str">
            <v>диаметр тр-да, мм</v>
          </cell>
          <cell r="AQ112" t="str">
            <v>диаметр тр-да, мм</v>
          </cell>
          <cell r="AR112" t="str">
            <v>диаметр тр-да, мм</v>
          </cell>
          <cell r="AS112" t="str">
            <v>диаметр тр-да, мм</v>
          </cell>
          <cell r="AT112" t="str">
            <v>диаметр тр-да, мм</v>
          </cell>
          <cell r="AU112" t="str">
            <v>диаметр тр-да, мм</v>
          </cell>
          <cell r="AV112" t="str">
            <v>диаметр тр-да, мм</v>
          </cell>
          <cell r="AX112" t="str">
            <v>диаметр тр-да, мм</v>
          </cell>
          <cell r="AY112" t="str">
            <v>диаметр тр-да, мм</v>
          </cell>
          <cell r="AZ112" t="str">
            <v>диаметр тр-да, мм</v>
          </cell>
          <cell r="BA112" t="str">
            <v>диаметр тр-да, мм</v>
          </cell>
          <cell r="BB112" t="str">
            <v>диаметр тр-да, мм</v>
          </cell>
          <cell r="BC112" t="str">
            <v>диаметр тр-да, мм</v>
          </cell>
          <cell r="BD112" t="str">
            <v>диаметр тр-да, мм</v>
          </cell>
          <cell r="BE112" t="str">
            <v>диаметр тр-да, мм</v>
          </cell>
          <cell r="BF112" t="str">
            <v>диаметр тр-да, мм</v>
          </cell>
          <cell r="BG112" t="str">
            <v>диаметр тр-да, мм</v>
          </cell>
          <cell r="BH112" t="str">
            <v>диаметр тр-да, мм</v>
          </cell>
          <cell r="BI112" t="str">
            <v>диаметр тр-да, мм</v>
          </cell>
          <cell r="BJ112" t="str">
            <v>диаметр тр-да, мм</v>
          </cell>
          <cell r="BK112" t="str">
            <v>диаметр тр-да, мм</v>
          </cell>
          <cell r="BL112" t="str">
            <v>диаметр тр-да, мм</v>
          </cell>
          <cell r="BM112" t="str">
            <v>диаметр тр-да, мм</v>
          </cell>
          <cell r="BN112" t="str">
            <v>диаметр тр-да, мм</v>
          </cell>
          <cell r="BO112" t="str">
            <v>диаметр тр-да, мм</v>
          </cell>
          <cell r="BP112" t="str">
            <v>диаметр тр-да, мм</v>
          </cell>
          <cell r="BQ112" t="str">
            <v>диаметр тр-да, мм</v>
          </cell>
          <cell r="BR112" t="str">
            <v>диаметр тр-да, мм</v>
          </cell>
          <cell r="BS112" t="str">
            <v>диаметр тр-да, мм</v>
          </cell>
          <cell r="BU112" t="str">
            <v>диаметр тр-да, мм</v>
          </cell>
          <cell r="BV112" t="str">
            <v>диаметр тр-да, мм</v>
          </cell>
          <cell r="BW112" t="str">
            <v>диаметр тр-да, мм</v>
          </cell>
          <cell r="BX112" t="str">
            <v>диаметр тр-да, мм</v>
          </cell>
          <cell r="BY112" t="str">
            <v>диаметр тр-да, мм</v>
          </cell>
          <cell r="BZ112" t="str">
            <v>диаметр тр-да, мм</v>
          </cell>
          <cell r="CA112" t="str">
            <v>диаметр тр-да, мм</v>
          </cell>
          <cell r="CB112" t="str">
            <v>диаметр тр-да, мм</v>
          </cell>
          <cell r="CC112" t="str">
            <v>диаметр тр-да, мм</v>
          </cell>
          <cell r="CD112" t="str">
            <v>диаметр тр-да, мм</v>
          </cell>
          <cell r="CE112" t="str">
            <v>диаметр тр-да, мм</v>
          </cell>
          <cell r="CF112" t="str">
            <v>диаметр тр-да, мм</v>
          </cell>
          <cell r="CG112" t="str">
            <v>диаметр тр-да, мм</v>
          </cell>
          <cell r="CH112" t="str">
            <v>диаметр тр-да, мм</v>
          </cell>
          <cell r="CI112" t="str">
            <v>диаметр тр-да, мм</v>
          </cell>
          <cell r="CJ112" t="str">
            <v>диаметр тр-да, мм</v>
          </cell>
          <cell r="CK112" t="str">
            <v>диаметр тр-да, мм</v>
          </cell>
          <cell r="CL112" t="str">
            <v>диаметр тр-да, мм</v>
          </cell>
          <cell r="CM112" t="str">
            <v>диаметр тр-да, мм</v>
          </cell>
          <cell r="CN112" t="str">
            <v>диаметр тр-да, мм</v>
          </cell>
          <cell r="CO112" t="str">
            <v>диаметр тр-да, мм</v>
          </cell>
          <cell r="CP112" t="str">
            <v>диаметр тр-да, мм</v>
          </cell>
        </row>
        <row r="113">
          <cell r="A113" t="str">
            <v>Код выбора q</v>
          </cell>
          <cell r="B113" t="str">
            <v>КОД тепловой сети</v>
          </cell>
          <cell r="C113" t="str">
            <v>КОД Типа прокладки (по тех.паспорту)</v>
          </cell>
          <cell r="D113" t="str">
            <v>КОД периода проектирования тепловой сети</v>
          </cell>
          <cell r="E113" t="str">
            <v xml:space="preserve">КОД продолжительности эксплуатации </v>
          </cell>
          <cell r="F113" t="str">
            <v>Тип прокладки (по тех.паспорту)</v>
          </cell>
          <cell r="J113" t="str">
            <v>№ Таблицы из приказа 325</v>
          </cell>
          <cell r="K113" t="str">
            <v>№ Таблицы из приказа 325</v>
          </cell>
          <cell r="L113" t="str">
            <v>Тип прокладки (по приказу 325)</v>
          </cell>
          <cell r="M113" t="str">
            <v>Период проектирования тепловой сети</v>
          </cell>
          <cell r="N113" t="str">
            <v xml:space="preserve">Продолжительность эксплуатации </v>
          </cell>
          <cell r="O113" t="str">
            <v>КОД1 тепловой сети</v>
          </cell>
          <cell r="P113" t="str">
            <v>КОД диапазона температур тепловой сети</v>
          </cell>
          <cell r="Q113" t="str">
            <v>Диапазон температур тепловой сети</v>
          </cell>
          <cell r="R113" t="str">
            <v>Критерий отбора температур тепловой сети</v>
          </cell>
          <cell r="S113" t="str">
            <v>Критерий отбора температур тепловой сети</v>
          </cell>
          <cell r="T113" t="str">
            <v>Критерий отбора температур тепловой сети</v>
          </cell>
          <cell r="V113" t="str">
            <v>Температура или расность температур</v>
          </cell>
          <cell r="W113" t="str">
            <v>Для выбора значений потерь из таблиц для подземной прокладки</v>
          </cell>
          <cell r="X113" t="str">
            <v>Смежное (большее) значение температуры, 0С</v>
          </cell>
          <cell r="Y113" t="str">
            <v>Выбор номера столбца из таблицы для подземной прокладки</v>
          </cell>
          <cell r="AA113">
            <v>25</v>
          </cell>
          <cell r="AB113">
            <v>32</v>
          </cell>
          <cell r="AC113">
            <v>40</v>
          </cell>
          <cell r="AD113">
            <v>50</v>
          </cell>
          <cell r="AE113">
            <v>65</v>
          </cell>
          <cell r="AF113">
            <v>80</v>
          </cell>
          <cell r="AG113">
            <v>100</v>
          </cell>
          <cell r="AH113">
            <v>125</v>
          </cell>
          <cell r="AI113">
            <v>150</v>
          </cell>
          <cell r="AJ113">
            <v>200</v>
          </cell>
          <cell r="AK113">
            <v>250</v>
          </cell>
          <cell r="AL113">
            <v>300</v>
          </cell>
          <cell r="AM113">
            <v>350</v>
          </cell>
          <cell r="AN113">
            <v>400</v>
          </cell>
          <cell r="AO113">
            <v>450</v>
          </cell>
          <cell r="AP113">
            <v>500</v>
          </cell>
          <cell r="AQ113">
            <v>600</v>
          </cell>
          <cell r="AR113">
            <v>700</v>
          </cell>
          <cell r="AS113">
            <v>800</v>
          </cell>
          <cell r="AT113">
            <v>900</v>
          </cell>
          <cell r="AU113">
            <v>1000</v>
          </cell>
          <cell r="AV113">
            <v>1400</v>
          </cell>
          <cell r="AX113">
            <v>25</v>
          </cell>
          <cell r="AY113">
            <v>32</v>
          </cell>
          <cell r="AZ113">
            <v>40</v>
          </cell>
          <cell r="BA113">
            <v>50</v>
          </cell>
          <cell r="BB113">
            <v>65</v>
          </cell>
          <cell r="BC113">
            <v>80</v>
          </cell>
          <cell r="BD113">
            <v>100</v>
          </cell>
          <cell r="BE113">
            <v>125</v>
          </cell>
          <cell r="BF113">
            <v>150</v>
          </cell>
          <cell r="BG113">
            <v>200</v>
          </cell>
          <cell r="BH113">
            <v>250</v>
          </cell>
          <cell r="BI113">
            <v>300</v>
          </cell>
          <cell r="BJ113">
            <v>350</v>
          </cell>
          <cell r="BK113">
            <v>400</v>
          </cell>
          <cell r="BL113">
            <v>450</v>
          </cell>
          <cell r="BM113">
            <v>500</v>
          </cell>
          <cell r="BN113">
            <v>600</v>
          </cell>
          <cell r="BO113">
            <v>700</v>
          </cell>
          <cell r="BP113">
            <v>800</v>
          </cell>
          <cell r="BQ113">
            <v>900</v>
          </cell>
          <cell r="BR113">
            <v>1000</v>
          </cell>
          <cell r="BS113">
            <v>1200</v>
          </cell>
          <cell r="BU113">
            <v>25</v>
          </cell>
          <cell r="BV113">
            <v>32</v>
          </cell>
          <cell r="BW113">
            <v>40</v>
          </cell>
          <cell r="BX113">
            <v>50</v>
          </cell>
          <cell r="BY113">
            <v>65</v>
          </cell>
          <cell r="BZ113">
            <v>80</v>
          </cell>
          <cell r="CA113">
            <v>100</v>
          </cell>
          <cell r="CB113">
            <v>125</v>
          </cell>
          <cell r="CC113">
            <v>150</v>
          </cell>
          <cell r="CD113">
            <v>200</v>
          </cell>
          <cell r="CE113">
            <v>250</v>
          </cell>
          <cell r="CF113">
            <v>300</v>
          </cell>
          <cell r="CG113">
            <v>350</v>
          </cell>
          <cell r="CH113">
            <v>400</v>
          </cell>
          <cell r="CI113">
            <v>450</v>
          </cell>
          <cell r="CJ113">
            <v>500</v>
          </cell>
          <cell r="CK113">
            <v>600</v>
          </cell>
          <cell r="CL113">
            <v>700</v>
          </cell>
          <cell r="CM113">
            <v>800</v>
          </cell>
          <cell r="CN113">
            <v>900</v>
          </cell>
          <cell r="CO113">
            <v>1000</v>
          </cell>
          <cell r="CP113">
            <v>1400</v>
          </cell>
        </row>
        <row r="114">
          <cell r="A114" t="str">
            <v>Т4_3_2004_более5Канальнаяотоплениеподающий4</v>
          </cell>
          <cell r="B114" t="str">
            <v>542</v>
          </cell>
          <cell r="C114">
            <v>5</v>
          </cell>
          <cell r="D114">
            <v>4</v>
          </cell>
          <cell r="E114">
            <v>2</v>
          </cell>
          <cell r="F114" t="str">
            <v>Канальная</v>
          </cell>
          <cell r="G114" t="str">
            <v>отопление</v>
          </cell>
          <cell r="H114" t="str">
            <v>подающий</v>
          </cell>
          <cell r="I114" t="str">
            <v>Канальнаяотоплениеподающий</v>
          </cell>
          <cell r="J114" t="str">
            <v>Т4_3_2004_более5</v>
          </cell>
          <cell r="K114" t="str">
            <v>Таблица 4.3</v>
          </cell>
          <cell r="L114" t="str">
            <v>при канальной прокладке</v>
          </cell>
          <cell r="M114" t="str">
            <v>С 2004 г.</v>
          </cell>
          <cell r="N114" t="str">
            <v>более 5 000 ч/год</v>
          </cell>
          <cell r="O114">
            <v>26</v>
          </cell>
          <cell r="P114">
            <v>10</v>
          </cell>
          <cell r="Q114" t="str">
            <v>Т43б</v>
          </cell>
          <cell r="R114" t="str">
            <v>Температура теплоносителя,0С</v>
          </cell>
          <cell r="S114" t="str">
            <v>Температура теплоносителя,0С;отопление;подающий</v>
          </cell>
          <cell r="T114" t="str">
            <v>отдельно для подачи и обратки сетей отопления и ГВС</v>
          </cell>
          <cell r="V114">
            <v>60.69</v>
          </cell>
          <cell r="W114" t="str">
            <v>90/50</v>
          </cell>
          <cell r="Y114">
            <v>3</v>
          </cell>
          <cell r="AA114">
            <v>10.5</v>
          </cell>
          <cell r="AB114">
            <v>11</v>
          </cell>
          <cell r="AC114">
            <v>12</v>
          </cell>
          <cell r="AD114">
            <v>13</v>
          </cell>
          <cell r="AE114">
            <v>15</v>
          </cell>
          <cell r="AF114">
            <v>16</v>
          </cell>
          <cell r="AG114">
            <v>17</v>
          </cell>
          <cell r="AH114">
            <v>20</v>
          </cell>
          <cell r="AI114">
            <v>21.5</v>
          </cell>
          <cell r="AJ114">
            <v>26</v>
          </cell>
          <cell r="AK114">
            <v>30.5</v>
          </cell>
          <cell r="AL114">
            <v>34</v>
          </cell>
          <cell r="AM114">
            <v>38</v>
          </cell>
          <cell r="AN114">
            <v>41.5</v>
          </cell>
          <cell r="AO114">
            <v>44.5</v>
          </cell>
          <cell r="AP114">
            <v>48.5</v>
          </cell>
          <cell r="AQ114">
            <v>55.5</v>
          </cell>
          <cell r="AR114">
            <v>62</v>
          </cell>
          <cell r="AS114">
            <v>69</v>
          </cell>
          <cell r="AT114">
            <v>75.5</v>
          </cell>
          <cell r="AU114">
            <v>82.5</v>
          </cell>
          <cell r="AV114">
            <v>110</v>
          </cell>
          <cell r="BU114">
            <v>10.5</v>
          </cell>
          <cell r="BV114">
            <v>11</v>
          </cell>
          <cell r="BW114">
            <v>12</v>
          </cell>
          <cell r="BX114">
            <v>13</v>
          </cell>
          <cell r="BY114">
            <v>15</v>
          </cell>
          <cell r="BZ114">
            <v>16</v>
          </cell>
          <cell r="CA114">
            <v>17</v>
          </cell>
          <cell r="CB114">
            <v>20</v>
          </cell>
          <cell r="CC114">
            <v>21.5</v>
          </cell>
          <cell r="CD114">
            <v>26</v>
          </cell>
          <cell r="CE114">
            <v>30.5</v>
          </cell>
          <cell r="CF114">
            <v>34</v>
          </cell>
          <cell r="CG114">
            <v>38</v>
          </cell>
          <cell r="CH114">
            <v>41.5</v>
          </cell>
          <cell r="CI114">
            <v>44.5</v>
          </cell>
          <cell r="CJ114">
            <v>48.5</v>
          </cell>
          <cell r="CK114">
            <v>55.5</v>
          </cell>
          <cell r="CL114">
            <v>62</v>
          </cell>
          <cell r="CM114">
            <v>69</v>
          </cell>
          <cell r="CN114">
            <v>75.5</v>
          </cell>
          <cell r="CO114">
            <v>82.5</v>
          </cell>
          <cell r="CP114">
            <v>110</v>
          </cell>
        </row>
        <row r="115">
          <cell r="A115" t="str">
            <v>Т4_3_2004_более5Канальнаяотоплениеобратный4</v>
          </cell>
          <cell r="B115" t="str">
            <v>542</v>
          </cell>
          <cell r="C115">
            <v>5</v>
          </cell>
          <cell r="D115">
            <v>4</v>
          </cell>
          <cell r="E115">
            <v>2</v>
          </cell>
          <cell r="F115" t="str">
            <v>Канальная</v>
          </cell>
          <cell r="G115" t="str">
            <v>отопление</v>
          </cell>
          <cell r="H115" t="str">
            <v>обратный</v>
          </cell>
          <cell r="I115" t="str">
            <v>Канальнаяотоплениеобратный</v>
          </cell>
          <cell r="J115" t="str">
            <v>Т4_3_2004_более5</v>
          </cell>
          <cell r="K115" t="str">
            <v>Таблица 4.3</v>
          </cell>
          <cell r="L115" t="str">
            <v>при канальной прокладке</v>
          </cell>
          <cell r="M115" t="str">
            <v>С 2004 г.</v>
          </cell>
          <cell r="N115" t="str">
            <v>более 5 000 ч/год</v>
          </cell>
          <cell r="O115">
            <v>26</v>
          </cell>
          <cell r="P115">
            <v>10</v>
          </cell>
          <cell r="Q115" t="str">
            <v>Т43б</v>
          </cell>
          <cell r="R115" t="str">
            <v>Температура теплоносителя,0С</v>
          </cell>
          <cell r="S115" t="str">
            <v>Температура теплоносителя,0С;отопление;обратный</v>
          </cell>
          <cell r="T115" t="str">
            <v>отдельно для подачи и обратки сетей отопления и ГВС</v>
          </cell>
          <cell r="V115">
            <v>48.713000000000001</v>
          </cell>
          <cell r="W115" t="str">
            <v>90/50</v>
          </cell>
          <cell r="Y115">
            <v>3</v>
          </cell>
          <cell r="AA115">
            <v>10.5</v>
          </cell>
          <cell r="AB115">
            <v>11</v>
          </cell>
          <cell r="AC115">
            <v>12</v>
          </cell>
          <cell r="AD115">
            <v>13</v>
          </cell>
          <cell r="AE115">
            <v>15</v>
          </cell>
          <cell r="AF115">
            <v>16</v>
          </cell>
          <cell r="AG115">
            <v>17</v>
          </cell>
          <cell r="AH115">
            <v>20</v>
          </cell>
          <cell r="AI115">
            <v>21.5</v>
          </cell>
          <cell r="AJ115">
            <v>26</v>
          </cell>
          <cell r="AK115">
            <v>30.5</v>
          </cell>
          <cell r="AL115">
            <v>34</v>
          </cell>
          <cell r="AM115">
            <v>38</v>
          </cell>
          <cell r="AN115">
            <v>41.5</v>
          </cell>
          <cell r="AO115">
            <v>44.5</v>
          </cell>
          <cell r="AP115">
            <v>48.5</v>
          </cell>
          <cell r="AQ115">
            <v>55.5</v>
          </cell>
          <cell r="AR115">
            <v>62</v>
          </cell>
          <cell r="AS115">
            <v>69</v>
          </cell>
          <cell r="AT115">
            <v>75.5</v>
          </cell>
          <cell r="AU115">
            <v>82.5</v>
          </cell>
          <cell r="AV115">
            <v>110</v>
          </cell>
          <cell r="BU115">
            <v>10.5</v>
          </cell>
          <cell r="BV115">
            <v>11</v>
          </cell>
          <cell r="BW115">
            <v>12</v>
          </cell>
          <cell r="BX115">
            <v>13</v>
          </cell>
          <cell r="BY115">
            <v>15</v>
          </cell>
          <cell r="BZ115">
            <v>16</v>
          </cell>
          <cell r="CA115">
            <v>17</v>
          </cell>
          <cell r="CB115">
            <v>20</v>
          </cell>
          <cell r="CC115">
            <v>21.5</v>
          </cell>
          <cell r="CD115">
            <v>26</v>
          </cell>
          <cell r="CE115">
            <v>30.5</v>
          </cell>
          <cell r="CF115">
            <v>34</v>
          </cell>
          <cell r="CG115">
            <v>38</v>
          </cell>
          <cell r="CH115">
            <v>41.5</v>
          </cell>
          <cell r="CI115">
            <v>44.5</v>
          </cell>
          <cell r="CJ115">
            <v>48.5</v>
          </cell>
          <cell r="CK115">
            <v>55.5</v>
          </cell>
          <cell r="CL115">
            <v>62</v>
          </cell>
          <cell r="CM115">
            <v>69</v>
          </cell>
          <cell r="CN115">
            <v>75.5</v>
          </cell>
          <cell r="CO115">
            <v>82.5</v>
          </cell>
          <cell r="CP115">
            <v>110</v>
          </cell>
        </row>
        <row r="116">
          <cell r="A116" t="str">
            <v>Т4_3_2004_более5КанальнаяГВСподающий4</v>
          </cell>
          <cell r="B116" t="str">
            <v>542</v>
          </cell>
          <cell r="C116">
            <v>5</v>
          </cell>
          <cell r="D116">
            <v>4</v>
          </cell>
          <cell r="E116">
            <v>2</v>
          </cell>
          <cell r="F116" t="str">
            <v>Канальная</v>
          </cell>
          <cell r="G116" t="str">
            <v>ГВС</v>
          </cell>
          <cell r="H116" t="str">
            <v>подающий</v>
          </cell>
          <cell r="I116" t="str">
            <v>КанальнаяГВСподающий</v>
          </cell>
          <cell r="J116" t="str">
            <v>Т4_3_2004_более5</v>
          </cell>
          <cell r="K116" t="str">
            <v>Таблица 4.3</v>
          </cell>
          <cell r="L116" t="str">
            <v>при канальной прокладке</v>
          </cell>
          <cell r="M116" t="str">
            <v>С 2004 г.</v>
          </cell>
          <cell r="N116" t="str">
            <v>более 5 000 ч/год</v>
          </cell>
          <cell r="O116">
            <v>26</v>
          </cell>
          <cell r="P116">
            <v>10</v>
          </cell>
          <cell r="Q116" t="str">
            <v>Т43б</v>
          </cell>
          <cell r="R116" t="str">
            <v>Температура теплоносителя,0С</v>
          </cell>
          <cell r="S116" t="str">
            <v>Температура теплоносителя,0С;ГВС;подающий</v>
          </cell>
          <cell r="T116" t="str">
            <v>отдельно для подачи и обратки сетей отопления и ГВС</v>
          </cell>
          <cell r="V116">
            <v>60</v>
          </cell>
          <cell r="W116" t="str">
            <v>65/50</v>
          </cell>
          <cell r="Y116">
            <v>2</v>
          </cell>
          <cell r="AA116">
            <v>8</v>
          </cell>
          <cell r="AB116">
            <v>9</v>
          </cell>
          <cell r="AC116">
            <v>9.5</v>
          </cell>
          <cell r="AD116">
            <v>11</v>
          </cell>
          <cell r="AE116">
            <v>12.5</v>
          </cell>
          <cell r="AF116">
            <v>13.5</v>
          </cell>
          <cell r="AG116">
            <v>14.5</v>
          </cell>
          <cell r="AH116">
            <v>17</v>
          </cell>
          <cell r="AI116">
            <v>18</v>
          </cell>
          <cell r="AJ116">
            <v>22.5</v>
          </cell>
          <cell r="AK116">
            <v>26</v>
          </cell>
          <cell r="AL116">
            <v>29</v>
          </cell>
          <cell r="AM116">
            <v>32.5</v>
          </cell>
          <cell r="AN116">
            <v>35</v>
          </cell>
          <cell r="AO116">
            <v>38.5</v>
          </cell>
          <cell r="AP116">
            <v>41.5</v>
          </cell>
          <cell r="AQ116">
            <v>47.5</v>
          </cell>
          <cell r="AR116">
            <v>53</v>
          </cell>
          <cell r="AS116">
            <v>59</v>
          </cell>
          <cell r="AT116">
            <v>65</v>
          </cell>
          <cell r="AU116">
            <v>71.5</v>
          </cell>
          <cell r="AV116">
            <v>95</v>
          </cell>
          <cell r="BU116">
            <v>8</v>
          </cell>
          <cell r="BV116">
            <v>9</v>
          </cell>
          <cell r="BW116">
            <v>9.5</v>
          </cell>
          <cell r="BX116">
            <v>11</v>
          </cell>
          <cell r="BY116">
            <v>12.5</v>
          </cell>
          <cell r="BZ116">
            <v>13.5</v>
          </cell>
          <cell r="CA116">
            <v>14.5</v>
          </cell>
          <cell r="CB116">
            <v>17</v>
          </cell>
          <cell r="CC116">
            <v>18</v>
          </cell>
          <cell r="CD116">
            <v>22.5</v>
          </cell>
          <cell r="CE116">
            <v>26</v>
          </cell>
          <cell r="CF116">
            <v>29</v>
          </cell>
          <cell r="CG116">
            <v>32.5</v>
          </cell>
          <cell r="CH116">
            <v>35</v>
          </cell>
          <cell r="CI116">
            <v>38.5</v>
          </cell>
          <cell r="CJ116">
            <v>41.5</v>
          </cell>
          <cell r="CK116">
            <v>47.5</v>
          </cell>
          <cell r="CL116">
            <v>53</v>
          </cell>
          <cell r="CM116">
            <v>59</v>
          </cell>
          <cell r="CN116">
            <v>65</v>
          </cell>
          <cell r="CO116">
            <v>71.5</v>
          </cell>
          <cell r="CP116">
            <v>95</v>
          </cell>
        </row>
        <row r="117">
          <cell r="A117" t="str">
            <v>Т4_3_2004_более5КанальнаяГВСобратный4</v>
          </cell>
          <cell r="B117" t="str">
            <v>542</v>
          </cell>
          <cell r="C117">
            <v>5</v>
          </cell>
          <cell r="D117">
            <v>4</v>
          </cell>
          <cell r="E117">
            <v>2</v>
          </cell>
          <cell r="F117" t="str">
            <v>Канальная</v>
          </cell>
          <cell r="G117" t="str">
            <v>ГВС</v>
          </cell>
          <cell r="H117" t="str">
            <v>обратный</v>
          </cell>
          <cell r="I117" t="str">
            <v>КанальнаяГВСобратный</v>
          </cell>
          <cell r="J117" t="str">
            <v>Т4_3_2004_более5</v>
          </cell>
          <cell r="K117" t="str">
            <v>Таблица 4.3</v>
          </cell>
          <cell r="L117" t="str">
            <v>при канальной прокладке</v>
          </cell>
          <cell r="M117" t="str">
            <v>С 2004 г.</v>
          </cell>
          <cell r="N117" t="str">
            <v>более 5 000 ч/год</v>
          </cell>
          <cell r="O117">
            <v>26</v>
          </cell>
          <cell r="P117">
            <v>10</v>
          </cell>
          <cell r="Q117" t="str">
            <v>Т43б</v>
          </cell>
          <cell r="R117" t="str">
            <v>Температура теплоносителя,0С</v>
          </cell>
          <cell r="S117" t="str">
            <v>Температура теплоносителя,0С;ГВС;обратный</v>
          </cell>
          <cell r="T117" t="str">
            <v>отдельно для подачи и обратки сетей отопления и ГВС</v>
          </cell>
          <cell r="V117">
            <v>55</v>
          </cell>
          <cell r="W117" t="str">
            <v>65/50</v>
          </cell>
          <cell r="Y117">
            <v>2</v>
          </cell>
          <cell r="AA117">
            <v>8</v>
          </cell>
          <cell r="AB117">
            <v>9</v>
          </cell>
          <cell r="AC117">
            <v>9.5</v>
          </cell>
          <cell r="AD117">
            <v>11</v>
          </cell>
          <cell r="AE117">
            <v>12.5</v>
          </cell>
          <cell r="AF117">
            <v>13.5</v>
          </cell>
          <cell r="AG117">
            <v>14.5</v>
          </cell>
          <cell r="AH117">
            <v>17</v>
          </cell>
          <cell r="AI117">
            <v>18</v>
          </cell>
          <cell r="AJ117">
            <v>22.5</v>
          </cell>
          <cell r="AK117">
            <v>26</v>
          </cell>
          <cell r="AL117">
            <v>29</v>
          </cell>
          <cell r="AM117">
            <v>32.5</v>
          </cell>
          <cell r="AN117">
            <v>35</v>
          </cell>
          <cell r="AO117">
            <v>38.5</v>
          </cell>
          <cell r="AP117">
            <v>41.5</v>
          </cell>
          <cell r="AQ117">
            <v>47.5</v>
          </cell>
          <cell r="AR117">
            <v>53</v>
          </cell>
          <cell r="AS117">
            <v>59</v>
          </cell>
          <cell r="AT117">
            <v>65</v>
          </cell>
          <cell r="AU117">
            <v>71.5</v>
          </cell>
          <cell r="AV117">
            <v>95</v>
          </cell>
          <cell r="BU117">
            <v>8</v>
          </cell>
          <cell r="BV117">
            <v>9</v>
          </cell>
          <cell r="BW117">
            <v>9.5</v>
          </cell>
          <cell r="BX117">
            <v>11</v>
          </cell>
          <cell r="BY117">
            <v>12.5</v>
          </cell>
          <cell r="BZ117">
            <v>13.5</v>
          </cell>
          <cell r="CA117">
            <v>14.5</v>
          </cell>
          <cell r="CB117">
            <v>17</v>
          </cell>
          <cell r="CC117">
            <v>18</v>
          </cell>
          <cell r="CD117">
            <v>22.5</v>
          </cell>
          <cell r="CE117">
            <v>26</v>
          </cell>
          <cell r="CF117">
            <v>29</v>
          </cell>
          <cell r="CG117">
            <v>32.5</v>
          </cell>
          <cell r="CH117">
            <v>35</v>
          </cell>
          <cell r="CI117">
            <v>38.5</v>
          </cell>
          <cell r="CJ117">
            <v>41.5</v>
          </cell>
          <cell r="CK117">
            <v>47.5</v>
          </cell>
          <cell r="CL117">
            <v>53</v>
          </cell>
          <cell r="CM117">
            <v>59</v>
          </cell>
          <cell r="CN117">
            <v>65</v>
          </cell>
          <cell r="CO117">
            <v>71.5</v>
          </cell>
          <cell r="CP117">
            <v>95</v>
          </cell>
        </row>
        <row r="119">
          <cell r="A119" t="str">
            <v/>
          </cell>
          <cell r="AA119" t="str">
            <v>Смежное (меньшее) значение уд.тепловых потерь, ккал/чм</v>
          </cell>
          <cell r="AX119" t="str">
            <v>Смежное (большее) значение уд.тепловых потерь, ккал/чм</v>
          </cell>
          <cell r="BU119" t="str">
            <v>Значение уд.тепловых потерь, ккал/чм</v>
          </cell>
        </row>
        <row r="120">
          <cell r="A120" t="str">
            <v/>
          </cell>
          <cell r="AA120" t="str">
            <v>q1, ккал/чм</v>
          </cell>
          <cell r="AB120" t="str">
            <v>q1, ккал/чм</v>
          </cell>
          <cell r="AC120" t="str">
            <v>q1, ккал/чм</v>
          </cell>
          <cell r="AD120" t="str">
            <v>q1, ккал/чм</v>
          </cell>
          <cell r="AE120" t="str">
            <v>q1, ккал/чм</v>
          </cell>
          <cell r="AF120" t="str">
            <v>q1, ккал/чм</v>
          </cell>
          <cell r="AG120" t="str">
            <v>q1, ккал/чм</v>
          </cell>
          <cell r="AH120" t="str">
            <v>q1, ккал/чм</v>
          </cell>
          <cell r="AI120" t="str">
            <v>q1, ккал/чм</v>
          </cell>
          <cell r="AJ120" t="str">
            <v>q1, ккал/чм</v>
          </cell>
          <cell r="AK120" t="str">
            <v>q1, ккал/чм</v>
          </cell>
          <cell r="AL120" t="str">
            <v>q1, ккал/чм</v>
          </cell>
          <cell r="AM120" t="str">
            <v>q1, ккал/чм</v>
          </cell>
          <cell r="AN120" t="str">
            <v>q1, ккал/чм</v>
          </cell>
          <cell r="AO120" t="str">
            <v>q1, ккал/чм</v>
          </cell>
          <cell r="AP120" t="str">
            <v>q1, ккал/чм</v>
          </cell>
          <cell r="AQ120" t="str">
            <v>q1, ккал/чм</v>
          </cell>
          <cell r="AR120" t="str">
            <v>q1, ккал/чм</v>
          </cell>
          <cell r="AS120" t="str">
            <v>q1, ккал/чм</v>
          </cell>
          <cell r="AT120" t="str">
            <v>q1, ккал/чм</v>
          </cell>
          <cell r="AU120" t="str">
            <v>q1, ккал/чм</v>
          </cell>
          <cell r="AV120" t="str">
            <v>q1, ккал/чм</v>
          </cell>
          <cell r="AX120" t="str">
            <v>q2, ккал/чм</v>
          </cell>
          <cell r="AY120" t="str">
            <v>q2, ккал/чм</v>
          </cell>
          <cell r="AZ120" t="str">
            <v>q2, ккал/чм</v>
          </cell>
          <cell r="BA120" t="str">
            <v>q2, ккал/чм</v>
          </cell>
          <cell r="BB120" t="str">
            <v>q2, ккал/чм</v>
          </cell>
          <cell r="BC120" t="str">
            <v>q2, ккал/чм</v>
          </cell>
          <cell r="BD120" t="str">
            <v>q2, ккал/чм</v>
          </cell>
          <cell r="BE120" t="str">
            <v>q2, ккал/чм</v>
          </cell>
          <cell r="BF120" t="str">
            <v>q2, ккал/чм</v>
          </cell>
          <cell r="BG120" t="str">
            <v>q2, ккал/чм</v>
          </cell>
          <cell r="BH120" t="str">
            <v>q2, ккал/чм</v>
          </cell>
          <cell r="BI120" t="str">
            <v>q2, ккал/чм</v>
          </cell>
          <cell r="BJ120" t="str">
            <v>q2, ккал/чм</v>
          </cell>
          <cell r="BK120" t="str">
            <v>q2, ккал/чм</v>
          </cell>
          <cell r="BL120" t="str">
            <v>q2, ккал/чм</v>
          </cell>
          <cell r="BM120" t="str">
            <v>q2, ккал/чм</v>
          </cell>
          <cell r="BN120" t="str">
            <v>q2, ккал/чм</v>
          </cell>
          <cell r="BO120" t="str">
            <v>q2, ккал/чм</v>
          </cell>
          <cell r="BP120" t="str">
            <v>q2, ккал/чм</v>
          </cell>
          <cell r="BQ120" t="str">
            <v>q2, ккал/чм</v>
          </cell>
          <cell r="BR120" t="str">
            <v>q2, ккал/чм</v>
          </cell>
          <cell r="BS120" t="str">
            <v>q2, ккал/чм</v>
          </cell>
          <cell r="BU120" t="str">
            <v>q, ккал/чм</v>
          </cell>
          <cell r="BV120" t="str">
            <v>q, ккал/чм</v>
          </cell>
          <cell r="BW120" t="str">
            <v>q, ккал/чм</v>
          </cell>
          <cell r="BX120" t="str">
            <v>q, ккал/чм</v>
          </cell>
          <cell r="BY120" t="str">
            <v>q, ккал/чм</v>
          </cell>
          <cell r="BZ120" t="str">
            <v>q, ккал/чм</v>
          </cell>
          <cell r="CA120" t="str">
            <v>q, ккал/чм</v>
          </cell>
          <cell r="CB120" t="str">
            <v>q, ккал/чм</v>
          </cell>
          <cell r="CC120" t="str">
            <v>q, ккал/чм</v>
          </cell>
          <cell r="CD120" t="str">
            <v>q, ккал/чм</v>
          </cell>
          <cell r="CE120" t="str">
            <v>q, ккал/чм</v>
          </cell>
          <cell r="CF120" t="str">
            <v>q, ккал/чм</v>
          </cell>
          <cell r="CG120" t="str">
            <v>q, ккал/чм</v>
          </cell>
          <cell r="CH120" t="str">
            <v>q, ккал/чм</v>
          </cell>
          <cell r="CI120" t="str">
            <v>q, ккал/чм</v>
          </cell>
          <cell r="CJ120" t="str">
            <v>q, ккал/чм</v>
          </cell>
          <cell r="CK120" t="str">
            <v>q, ккал/чм</v>
          </cell>
          <cell r="CL120" t="str">
            <v>q, ккал/чм</v>
          </cell>
          <cell r="CM120" t="str">
            <v>q, ккал/чм</v>
          </cell>
          <cell r="CN120" t="str">
            <v>q, ккал/чм</v>
          </cell>
          <cell r="CO120" t="str">
            <v>q, ккал/чм</v>
          </cell>
          <cell r="CP120" t="str">
            <v>q, ккал/чм</v>
          </cell>
        </row>
        <row r="121">
          <cell r="A121" t="str">
            <v/>
          </cell>
          <cell r="AA121" t="str">
            <v>диаметр тр-да, мм</v>
          </cell>
          <cell r="AB121" t="str">
            <v>диаметр тр-да, мм</v>
          </cell>
          <cell r="AC121" t="str">
            <v>диаметр тр-да, мм</v>
          </cell>
          <cell r="AD121" t="str">
            <v>диаметр тр-да, мм</v>
          </cell>
          <cell r="AE121" t="str">
            <v>диаметр тр-да, мм</v>
          </cell>
          <cell r="AF121" t="str">
            <v>диаметр тр-да, мм</v>
          </cell>
          <cell r="AG121" t="str">
            <v>диаметр тр-да, мм</v>
          </cell>
          <cell r="AH121" t="str">
            <v>диаметр тр-да, мм</v>
          </cell>
          <cell r="AI121" t="str">
            <v>диаметр тр-да, мм</v>
          </cell>
          <cell r="AJ121" t="str">
            <v>диаметр тр-да, мм</v>
          </cell>
          <cell r="AK121" t="str">
            <v>диаметр тр-да, мм</v>
          </cell>
          <cell r="AL121" t="str">
            <v>диаметр тр-да, мм</v>
          </cell>
          <cell r="AM121" t="str">
            <v>диаметр тр-да, мм</v>
          </cell>
          <cell r="AN121" t="str">
            <v>диаметр тр-да, мм</v>
          </cell>
          <cell r="AO121" t="str">
            <v>диаметр тр-да, мм</v>
          </cell>
          <cell r="AP121" t="str">
            <v>диаметр тр-да, мм</v>
          </cell>
          <cell r="AQ121" t="str">
            <v>диаметр тр-да, мм</v>
          </cell>
          <cell r="AR121" t="str">
            <v>диаметр тр-да, мм</v>
          </cell>
          <cell r="AS121" t="str">
            <v>диаметр тр-да, мм</v>
          </cell>
          <cell r="AT121" t="str">
            <v>диаметр тр-да, мм</v>
          </cell>
          <cell r="AU121" t="str">
            <v>диаметр тр-да, мм</v>
          </cell>
          <cell r="AV121" t="str">
            <v>диаметр тр-да, мм</v>
          </cell>
          <cell r="AX121" t="str">
            <v>диаметр тр-да, мм</v>
          </cell>
          <cell r="AY121" t="str">
            <v>диаметр тр-да, мм</v>
          </cell>
          <cell r="AZ121" t="str">
            <v>диаметр тр-да, мм</v>
          </cell>
          <cell r="BA121" t="str">
            <v>диаметр тр-да, мм</v>
          </cell>
          <cell r="BB121" t="str">
            <v>диаметр тр-да, мм</v>
          </cell>
          <cell r="BC121" t="str">
            <v>диаметр тр-да, мм</v>
          </cell>
          <cell r="BD121" t="str">
            <v>диаметр тр-да, мм</v>
          </cell>
          <cell r="BE121" t="str">
            <v>диаметр тр-да, мм</v>
          </cell>
          <cell r="BF121" t="str">
            <v>диаметр тр-да, мм</v>
          </cell>
          <cell r="BG121" t="str">
            <v>диаметр тр-да, мм</v>
          </cell>
          <cell r="BH121" t="str">
            <v>диаметр тр-да, мм</v>
          </cell>
          <cell r="BI121" t="str">
            <v>диаметр тр-да, мм</v>
          </cell>
          <cell r="BJ121" t="str">
            <v>диаметр тр-да, мм</v>
          </cell>
          <cell r="BK121" t="str">
            <v>диаметр тр-да, мм</v>
          </cell>
          <cell r="BL121" t="str">
            <v>диаметр тр-да, мм</v>
          </cell>
          <cell r="BM121" t="str">
            <v>диаметр тр-да, мм</v>
          </cell>
          <cell r="BN121" t="str">
            <v>диаметр тр-да, мм</v>
          </cell>
          <cell r="BO121" t="str">
            <v>диаметр тр-да, мм</v>
          </cell>
          <cell r="BP121" t="str">
            <v>диаметр тр-да, мм</v>
          </cell>
          <cell r="BQ121" t="str">
            <v>диаметр тр-да, мм</v>
          </cell>
          <cell r="BR121" t="str">
            <v>диаметр тр-да, мм</v>
          </cell>
          <cell r="BS121" t="str">
            <v>диаметр тр-да, мм</v>
          </cell>
          <cell r="BU121" t="str">
            <v>диаметр тр-да, мм</v>
          </cell>
          <cell r="BV121" t="str">
            <v>диаметр тр-да, мм</v>
          </cell>
          <cell r="BW121" t="str">
            <v>диаметр тр-да, мм</v>
          </cell>
          <cell r="BX121" t="str">
            <v>диаметр тр-да, мм</v>
          </cell>
          <cell r="BY121" t="str">
            <v>диаметр тр-да, мм</v>
          </cell>
          <cell r="BZ121" t="str">
            <v>диаметр тр-да, мм</v>
          </cell>
          <cell r="CA121" t="str">
            <v>диаметр тр-да, мм</v>
          </cell>
          <cell r="CB121" t="str">
            <v>диаметр тр-да, мм</v>
          </cell>
          <cell r="CC121" t="str">
            <v>диаметр тр-да, мм</v>
          </cell>
          <cell r="CD121" t="str">
            <v>диаметр тр-да, мм</v>
          </cell>
          <cell r="CE121" t="str">
            <v>диаметр тр-да, мм</v>
          </cell>
          <cell r="CF121" t="str">
            <v>диаметр тр-да, мм</v>
          </cell>
          <cell r="CG121" t="str">
            <v>диаметр тр-да, мм</v>
          </cell>
          <cell r="CH121" t="str">
            <v>диаметр тр-да, мм</v>
          </cell>
          <cell r="CI121" t="str">
            <v>диаметр тр-да, мм</v>
          </cell>
          <cell r="CJ121" t="str">
            <v>диаметр тр-да, мм</v>
          </cell>
          <cell r="CK121" t="str">
            <v>диаметр тр-да, мм</v>
          </cell>
          <cell r="CL121" t="str">
            <v>диаметр тр-да, мм</v>
          </cell>
          <cell r="CM121" t="str">
            <v>диаметр тр-да, мм</v>
          </cell>
          <cell r="CN121" t="str">
            <v>диаметр тр-да, мм</v>
          </cell>
          <cell r="CO121" t="str">
            <v>диаметр тр-да, мм</v>
          </cell>
          <cell r="CP121" t="str">
            <v>диаметр тр-да, мм</v>
          </cell>
        </row>
        <row r="122">
          <cell r="A122" t="str">
            <v>Код выбора q</v>
          </cell>
          <cell r="B122" t="str">
            <v>КОД тепловой сети</v>
          </cell>
          <cell r="C122" t="str">
            <v>КОД Типа прокладки (по тех.паспорту)</v>
          </cell>
          <cell r="D122" t="str">
            <v>КОД периода проектирования тепловой сети</v>
          </cell>
          <cell r="E122" t="str">
            <v xml:space="preserve">КОД продолжительности эксплуатации </v>
          </cell>
          <cell r="F122" t="str">
            <v>Тип прокладки (по тех.паспорту)</v>
          </cell>
          <cell r="J122" t="str">
            <v>№ Таблицы из приказа 325</v>
          </cell>
          <cell r="K122" t="str">
            <v>№ Таблицы из приказа 325</v>
          </cell>
          <cell r="L122" t="str">
            <v>Тип прокладки (по приказу 325)</v>
          </cell>
          <cell r="M122" t="str">
            <v>Период проектирования тепловой сети</v>
          </cell>
          <cell r="N122" t="str">
            <v xml:space="preserve">Продолжительность эксплуатации </v>
          </cell>
          <cell r="O122" t="str">
            <v>КОД1 тепловой сети</v>
          </cell>
          <cell r="P122" t="str">
            <v>КОД диапазона температур тепловой сети</v>
          </cell>
          <cell r="Q122" t="str">
            <v>Диапазон температур тепловой сети</v>
          </cell>
          <cell r="R122" t="str">
            <v>Критерий отбора температур тепловой сети</v>
          </cell>
          <cell r="S122" t="str">
            <v>Критерий отбора температур тепловой сети</v>
          </cell>
          <cell r="T122" t="str">
            <v>Критерий отбора температур тепловой сети</v>
          </cell>
          <cell r="V122" t="str">
            <v>Температура или расность температур</v>
          </cell>
          <cell r="W122" t="str">
            <v>Для выбора значений потерь из таблиц для подземной прокладки</v>
          </cell>
          <cell r="X122" t="str">
            <v>Смежное (большее) значение температуры, 0С</v>
          </cell>
          <cell r="Y122" t="str">
            <v>Выбор номера столбца из таблицы для подземной прокладки</v>
          </cell>
          <cell r="AA122">
            <v>25</v>
          </cell>
          <cell r="AB122">
            <v>32</v>
          </cell>
          <cell r="AC122">
            <v>40</v>
          </cell>
          <cell r="AD122">
            <v>50</v>
          </cell>
          <cell r="AE122">
            <v>65</v>
          </cell>
          <cell r="AF122">
            <v>80</v>
          </cell>
          <cell r="AG122">
            <v>100</v>
          </cell>
          <cell r="AH122">
            <v>125</v>
          </cell>
          <cell r="AI122">
            <v>150</v>
          </cell>
          <cell r="AJ122">
            <v>200</v>
          </cell>
          <cell r="AK122">
            <v>250</v>
          </cell>
          <cell r="AL122">
            <v>300</v>
          </cell>
          <cell r="AM122">
            <v>350</v>
          </cell>
          <cell r="AN122">
            <v>400</v>
          </cell>
          <cell r="AO122">
            <v>450</v>
          </cell>
          <cell r="AP122">
            <v>500</v>
          </cell>
          <cell r="AQ122">
            <v>600</v>
          </cell>
          <cell r="AR122">
            <v>700</v>
          </cell>
          <cell r="AS122">
            <v>800</v>
          </cell>
          <cell r="AT122">
            <v>900</v>
          </cell>
          <cell r="AU122">
            <v>1000</v>
          </cell>
          <cell r="AV122">
            <v>1400</v>
          </cell>
          <cell r="AX122">
            <v>25</v>
          </cell>
          <cell r="AY122">
            <v>32</v>
          </cell>
          <cell r="AZ122">
            <v>40</v>
          </cell>
          <cell r="BA122">
            <v>50</v>
          </cell>
          <cell r="BB122">
            <v>65</v>
          </cell>
          <cell r="BC122">
            <v>80</v>
          </cell>
          <cell r="BD122">
            <v>100</v>
          </cell>
          <cell r="BE122">
            <v>125</v>
          </cell>
          <cell r="BF122">
            <v>150</v>
          </cell>
          <cell r="BG122">
            <v>200</v>
          </cell>
          <cell r="BH122">
            <v>250</v>
          </cell>
          <cell r="BI122">
            <v>300</v>
          </cell>
          <cell r="BJ122">
            <v>350</v>
          </cell>
          <cell r="BK122">
            <v>400</v>
          </cell>
          <cell r="BL122">
            <v>450</v>
          </cell>
          <cell r="BM122">
            <v>500</v>
          </cell>
          <cell r="BN122">
            <v>600</v>
          </cell>
          <cell r="BO122">
            <v>700</v>
          </cell>
          <cell r="BP122">
            <v>800</v>
          </cell>
          <cell r="BQ122">
            <v>900</v>
          </cell>
          <cell r="BR122">
            <v>1000</v>
          </cell>
          <cell r="BS122">
            <v>1200</v>
          </cell>
          <cell r="BU122">
            <v>25</v>
          </cell>
          <cell r="BV122">
            <v>32</v>
          </cell>
          <cell r="BW122">
            <v>40</v>
          </cell>
          <cell r="BX122">
            <v>50</v>
          </cell>
          <cell r="BY122">
            <v>65</v>
          </cell>
          <cell r="BZ122">
            <v>80</v>
          </cell>
          <cell r="CA122">
            <v>100</v>
          </cell>
          <cell r="CB122">
            <v>125</v>
          </cell>
          <cell r="CC122">
            <v>150</v>
          </cell>
          <cell r="CD122">
            <v>200</v>
          </cell>
          <cell r="CE122">
            <v>250</v>
          </cell>
          <cell r="CF122">
            <v>300</v>
          </cell>
          <cell r="CG122">
            <v>350</v>
          </cell>
          <cell r="CH122">
            <v>400</v>
          </cell>
          <cell r="CI122">
            <v>450</v>
          </cell>
          <cell r="CJ122">
            <v>500</v>
          </cell>
          <cell r="CK122">
            <v>600</v>
          </cell>
          <cell r="CL122">
            <v>700</v>
          </cell>
          <cell r="CM122">
            <v>800</v>
          </cell>
          <cell r="CN122">
            <v>900</v>
          </cell>
          <cell r="CO122">
            <v>1000</v>
          </cell>
          <cell r="CP122">
            <v>1400</v>
          </cell>
        </row>
        <row r="123">
          <cell r="A123" t="str">
            <v>Т4_5_2004_более5Бесканальнаяотоплениеподающий4</v>
          </cell>
          <cell r="B123" t="str">
            <v>442</v>
          </cell>
          <cell r="C123">
            <v>4</v>
          </cell>
          <cell r="D123">
            <v>4</v>
          </cell>
          <cell r="E123">
            <v>2</v>
          </cell>
          <cell r="F123" t="str">
            <v>Бесканальная</v>
          </cell>
          <cell r="G123" t="str">
            <v>отопление</v>
          </cell>
          <cell r="H123" t="str">
            <v>подающий</v>
          </cell>
          <cell r="I123" t="str">
            <v>Бесканальнаяотоплениеподающий</v>
          </cell>
          <cell r="J123" t="str">
            <v>Т4_5_2004_более5</v>
          </cell>
          <cell r="K123" t="str">
            <v>Таблица 4.5</v>
          </cell>
          <cell r="L123" t="str">
            <v>при бесканальной прокладке</v>
          </cell>
          <cell r="M123" t="str">
            <v>С 2004 г.</v>
          </cell>
          <cell r="N123" t="str">
            <v>более 5 000 ч/год</v>
          </cell>
          <cell r="O123">
            <v>28</v>
          </cell>
          <cell r="P123">
            <v>10</v>
          </cell>
          <cell r="Q123" t="str">
            <v>Т45б</v>
          </cell>
          <cell r="R123" t="str">
            <v>Температура теплоносителя,0С</v>
          </cell>
          <cell r="S123" t="str">
            <v>Температура теплоносителя,0С;отопление;подающий</v>
          </cell>
          <cell r="T123" t="str">
            <v>отдельно для подачи и обратки сетей отопления и ГВС</v>
          </cell>
          <cell r="V123">
            <v>60.69</v>
          </cell>
          <cell r="W123" t="str">
            <v>90/50</v>
          </cell>
          <cell r="Y123">
            <v>3</v>
          </cell>
          <cell r="AA123">
            <v>14</v>
          </cell>
          <cell r="AB123">
            <v>15</v>
          </cell>
          <cell r="AC123">
            <v>16</v>
          </cell>
          <cell r="AD123">
            <v>17.5</v>
          </cell>
          <cell r="AE123">
            <v>21</v>
          </cell>
          <cell r="AF123">
            <v>22.5</v>
          </cell>
          <cell r="AG123">
            <v>25</v>
          </cell>
          <cell r="AH123">
            <v>28.5</v>
          </cell>
          <cell r="AI123">
            <v>31.5</v>
          </cell>
          <cell r="AJ123">
            <v>40</v>
          </cell>
          <cell r="AK123">
            <v>45.5</v>
          </cell>
          <cell r="AL123">
            <v>52</v>
          </cell>
          <cell r="AM123">
            <v>58</v>
          </cell>
          <cell r="AN123">
            <v>63.5</v>
          </cell>
          <cell r="AO123">
            <v>69.5</v>
          </cell>
          <cell r="AP123">
            <v>75.5</v>
          </cell>
          <cell r="AQ123">
            <v>88</v>
          </cell>
          <cell r="AR123">
            <v>98.5</v>
          </cell>
          <cell r="AS123">
            <v>110.5</v>
          </cell>
          <cell r="AT123">
            <v>122</v>
          </cell>
          <cell r="AU123">
            <v>134</v>
          </cell>
          <cell r="AV123">
            <v>183</v>
          </cell>
          <cell r="BU123">
            <v>14</v>
          </cell>
          <cell r="BV123">
            <v>15</v>
          </cell>
          <cell r="BW123">
            <v>16</v>
          </cell>
          <cell r="BX123">
            <v>17.5</v>
          </cell>
          <cell r="BY123">
            <v>21</v>
          </cell>
          <cell r="BZ123">
            <v>22.5</v>
          </cell>
          <cell r="CA123">
            <v>25</v>
          </cell>
          <cell r="CB123">
            <v>28.5</v>
          </cell>
          <cell r="CC123">
            <v>31.5</v>
          </cell>
          <cell r="CD123">
            <v>40</v>
          </cell>
          <cell r="CE123">
            <v>45.5</v>
          </cell>
          <cell r="CF123">
            <v>52</v>
          </cell>
          <cell r="CG123">
            <v>58</v>
          </cell>
          <cell r="CH123">
            <v>63.5</v>
          </cell>
          <cell r="CI123">
            <v>69.5</v>
          </cell>
          <cell r="CJ123">
            <v>75.5</v>
          </cell>
          <cell r="CK123">
            <v>88</v>
          </cell>
          <cell r="CL123">
            <v>98.5</v>
          </cell>
          <cell r="CM123">
            <v>110.5</v>
          </cell>
          <cell r="CN123">
            <v>122</v>
          </cell>
          <cell r="CO123">
            <v>134</v>
          </cell>
          <cell r="CP123">
            <v>183</v>
          </cell>
        </row>
        <row r="124">
          <cell r="A124" t="str">
            <v>Т4_5_2004_более5Бесканальнаяотоплениеобратный4</v>
          </cell>
          <cell r="B124" t="str">
            <v>442</v>
          </cell>
          <cell r="C124">
            <v>4</v>
          </cell>
          <cell r="D124">
            <v>4</v>
          </cell>
          <cell r="E124">
            <v>2</v>
          </cell>
          <cell r="F124" t="str">
            <v>Бесканальная</v>
          </cell>
          <cell r="G124" t="str">
            <v>отопление</v>
          </cell>
          <cell r="H124" t="str">
            <v>обратный</v>
          </cell>
          <cell r="I124" t="str">
            <v>Бесканальнаяотоплениеобратный</v>
          </cell>
          <cell r="J124" t="str">
            <v>Т4_5_2004_более5</v>
          </cell>
          <cell r="K124" t="str">
            <v>Таблица 4.5</v>
          </cell>
          <cell r="L124" t="str">
            <v>при бесканальной прокладке</v>
          </cell>
          <cell r="M124" t="str">
            <v>С 2004 г.</v>
          </cell>
          <cell r="N124" t="str">
            <v>более 5 000 ч/год</v>
          </cell>
          <cell r="O124">
            <v>28</v>
          </cell>
          <cell r="P124">
            <v>10</v>
          </cell>
          <cell r="Q124" t="str">
            <v>Т45б</v>
          </cell>
          <cell r="R124" t="str">
            <v>Температура теплоносителя,0С</v>
          </cell>
          <cell r="S124" t="str">
            <v>Температура теплоносителя,0С;отопление;обратный</v>
          </cell>
          <cell r="T124" t="str">
            <v>отдельно для подачи и обратки сетей отопления и ГВС</v>
          </cell>
          <cell r="V124">
            <v>48.713000000000001</v>
          </cell>
          <cell r="W124" t="str">
            <v>90/50</v>
          </cell>
          <cell r="Y124">
            <v>3</v>
          </cell>
          <cell r="AA124">
            <v>14</v>
          </cell>
          <cell r="AB124">
            <v>15</v>
          </cell>
          <cell r="AC124">
            <v>16</v>
          </cell>
          <cell r="AD124">
            <v>17.5</v>
          </cell>
          <cell r="AE124">
            <v>21</v>
          </cell>
          <cell r="AF124">
            <v>22.5</v>
          </cell>
          <cell r="AG124">
            <v>25</v>
          </cell>
          <cell r="AH124">
            <v>28.5</v>
          </cell>
          <cell r="AI124">
            <v>31.5</v>
          </cell>
          <cell r="AJ124">
            <v>40</v>
          </cell>
          <cell r="AK124">
            <v>45.5</v>
          </cell>
          <cell r="AL124">
            <v>52</v>
          </cell>
          <cell r="AM124">
            <v>58</v>
          </cell>
          <cell r="AN124">
            <v>63.5</v>
          </cell>
          <cell r="AO124">
            <v>69.5</v>
          </cell>
          <cell r="AP124">
            <v>75.5</v>
          </cell>
          <cell r="AQ124">
            <v>88</v>
          </cell>
          <cell r="AR124">
            <v>98.5</v>
          </cell>
          <cell r="AS124">
            <v>110.5</v>
          </cell>
          <cell r="AT124">
            <v>122</v>
          </cell>
          <cell r="AU124">
            <v>134</v>
          </cell>
          <cell r="AV124">
            <v>183</v>
          </cell>
          <cell r="BU124">
            <v>14</v>
          </cell>
          <cell r="BV124">
            <v>15</v>
          </cell>
          <cell r="BW124">
            <v>16</v>
          </cell>
          <cell r="BX124">
            <v>17.5</v>
          </cell>
          <cell r="BY124">
            <v>21</v>
          </cell>
          <cell r="BZ124">
            <v>22.5</v>
          </cell>
          <cell r="CA124">
            <v>25</v>
          </cell>
          <cell r="CB124">
            <v>28.5</v>
          </cell>
          <cell r="CC124">
            <v>31.5</v>
          </cell>
          <cell r="CD124">
            <v>40</v>
          </cell>
          <cell r="CE124">
            <v>45.5</v>
          </cell>
          <cell r="CF124">
            <v>52</v>
          </cell>
          <cell r="CG124">
            <v>58</v>
          </cell>
          <cell r="CH124">
            <v>63.5</v>
          </cell>
          <cell r="CI124">
            <v>69.5</v>
          </cell>
          <cell r="CJ124">
            <v>75.5</v>
          </cell>
          <cell r="CK124">
            <v>88</v>
          </cell>
          <cell r="CL124">
            <v>98.5</v>
          </cell>
          <cell r="CM124">
            <v>110.5</v>
          </cell>
          <cell r="CN124">
            <v>122</v>
          </cell>
          <cell r="CO124">
            <v>134</v>
          </cell>
          <cell r="CP124">
            <v>183</v>
          </cell>
        </row>
        <row r="125">
          <cell r="A125" t="str">
            <v>Т4_5_2004_более5БесканальнаяГВСподающий4</v>
          </cell>
          <cell r="B125" t="str">
            <v>442</v>
          </cell>
          <cell r="C125">
            <v>4</v>
          </cell>
          <cell r="D125">
            <v>4</v>
          </cell>
          <cell r="E125">
            <v>2</v>
          </cell>
          <cell r="F125" t="str">
            <v>Бесканальная</v>
          </cell>
          <cell r="G125" t="str">
            <v>ГВС</v>
          </cell>
          <cell r="H125" t="str">
            <v>подающий</v>
          </cell>
          <cell r="I125" t="str">
            <v>БесканальнаяГВСподающий</v>
          </cell>
          <cell r="J125" t="str">
            <v>Т4_5_2004_более5</v>
          </cell>
          <cell r="K125" t="str">
            <v>Таблица 4.5</v>
          </cell>
          <cell r="L125" t="str">
            <v>при бесканальной прокладке</v>
          </cell>
          <cell r="M125" t="str">
            <v>С 2004 г.</v>
          </cell>
          <cell r="N125" t="str">
            <v>более 5 000 ч/год</v>
          </cell>
          <cell r="O125">
            <v>28</v>
          </cell>
          <cell r="P125">
            <v>10</v>
          </cell>
          <cell r="Q125" t="str">
            <v>Т45б</v>
          </cell>
          <cell r="R125" t="str">
            <v>Температура теплоносителя,0С</v>
          </cell>
          <cell r="S125" t="str">
            <v>Температура теплоносителя,0С;ГВС;подающий</v>
          </cell>
          <cell r="T125" t="str">
            <v>отдельно для подачи и обратки сетей отопления и ГВС</v>
          </cell>
          <cell r="V125">
            <v>60</v>
          </cell>
          <cell r="W125" t="str">
            <v>65/50</v>
          </cell>
          <cell r="Y125">
            <v>2</v>
          </cell>
          <cell r="AA125">
            <v>11.5</v>
          </cell>
          <cell r="AB125">
            <v>12.5</v>
          </cell>
          <cell r="AC125">
            <v>13.5</v>
          </cell>
          <cell r="AD125">
            <v>15</v>
          </cell>
          <cell r="AE125">
            <v>17.5</v>
          </cell>
          <cell r="AF125">
            <v>19.5</v>
          </cell>
          <cell r="AG125">
            <v>21</v>
          </cell>
          <cell r="AH125">
            <v>24</v>
          </cell>
          <cell r="AI125">
            <v>27</v>
          </cell>
          <cell r="AJ125">
            <v>33</v>
          </cell>
          <cell r="AK125">
            <v>39.5</v>
          </cell>
          <cell r="AL125">
            <v>45</v>
          </cell>
          <cell r="AM125">
            <v>50.5</v>
          </cell>
          <cell r="AN125">
            <v>56</v>
          </cell>
          <cell r="AO125">
            <v>61</v>
          </cell>
          <cell r="AP125">
            <v>67</v>
          </cell>
          <cell r="AQ125">
            <v>77</v>
          </cell>
          <cell r="AR125">
            <v>86.5</v>
          </cell>
          <cell r="AS125">
            <v>97</v>
          </cell>
          <cell r="AT125">
            <v>107.5</v>
          </cell>
          <cell r="AU125">
            <v>118.5</v>
          </cell>
          <cell r="AV125">
            <v>161.5</v>
          </cell>
          <cell r="BU125">
            <v>11.5</v>
          </cell>
          <cell r="BV125">
            <v>12.5</v>
          </cell>
          <cell r="BW125">
            <v>13.5</v>
          </cell>
          <cell r="BX125">
            <v>15</v>
          </cell>
          <cell r="BY125">
            <v>17.5</v>
          </cell>
          <cell r="BZ125">
            <v>19.5</v>
          </cell>
          <cell r="CA125">
            <v>21</v>
          </cell>
          <cell r="CB125">
            <v>24</v>
          </cell>
          <cell r="CC125">
            <v>27</v>
          </cell>
          <cell r="CD125">
            <v>33</v>
          </cell>
          <cell r="CE125">
            <v>39.5</v>
          </cell>
          <cell r="CF125">
            <v>45</v>
          </cell>
          <cell r="CG125">
            <v>50.5</v>
          </cell>
          <cell r="CH125">
            <v>56</v>
          </cell>
          <cell r="CI125">
            <v>61</v>
          </cell>
          <cell r="CJ125">
            <v>67</v>
          </cell>
          <cell r="CK125">
            <v>77</v>
          </cell>
          <cell r="CL125">
            <v>86.5</v>
          </cell>
          <cell r="CM125">
            <v>97</v>
          </cell>
          <cell r="CN125">
            <v>107.5</v>
          </cell>
          <cell r="CO125">
            <v>118.5</v>
          </cell>
          <cell r="CP125">
            <v>161.5</v>
          </cell>
        </row>
        <row r="126">
          <cell r="A126" t="str">
            <v>Т4_5_2004_более5БесканальнаяГВСобратный4</v>
          </cell>
          <cell r="B126" t="str">
            <v>442</v>
          </cell>
          <cell r="C126">
            <v>4</v>
          </cell>
          <cell r="D126">
            <v>4</v>
          </cell>
          <cell r="E126">
            <v>2</v>
          </cell>
          <cell r="F126" t="str">
            <v>Бесканальная</v>
          </cell>
          <cell r="G126" t="str">
            <v>ГВС</v>
          </cell>
          <cell r="H126" t="str">
            <v>обратный</v>
          </cell>
          <cell r="I126" t="str">
            <v>БесканальнаяГВСобратный</v>
          </cell>
          <cell r="J126" t="str">
            <v>Т4_5_2004_более5</v>
          </cell>
          <cell r="K126" t="str">
            <v>Таблица 4.5</v>
          </cell>
          <cell r="L126" t="str">
            <v>при бесканальной прокладке</v>
          </cell>
          <cell r="M126" t="str">
            <v>С 2004 г.</v>
          </cell>
          <cell r="N126" t="str">
            <v>более 5 000 ч/год</v>
          </cell>
          <cell r="O126">
            <v>28</v>
          </cell>
          <cell r="P126">
            <v>10</v>
          </cell>
          <cell r="Q126" t="str">
            <v>Т45б</v>
          </cell>
          <cell r="R126" t="str">
            <v>Температура теплоносителя,0С</v>
          </cell>
          <cell r="S126" t="str">
            <v>Температура теплоносителя,0С;ГВС;обратный</v>
          </cell>
          <cell r="T126" t="str">
            <v>отдельно для подачи и обратки сетей отопления и ГВС</v>
          </cell>
          <cell r="V126">
            <v>55</v>
          </cell>
          <cell r="W126" t="str">
            <v>65/50</v>
          </cell>
          <cell r="Y126">
            <v>2</v>
          </cell>
          <cell r="AA126">
            <v>11.5</v>
          </cell>
          <cell r="AB126">
            <v>12.5</v>
          </cell>
          <cell r="AC126">
            <v>13.5</v>
          </cell>
          <cell r="AD126">
            <v>15</v>
          </cell>
          <cell r="AE126">
            <v>17.5</v>
          </cell>
          <cell r="AF126">
            <v>19.5</v>
          </cell>
          <cell r="AG126">
            <v>21</v>
          </cell>
          <cell r="AH126">
            <v>24</v>
          </cell>
          <cell r="AI126">
            <v>27</v>
          </cell>
          <cell r="AJ126">
            <v>33</v>
          </cell>
          <cell r="AK126">
            <v>39.5</v>
          </cell>
          <cell r="AL126">
            <v>45</v>
          </cell>
          <cell r="AM126">
            <v>50.5</v>
          </cell>
          <cell r="AN126">
            <v>56</v>
          </cell>
          <cell r="AO126">
            <v>61</v>
          </cell>
          <cell r="AP126">
            <v>67</v>
          </cell>
          <cell r="AQ126">
            <v>77</v>
          </cell>
          <cell r="AR126">
            <v>86.5</v>
          </cell>
          <cell r="AS126">
            <v>97</v>
          </cell>
          <cell r="AT126">
            <v>107.5</v>
          </cell>
          <cell r="AU126">
            <v>118.5</v>
          </cell>
          <cell r="AV126">
            <v>161.5</v>
          </cell>
          <cell r="BU126">
            <v>11.5</v>
          </cell>
          <cell r="BV126">
            <v>12.5</v>
          </cell>
          <cell r="BW126">
            <v>13.5</v>
          </cell>
          <cell r="BX126">
            <v>15</v>
          </cell>
          <cell r="BY126">
            <v>17.5</v>
          </cell>
          <cell r="BZ126">
            <v>19.5</v>
          </cell>
          <cell r="CA126">
            <v>21</v>
          </cell>
          <cell r="CB126">
            <v>24</v>
          </cell>
          <cell r="CC126">
            <v>27</v>
          </cell>
          <cell r="CD126">
            <v>33</v>
          </cell>
          <cell r="CE126">
            <v>39.5</v>
          </cell>
          <cell r="CF126">
            <v>45</v>
          </cell>
          <cell r="CG126">
            <v>50.5</v>
          </cell>
          <cell r="CH126">
            <v>56</v>
          </cell>
          <cell r="CI126">
            <v>61</v>
          </cell>
          <cell r="CJ126">
            <v>67</v>
          </cell>
          <cell r="CK126">
            <v>77</v>
          </cell>
          <cell r="CL126">
            <v>86.5</v>
          </cell>
          <cell r="CM126">
            <v>97</v>
          </cell>
          <cell r="CN126">
            <v>107.5</v>
          </cell>
          <cell r="CO126">
            <v>118.5</v>
          </cell>
          <cell r="CP126">
            <v>161.5</v>
          </cell>
        </row>
        <row r="129">
          <cell r="BU129">
            <v>25</v>
          </cell>
          <cell r="BV129">
            <v>32</v>
          </cell>
          <cell r="BW129">
            <v>40</v>
          </cell>
          <cell r="BX129">
            <v>50</v>
          </cell>
          <cell r="BY129">
            <v>65</v>
          </cell>
          <cell r="BZ129">
            <v>80</v>
          </cell>
          <cell r="CA129">
            <v>100</v>
          </cell>
          <cell r="CB129">
            <v>125</v>
          </cell>
          <cell r="CC129">
            <v>150</v>
          </cell>
          <cell r="CD129">
            <v>200</v>
          </cell>
          <cell r="CE129">
            <v>250</v>
          </cell>
          <cell r="CF129">
            <v>300</v>
          </cell>
          <cell r="CG129">
            <v>350</v>
          </cell>
          <cell r="CH129">
            <v>400</v>
          </cell>
          <cell r="CI129">
            <v>450</v>
          </cell>
          <cell r="CJ129">
            <v>500</v>
          </cell>
          <cell r="CK129">
            <v>600</v>
          </cell>
          <cell r="CL129">
            <v>700</v>
          </cell>
          <cell r="CM129">
            <v>800</v>
          </cell>
          <cell r="CN129">
            <v>900</v>
          </cell>
          <cell r="CO129">
            <v>1000</v>
          </cell>
          <cell r="CP129">
            <v>1400</v>
          </cell>
        </row>
        <row r="130">
          <cell r="BU130">
            <v>73</v>
          </cell>
          <cell r="BV130">
            <v>74</v>
          </cell>
          <cell r="BW130">
            <v>75</v>
          </cell>
          <cell r="BX130">
            <v>76</v>
          </cell>
          <cell r="BY130">
            <v>77</v>
          </cell>
          <cell r="BZ130">
            <v>78</v>
          </cell>
          <cell r="CA130">
            <v>79</v>
          </cell>
          <cell r="CB130">
            <v>80</v>
          </cell>
          <cell r="CC130">
            <v>81</v>
          </cell>
          <cell r="CD130">
            <v>82</v>
          </cell>
          <cell r="CE130">
            <v>83</v>
          </cell>
          <cell r="CF130">
            <v>84</v>
          </cell>
          <cell r="CG130">
            <v>85</v>
          </cell>
          <cell r="CH130">
            <v>86</v>
          </cell>
          <cell r="CI130">
            <v>87</v>
          </cell>
          <cell r="CJ130">
            <v>88</v>
          </cell>
          <cell r="CK130">
            <v>89</v>
          </cell>
          <cell r="CL130">
            <v>90</v>
          </cell>
          <cell r="CM130">
            <v>91</v>
          </cell>
          <cell r="CN130">
            <v>92</v>
          </cell>
          <cell r="CO130">
            <v>93</v>
          </cell>
          <cell r="CP130">
            <v>94</v>
          </cell>
        </row>
      </sheetData>
      <sheetData sheetId="33">
        <row r="6">
          <cell r="B6" t="str">
            <v>Период</v>
          </cell>
          <cell r="C6" t="str">
            <v>Начало месяца</v>
          </cell>
          <cell r="D6" t="str">
            <v>Конец месяца</v>
          </cell>
          <cell r="E6" t="str">
            <v>Кол-во дней в месяце</v>
          </cell>
          <cell r="F6" t="str">
            <v>Кол-во часов в месяце</v>
          </cell>
          <cell r="G6" t="str">
            <v>Кол-во дней работы ТС отопительный сезон</v>
          </cell>
          <cell r="H6" t="str">
            <v>Кол-во часов работы ТС отопительный сезон</v>
          </cell>
          <cell r="I6" t="str">
            <v>Кол-во дней работы ТС межотопительный сезон</v>
          </cell>
          <cell r="J6" t="str">
            <v>Кол-во часов работы ТС межотопительный сезон</v>
          </cell>
          <cell r="K6" t="str">
            <v>Среднемесячная температура грунта на глубине 1,6м в Алейске, °С</v>
          </cell>
          <cell r="L6" t="str">
            <v>Среднемесячная температура воздуха в Алейске (СНиП 23-01-99;Таблица 3— СРЕДНЯЯ МЕСЯЧНАЯ И ГОДОВАЯ ТЕМПЕРАТУРА ВОЗДУХА, °С, )</v>
          </cell>
          <cell r="M6" t="str">
            <v>Часы отопления х Среднемесячная температура грунта в Алейске,  °С х сут</v>
          </cell>
          <cell r="N6" t="str">
            <v>Часы ГВС х Среднемесячная температура грунта в Алейске,  °С х сут</v>
          </cell>
          <cell r="O6" t="str">
            <v>Часы отопления х Среднемесячная температура воздуха в Алейске,  °С х сут</v>
          </cell>
          <cell r="P6" t="str">
            <v>Часы ГВС х Среднемесячная температура воздуха в Алейске,  °С х сут</v>
          </cell>
          <cell r="Q6" t="str">
            <v>Часы отопления х Среднемесячная температура сетевой воды в подающем тр-де в Алейске,  °С х сут</v>
          </cell>
          <cell r="R6" t="str">
            <v>Часы отопления х Среднемесячная температура сетевой воды в обратном тр-де в Алейске,  °С х сут</v>
          </cell>
          <cell r="S6" t="str">
            <v xml:space="preserve"> температура сетевой воды в подающем трубопроводе ГВС ,  °С </v>
          </cell>
          <cell r="T6" t="str">
            <v xml:space="preserve"> температура сетевой воды в обратном трубопроводе ГВС ,  °С </v>
          </cell>
          <cell r="U6" t="str">
            <v xml:space="preserve"> температура сетевой воды в подающем трубопроводе отопления ,  °С </v>
          </cell>
          <cell r="V6" t="str">
            <v xml:space="preserve"> температура сетевой воды в обратном трубопроводе отопления ,  °С </v>
          </cell>
          <cell r="W6" t="str">
            <v xml:space="preserve"> температура нар.воздуха ,  °С ( округл вверх) </v>
          </cell>
          <cell r="X6" t="str">
            <v xml:space="preserve"> температура нар.воздуха ,  °С ( округл вниз) </v>
          </cell>
          <cell r="Y6" t="str">
            <v xml:space="preserve"> температура сетевой воды в подающем трубопроводе отопления ,  °С (по графику для округл знач темп нар возд) </v>
          </cell>
          <cell r="Z6" t="str">
            <v xml:space="preserve"> температура сетевой воды в подающем трубопроводе отопления ,  °С (по графику для округл знач темп нар возд) </v>
          </cell>
          <cell r="AA6" t="str">
            <v>коэф-т к</v>
          </cell>
          <cell r="AB6" t="str">
            <v>постоянная b</v>
          </cell>
          <cell r="AC6" t="str">
            <v xml:space="preserve"> температура сетевой воды в обратном трубопроводе отопления ,  °С (по графику для округл знач темп нар возд) </v>
          </cell>
          <cell r="AD6" t="str">
            <v xml:space="preserve"> температура сетевой воды в обратном трубопроводе отопления ,  °С (по графику для округл знач темп нар возд) </v>
          </cell>
          <cell r="AE6" t="str">
            <v>коэф-т к</v>
          </cell>
          <cell r="AF6" t="str">
            <v>постоянная b</v>
          </cell>
          <cell r="AH6" t="str">
            <v>Для расчета потерь тепл.эн. С потерей теплоносителя (для отопления в отопительный период)</v>
          </cell>
          <cell r="AI6" t="str">
            <v>Для расчета потерь тепл.эн. С потерей теплоносителя (для ГВС в отопительный период)</v>
          </cell>
          <cell r="AJ6" t="str">
            <v>Для расчета потерь тепл.эн. С потерей теплоносителя (для отопления в межотопительный период)</v>
          </cell>
          <cell r="AK6" t="str">
            <v>Для расчета потерь тепл.эн. С потерей теплоносителя (для ГВС в межотопительный период)</v>
          </cell>
        </row>
        <row r="7">
          <cell r="B7">
            <v>40544</v>
          </cell>
          <cell r="C7">
            <v>40544</v>
          </cell>
          <cell r="D7">
            <v>40574</v>
          </cell>
          <cell r="E7">
            <v>31</v>
          </cell>
          <cell r="F7">
            <v>744</v>
          </cell>
          <cell r="G7">
            <v>31</v>
          </cell>
          <cell r="H7">
            <v>744</v>
          </cell>
          <cell r="J7">
            <v>0</v>
          </cell>
          <cell r="K7">
            <v>3.3</v>
          </cell>
          <cell r="L7">
            <v>-17.600000000000001</v>
          </cell>
          <cell r="M7">
            <v>2455.1999999999998</v>
          </cell>
          <cell r="N7">
            <v>0</v>
          </cell>
          <cell r="O7">
            <v>-13094.400000000001</v>
          </cell>
          <cell r="P7">
            <v>0</v>
          </cell>
          <cell r="Q7">
            <v>54014.399999999994</v>
          </cell>
          <cell r="R7">
            <v>41664</v>
          </cell>
          <cell r="S7">
            <v>60</v>
          </cell>
          <cell r="T7">
            <v>55</v>
          </cell>
          <cell r="U7">
            <v>72.599999999999994</v>
          </cell>
          <cell r="V7">
            <v>56</v>
          </cell>
          <cell r="W7">
            <v>-18</v>
          </cell>
          <cell r="X7">
            <v>-17</v>
          </cell>
          <cell r="Y7">
            <v>73</v>
          </cell>
          <cell r="Z7">
            <v>72</v>
          </cell>
          <cell r="AA7">
            <v>-1</v>
          </cell>
          <cell r="AB7">
            <v>55</v>
          </cell>
          <cell r="AC7">
            <v>56</v>
          </cell>
          <cell r="AD7">
            <v>56</v>
          </cell>
          <cell r="AE7">
            <v>0</v>
          </cell>
          <cell r="AF7">
            <v>56</v>
          </cell>
          <cell r="AG7">
            <v>5</v>
          </cell>
          <cell r="AH7">
            <v>0.17100000000000001</v>
          </cell>
          <cell r="AI7">
            <v>0.14399999999999999</v>
          </cell>
          <cell r="AJ7">
            <v>0</v>
          </cell>
          <cell r="AK7">
            <v>0</v>
          </cell>
        </row>
        <row r="8">
          <cell r="B8">
            <v>40575</v>
          </cell>
          <cell r="C8">
            <v>40575</v>
          </cell>
          <cell r="D8">
            <v>40602</v>
          </cell>
          <cell r="E8">
            <v>28</v>
          </cell>
          <cell r="F8">
            <v>672</v>
          </cell>
          <cell r="G8">
            <v>28</v>
          </cell>
          <cell r="H8">
            <v>672</v>
          </cell>
          <cell r="J8">
            <v>0</v>
          </cell>
          <cell r="K8">
            <v>2.4</v>
          </cell>
          <cell r="L8">
            <v>-16.3</v>
          </cell>
          <cell r="M8">
            <v>1612.8</v>
          </cell>
          <cell r="N8">
            <v>0</v>
          </cell>
          <cell r="O8">
            <v>-10953.6</v>
          </cell>
          <cell r="P8">
            <v>0</v>
          </cell>
          <cell r="Q8">
            <v>47443.199999999997</v>
          </cell>
          <cell r="R8">
            <v>37161.599999999999</v>
          </cell>
          <cell r="S8">
            <v>60</v>
          </cell>
          <cell r="T8">
            <v>55</v>
          </cell>
          <cell r="U8">
            <v>70.599999999999994</v>
          </cell>
          <cell r="V8">
            <v>55.3</v>
          </cell>
          <cell r="W8">
            <v>-17</v>
          </cell>
          <cell r="X8">
            <v>-16</v>
          </cell>
          <cell r="Y8">
            <v>72</v>
          </cell>
          <cell r="Z8">
            <v>70</v>
          </cell>
          <cell r="AA8">
            <v>-2</v>
          </cell>
          <cell r="AB8">
            <v>38</v>
          </cell>
          <cell r="AC8">
            <v>56</v>
          </cell>
          <cell r="AD8">
            <v>55</v>
          </cell>
          <cell r="AE8">
            <v>-1</v>
          </cell>
          <cell r="AF8">
            <v>39</v>
          </cell>
          <cell r="AG8">
            <v>5</v>
          </cell>
          <cell r="AH8">
            <v>0.151</v>
          </cell>
          <cell r="AI8">
            <v>0.13</v>
          </cell>
          <cell r="AJ8">
            <v>0</v>
          </cell>
          <cell r="AK8">
            <v>0</v>
          </cell>
        </row>
        <row r="9">
          <cell r="B9">
            <v>40603</v>
          </cell>
          <cell r="C9">
            <v>40603</v>
          </cell>
          <cell r="D9">
            <v>40633</v>
          </cell>
          <cell r="E9">
            <v>31</v>
          </cell>
          <cell r="F9">
            <v>744</v>
          </cell>
          <cell r="G9">
            <v>31</v>
          </cell>
          <cell r="H9">
            <v>744</v>
          </cell>
          <cell r="J9">
            <v>0</v>
          </cell>
          <cell r="K9">
            <v>1.9</v>
          </cell>
          <cell r="L9">
            <v>-8.6999999999999993</v>
          </cell>
          <cell r="M9">
            <v>1413.6</v>
          </cell>
          <cell r="N9">
            <v>0</v>
          </cell>
          <cell r="O9">
            <v>-6472.7999999999993</v>
          </cell>
          <cell r="P9">
            <v>0</v>
          </cell>
          <cell r="Q9">
            <v>45904.800000000003</v>
          </cell>
          <cell r="R9">
            <v>36976.800000000003</v>
          </cell>
          <cell r="S9">
            <v>60</v>
          </cell>
          <cell r="T9">
            <v>55</v>
          </cell>
          <cell r="U9">
            <v>61.7</v>
          </cell>
          <cell r="V9">
            <v>49.7</v>
          </cell>
          <cell r="W9">
            <v>-9</v>
          </cell>
          <cell r="X9">
            <v>-8</v>
          </cell>
          <cell r="Y9">
            <v>62</v>
          </cell>
          <cell r="Z9">
            <v>61</v>
          </cell>
          <cell r="AA9">
            <v>-1</v>
          </cell>
          <cell r="AB9">
            <v>53</v>
          </cell>
          <cell r="AC9">
            <v>50</v>
          </cell>
          <cell r="AD9">
            <v>49</v>
          </cell>
          <cell r="AE9">
            <v>-1</v>
          </cell>
          <cell r="AF9">
            <v>41</v>
          </cell>
          <cell r="AG9">
            <v>5</v>
          </cell>
          <cell r="AH9">
            <v>0.14599999999999999</v>
          </cell>
          <cell r="AI9">
            <v>0.14399999999999999</v>
          </cell>
          <cell r="AJ9">
            <v>0</v>
          </cell>
          <cell r="AK9">
            <v>0</v>
          </cell>
        </row>
        <row r="10">
          <cell r="B10">
            <v>40634</v>
          </cell>
          <cell r="C10">
            <v>40634</v>
          </cell>
          <cell r="D10">
            <v>40663</v>
          </cell>
          <cell r="E10">
            <v>30</v>
          </cell>
          <cell r="F10">
            <v>720</v>
          </cell>
          <cell r="G10">
            <v>30</v>
          </cell>
          <cell r="H10">
            <v>720</v>
          </cell>
          <cell r="J10">
            <v>0</v>
          </cell>
          <cell r="K10">
            <v>1.7</v>
          </cell>
          <cell r="L10">
            <v>3.3</v>
          </cell>
          <cell r="M10">
            <v>1224</v>
          </cell>
          <cell r="N10">
            <v>0</v>
          </cell>
          <cell r="O10">
            <v>2376</v>
          </cell>
          <cell r="P10">
            <v>0</v>
          </cell>
          <cell r="Q10">
            <v>33624</v>
          </cell>
          <cell r="R10">
            <v>28584.000000000004</v>
          </cell>
          <cell r="S10">
            <v>60</v>
          </cell>
          <cell r="T10">
            <v>55</v>
          </cell>
          <cell r="U10">
            <v>46.7</v>
          </cell>
          <cell r="V10">
            <v>39.700000000000003</v>
          </cell>
          <cell r="W10">
            <v>4</v>
          </cell>
          <cell r="X10">
            <v>3</v>
          </cell>
          <cell r="Y10">
            <v>46</v>
          </cell>
          <cell r="Z10">
            <v>47</v>
          </cell>
          <cell r="AA10">
            <v>-1</v>
          </cell>
          <cell r="AB10">
            <v>50</v>
          </cell>
          <cell r="AC10">
            <v>39</v>
          </cell>
          <cell r="AD10">
            <v>40</v>
          </cell>
          <cell r="AE10">
            <v>-1</v>
          </cell>
          <cell r="AF10">
            <v>43</v>
          </cell>
          <cell r="AG10">
            <v>5</v>
          </cell>
          <cell r="AH10">
            <v>0.107</v>
          </cell>
          <cell r="AI10">
            <v>0.13900000000000001</v>
          </cell>
          <cell r="AJ10">
            <v>0</v>
          </cell>
          <cell r="AK10">
            <v>0</v>
          </cell>
        </row>
        <row r="11">
          <cell r="B11">
            <v>40664</v>
          </cell>
          <cell r="C11">
            <v>40664</v>
          </cell>
          <cell r="D11">
            <v>40694</v>
          </cell>
          <cell r="E11">
            <v>31</v>
          </cell>
          <cell r="F11">
            <v>744</v>
          </cell>
          <cell r="G11">
            <v>2</v>
          </cell>
          <cell r="H11">
            <v>48</v>
          </cell>
          <cell r="I11">
            <v>29</v>
          </cell>
          <cell r="J11">
            <v>696</v>
          </cell>
          <cell r="K11">
            <v>3.7</v>
          </cell>
          <cell r="L11">
            <v>12.2</v>
          </cell>
          <cell r="M11">
            <v>177.60000000000002</v>
          </cell>
          <cell r="N11">
            <v>2575.2000000000003</v>
          </cell>
          <cell r="O11">
            <v>585.59999999999991</v>
          </cell>
          <cell r="P11">
            <v>8491.1999999999989</v>
          </cell>
          <cell r="Q11">
            <v>1920</v>
          </cell>
          <cell r="R11">
            <v>1680</v>
          </cell>
          <cell r="S11">
            <v>60</v>
          </cell>
          <cell r="T11">
            <v>55</v>
          </cell>
          <cell r="U11">
            <v>40</v>
          </cell>
          <cell r="V11">
            <v>35</v>
          </cell>
          <cell r="W11">
            <v>13</v>
          </cell>
          <cell r="X11">
            <v>12</v>
          </cell>
          <cell r="Y11">
            <v>40</v>
          </cell>
          <cell r="Z11">
            <v>40</v>
          </cell>
          <cell r="AA11">
            <v>0</v>
          </cell>
          <cell r="AB11">
            <v>40</v>
          </cell>
          <cell r="AC11">
            <v>35</v>
          </cell>
          <cell r="AD11">
            <v>35</v>
          </cell>
          <cell r="AE11">
            <v>0</v>
          </cell>
          <cell r="AF11">
            <v>35</v>
          </cell>
          <cell r="AG11">
            <v>5</v>
          </cell>
          <cell r="AH11">
            <v>6.0000000000000001E-3</v>
          </cell>
          <cell r="AI11">
            <v>8.9999999999999993E-3</v>
          </cell>
          <cell r="AJ11">
            <v>0.216</v>
          </cell>
          <cell r="AK11">
            <v>0.216</v>
          </cell>
        </row>
        <row r="12">
          <cell r="B12">
            <v>40695</v>
          </cell>
          <cell r="C12">
            <v>40695</v>
          </cell>
          <cell r="D12">
            <v>40724</v>
          </cell>
          <cell r="E12">
            <v>30</v>
          </cell>
          <cell r="F12">
            <v>720</v>
          </cell>
          <cell r="G12">
            <v>0</v>
          </cell>
          <cell r="H12">
            <v>0</v>
          </cell>
          <cell r="I12">
            <v>20</v>
          </cell>
          <cell r="J12">
            <v>480</v>
          </cell>
          <cell r="K12">
            <v>7.5</v>
          </cell>
          <cell r="L12">
            <v>18.399999999999999</v>
          </cell>
          <cell r="M12">
            <v>0</v>
          </cell>
          <cell r="N12">
            <v>3600</v>
          </cell>
          <cell r="O12">
            <v>0</v>
          </cell>
          <cell r="P12">
            <v>8832</v>
          </cell>
          <cell r="Q12">
            <v>0</v>
          </cell>
          <cell r="R12">
            <v>0</v>
          </cell>
          <cell r="S12">
            <v>60</v>
          </cell>
          <cell r="T12">
            <v>55</v>
          </cell>
          <cell r="U12">
            <v>40</v>
          </cell>
          <cell r="V12">
            <v>35</v>
          </cell>
          <cell r="W12">
            <v>19</v>
          </cell>
          <cell r="X12">
            <v>18</v>
          </cell>
          <cell r="Y12">
            <v>40</v>
          </cell>
          <cell r="Z12">
            <v>40</v>
          </cell>
          <cell r="AA12">
            <v>0</v>
          </cell>
          <cell r="AB12">
            <v>40</v>
          </cell>
          <cell r="AC12">
            <v>35</v>
          </cell>
          <cell r="AD12">
            <v>35</v>
          </cell>
          <cell r="AE12">
            <v>0</v>
          </cell>
          <cell r="AF12">
            <v>35</v>
          </cell>
          <cell r="AG12">
            <v>15</v>
          </cell>
          <cell r="AH12">
            <v>0</v>
          </cell>
          <cell r="AI12">
            <v>0</v>
          </cell>
          <cell r="AJ12">
            <v>0.14899999999999999</v>
          </cell>
          <cell r="AK12">
            <v>0.14899999999999999</v>
          </cell>
        </row>
        <row r="13">
          <cell r="B13">
            <v>40725</v>
          </cell>
          <cell r="C13">
            <v>40725</v>
          </cell>
          <cell r="D13">
            <v>40755</v>
          </cell>
          <cell r="E13">
            <v>31</v>
          </cell>
          <cell r="F13">
            <v>744</v>
          </cell>
          <cell r="G13">
            <v>0</v>
          </cell>
          <cell r="H13">
            <v>0</v>
          </cell>
          <cell r="I13">
            <v>26</v>
          </cell>
          <cell r="J13">
            <v>624</v>
          </cell>
          <cell r="K13">
            <v>11.1</v>
          </cell>
          <cell r="L13">
            <v>20.3</v>
          </cell>
          <cell r="M13">
            <v>0</v>
          </cell>
          <cell r="N13">
            <v>6926.4</v>
          </cell>
          <cell r="O13">
            <v>0</v>
          </cell>
          <cell r="P13">
            <v>12667.2</v>
          </cell>
          <cell r="Q13">
            <v>0</v>
          </cell>
          <cell r="R13">
            <v>0</v>
          </cell>
          <cell r="S13">
            <v>60</v>
          </cell>
          <cell r="T13">
            <v>55</v>
          </cell>
          <cell r="U13">
            <v>40</v>
          </cell>
          <cell r="V13">
            <v>35</v>
          </cell>
          <cell r="W13">
            <v>21</v>
          </cell>
          <cell r="X13">
            <v>20</v>
          </cell>
          <cell r="Y13">
            <v>40</v>
          </cell>
          <cell r="Z13">
            <v>40</v>
          </cell>
          <cell r="AA13">
            <v>0</v>
          </cell>
          <cell r="AB13">
            <v>40</v>
          </cell>
          <cell r="AC13">
            <v>35</v>
          </cell>
          <cell r="AD13">
            <v>35</v>
          </cell>
          <cell r="AE13">
            <v>0</v>
          </cell>
          <cell r="AF13">
            <v>35</v>
          </cell>
          <cell r="AG13">
            <v>15</v>
          </cell>
          <cell r="AH13">
            <v>0</v>
          </cell>
          <cell r="AI13">
            <v>0</v>
          </cell>
          <cell r="AJ13">
            <v>0.19400000000000001</v>
          </cell>
          <cell r="AK13">
            <v>0.19400000000000001</v>
          </cell>
        </row>
        <row r="14">
          <cell r="B14">
            <v>40756</v>
          </cell>
          <cell r="C14">
            <v>40756</v>
          </cell>
          <cell r="D14">
            <v>40786</v>
          </cell>
          <cell r="E14">
            <v>31</v>
          </cell>
          <cell r="F14">
            <v>744</v>
          </cell>
          <cell r="G14">
            <v>0</v>
          </cell>
          <cell r="H14">
            <v>0</v>
          </cell>
          <cell r="I14">
            <v>31</v>
          </cell>
          <cell r="J14">
            <v>744</v>
          </cell>
          <cell r="K14">
            <v>13</v>
          </cell>
          <cell r="L14">
            <v>17.2</v>
          </cell>
          <cell r="M14">
            <v>0</v>
          </cell>
          <cell r="N14">
            <v>9672</v>
          </cell>
          <cell r="O14">
            <v>0</v>
          </cell>
          <cell r="P14">
            <v>12796.8</v>
          </cell>
          <cell r="Q14">
            <v>0</v>
          </cell>
          <cell r="R14">
            <v>0</v>
          </cell>
          <cell r="S14">
            <v>60</v>
          </cell>
          <cell r="T14">
            <v>55</v>
          </cell>
          <cell r="U14">
            <v>40</v>
          </cell>
          <cell r="V14">
            <v>35</v>
          </cell>
          <cell r="W14">
            <v>18</v>
          </cell>
          <cell r="X14">
            <v>17</v>
          </cell>
          <cell r="Y14">
            <v>40</v>
          </cell>
          <cell r="Z14">
            <v>40</v>
          </cell>
          <cell r="AA14">
            <v>0</v>
          </cell>
          <cell r="AB14">
            <v>40</v>
          </cell>
          <cell r="AC14">
            <v>35</v>
          </cell>
          <cell r="AD14">
            <v>35</v>
          </cell>
          <cell r="AE14">
            <v>0</v>
          </cell>
          <cell r="AF14">
            <v>35</v>
          </cell>
          <cell r="AG14">
            <v>15</v>
          </cell>
          <cell r="AH14">
            <v>0</v>
          </cell>
          <cell r="AI14">
            <v>0</v>
          </cell>
          <cell r="AJ14">
            <v>0.23100000000000001</v>
          </cell>
          <cell r="AK14">
            <v>0.23100000000000001</v>
          </cell>
        </row>
        <row r="15">
          <cell r="B15">
            <v>40787</v>
          </cell>
          <cell r="C15">
            <v>40787</v>
          </cell>
          <cell r="D15">
            <v>40816</v>
          </cell>
          <cell r="E15">
            <v>30</v>
          </cell>
          <cell r="F15">
            <v>720</v>
          </cell>
          <cell r="G15">
            <v>2</v>
          </cell>
          <cell r="H15">
            <v>48</v>
          </cell>
          <cell r="I15">
            <v>28</v>
          </cell>
          <cell r="J15">
            <v>672</v>
          </cell>
          <cell r="K15">
            <v>12.4</v>
          </cell>
          <cell r="L15">
            <v>11.3</v>
          </cell>
          <cell r="M15">
            <v>595.20000000000005</v>
          </cell>
          <cell r="N15">
            <v>8332.8000000000011</v>
          </cell>
          <cell r="O15">
            <v>542.40000000000009</v>
          </cell>
          <cell r="P15">
            <v>7593.6</v>
          </cell>
          <cell r="Q15">
            <v>1920</v>
          </cell>
          <cell r="R15">
            <v>1680</v>
          </cell>
          <cell r="S15">
            <v>60</v>
          </cell>
          <cell r="T15">
            <v>55</v>
          </cell>
          <cell r="U15">
            <v>40</v>
          </cell>
          <cell r="V15">
            <v>35</v>
          </cell>
          <cell r="W15">
            <v>12</v>
          </cell>
          <cell r="X15">
            <v>11</v>
          </cell>
          <cell r="Y15">
            <v>40</v>
          </cell>
          <cell r="Z15">
            <v>40</v>
          </cell>
          <cell r="AA15">
            <v>0</v>
          </cell>
          <cell r="AB15">
            <v>40</v>
          </cell>
          <cell r="AC15">
            <v>35</v>
          </cell>
          <cell r="AD15">
            <v>35</v>
          </cell>
          <cell r="AE15">
            <v>0</v>
          </cell>
          <cell r="AF15">
            <v>35</v>
          </cell>
          <cell r="AG15">
            <v>5</v>
          </cell>
          <cell r="AH15">
            <v>6.0000000000000001E-3</v>
          </cell>
          <cell r="AI15">
            <v>8.9999999999999993E-3</v>
          </cell>
          <cell r="AJ15">
            <v>0.20899999999999999</v>
          </cell>
          <cell r="AK15">
            <v>0.20899999999999999</v>
          </cell>
        </row>
        <row r="16">
          <cell r="B16">
            <v>40817</v>
          </cell>
          <cell r="C16">
            <v>40817</v>
          </cell>
          <cell r="D16">
            <v>40847</v>
          </cell>
          <cell r="E16">
            <v>31</v>
          </cell>
          <cell r="F16">
            <v>744</v>
          </cell>
          <cell r="G16">
            <v>31</v>
          </cell>
          <cell r="H16">
            <v>744</v>
          </cell>
          <cell r="J16">
            <v>0</v>
          </cell>
          <cell r="K16">
            <v>9.9</v>
          </cell>
          <cell r="L16">
            <v>3.2</v>
          </cell>
          <cell r="M16">
            <v>7365.6</v>
          </cell>
          <cell r="N16">
            <v>0</v>
          </cell>
          <cell r="O16">
            <v>2380.8000000000002</v>
          </cell>
          <cell r="P16">
            <v>0</v>
          </cell>
          <cell r="Q16">
            <v>34819.199999999997</v>
          </cell>
          <cell r="R16">
            <v>29611.199999999997</v>
          </cell>
          <cell r="S16">
            <v>60</v>
          </cell>
          <cell r="T16">
            <v>55</v>
          </cell>
          <cell r="U16">
            <v>46.8</v>
          </cell>
          <cell r="V16">
            <v>39.799999999999997</v>
          </cell>
          <cell r="W16">
            <v>4</v>
          </cell>
          <cell r="X16">
            <v>3</v>
          </cell>
          <cell r="Y16">
            <v>46</v>
          </cell>
          <cell r="Z16">
            <v>47</v>
          </cell>
          <cell r="AA16">
            <v>-1</v>
          </cell>
          <cell r="AB16">
            <v>50</v>
          </cell>
          <cell r="AC16">
            <v>39</v>
          </cell>
          <cell r="AD16">
            <v>40</v>
          </cell>
          <cell r="AE16">
            <v>-1</v>
          </cell>
          <cell r="AF16">
            <v>43</v>
          </cell>
          <cell r="AG16">
            <v>5</v>
          </cell>
          <cell r="AH16">
            <v>0.111</v>
          </cell>
          <cell r="AI16">
            <v>0.14399999999999999</v>
          </cell>
          <cell r="AJ16">
            <v>0</v>
          </cell>
          <cell r="AK16">
            <v>0</v>
          </cell>
        </row>
        <row r="17">
          <cell r="B17">
            <v>40848</v>
          </cell>
          <cell r="C17">
            <v>40848</v>
          </cell>
          <cell r="D17">
            <v>40877</v>
          </cell>
          <cell r="E17">
            <v>30</v>
          </cell>
          <cell r="F17">
            <v>720</v>
          </cell>
          <cell r="G17">
            <v>30</v>
          </cell>
          <cell r="H17">
            <v>720</v>
          </cell>
          <cell r="J17">
            <v>0</v>
          </cell>
          <cell r="K17">
            <v>6.9</v>
          </cell>
          <cell r="L17">
            <v>-7.5</v>
          </cell>
          <cell r="M17">
            <v>4968</v>
          </cell>
          <cell r="N17">
            <v>0</v>
          </cell>
          <cell r="O17">
            <v>-5400</v>
          </cell>
          <cell r="P17">
            <v>0</v>
          </cell>
          <cell r="Q17">
            <v>43560</v>
          </cell>
          <cell r="R17">
            <v>34920</v>
          </cell>
          <cell r="S17">
            <v>60</v>
          </cell>
          <cell r="T17">
            <v>55</v>
          </cell>
          <cell r="U17">
            <v>60.5</v>
          </cell>
          <cell r="V17">
            <v>48.5</v>
          </cell>
          <cell r="W17">
            <v>-8</v>
          </cell>
          <cell r="X17">
            <v>-7</v>
          </cell>
          <cell r="Y17">
            <v>61</v>
          </cell>
          <cell r="Z17">
            <v>60</v>
          </cell>
          <cell r="AA17">
            <v>-1</v>
          </cell>
          <cell r="AB17">
            <v>53</v>
          </cell>
          <cell r="AC17">
            <v>49</v>
          </cell>
          <cell r="AD17">
            <v>48</v>
          </cell>
          <cell r="AE17">
            <v>-1</v>
          </cell>
          <cell r="AF17">
            <v>41</v>
          </cell>
          <cell r="AG17">
            <v>5</v>
          </cell>
          <cell r="AH17">
            <v>0.13800000000000001</v>
          </cell>
          <cell r="AI17">
            <v>0.13900000000000001</v>
          </cell>
          <cell r="AJ17">
            <v>0</v>
          </cell>
          <cell r="AK17">
            <v>0</v>
          </cell>
        </row>
        <row r="18">
          <cell r="B18">
            <v>40878</v>
          </cell>
          <cell r="C18">
            <v>40878</v>
          </cell>
          <cell r="D18">
            <v>40908</v>
          </cell>
          <cell r="E18">
            <v>31</v>
          </cell>
          <cell r="F18">
            <v>744</v>
          </cell>
          <cell r="G18">
            <v>31</v>
          </cell>
          <cell r="H18">
            <v>744</v>
          </cell>
          <cell r="J18">
            <v>0</v>
          </cell>
          <cell r="K18">
            <v>4.5</v>
          </cell>
          <cell r="L18">
            <v>-15.1</v>
          </cell>
          <cell r="M18">
            <v>3348</v>
          </cell>
          <cell r="N18">
            <v>0</v>
          </cell>
          <cell r="O18">
            <v>-11234.4</v>
          </cell>
          <cell r="P18">
            <v>0</v>
          </cell>
          <cell r="Q18">
            <v>51410.399999999994</v>
          </cell>
          <cell r="R18">
            <v>40250.400000000001</v>
          </cell>
          <cell r="S18">
            <v>60</v>
          </cell>
          <cell r="T18">
            <v>55</v>
          </cell>
          <cell r="U18">
            <v>69.099999999999994</v>
          </cell>
          <cell r="V18">
            <v>54.1</v>
          </cell>
          <cell r="W18">
            <v>-16</v>
          </cell>
          <cell r="X18">
            <v>-15</v>
          </cell>
          <cell r="Y18">
            <v>70</v>
          </cell>
          <cell r="Z18">
            <v>69</v>
          </cell>
          <cell r="AA18">
            <v>-1</v>
          </cell>
          <cell r="AB18">
            <v>54</v>
          </cell>
          <cell r="AC18">
            <v>55</v>
          </cell>
          <cell r="AD18">
            <v>54</v>
          </cell>
          <cell r="AE18">
            <v>-1</v>
          </cell>
          <cell r="AF18">
            <v>39</v>
          </cell>
          <cell r="AG18">
            <v>5</v>
          </cell>
          <cell r="AH18">
            <v>0.16300000000000001</v>
          </cell>
          <cell r="AI18">
            <v>0.14399999999999999</v>
          </cell>
          <cell r="AJ18">
            <v>0</v>
          </cell>
          <cell r="AK18">
            <v>0</v>
          </cell>
        </row>
        <row r="19">
          <cell r="B19" t="str">
            <v>ВСЕГО:</v>
          </cell>
          <cell r="E19">
            <v>365</v>
          </cell>
          <cell r="F19">
            <v>8760</v>
          </cell>
          <cell r="G19">
            <v>216</v>
          </cell>
          <cell r="H19">
            <v>5184</v>
          </cell>
          <cell r="I19">
            <v>134</v>
          </cell>
          <cell r="J19">
            <v>3216</v>
          </cell>
          <cell r="K19">
            <v>6.5</v>
          </cell>
          <cell r="L19">
            <v>1.7</v>
          </cell>
          <cell r="M19">
            <v>23160</v>
          </cell>
          <cell r="N19">
            <v>31106.400000000001</v>
          </cell>
          <cell r="O19">
            <v>-41270.400000000001</v>
          </cell>
          <cell r="P19">
            <v>50380.799999999996</v>
          </cell>
          <cell r="Q19">
            <v>314616</v>
          </cell>
          <cell r="R19">
            <v>252528.00000000003</v>
          </cell>
          <cell r="S19">
            <v>60</v>
          </cell>
          <cell r="T19">
            <v>55</v>
          </cell>
          <cell r="AH19">
            <v>0.999</v>
          </cell>
          <cell r="AI19">
            <v>1.002</v>
          </cell>
          <cell r="AJ19">
            <v>0.99899999999999989</v>
          </cell>
          <cell r="AK19">
            <v>0.99899999999999989</v>
          </cell>
        </row>
      </sheetData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идравлический расчет"/>
      <sheetName val="Расчетный расход теплоносителя"/>
      <sheetName val="Расчетлин-х потерь (на трение)"/>
      <sheetName val="Лист3"/>
      <sheetName val="Расчет местных сопротивлений"/>
      <sheetName val="Лист2"/>
      <sheetName val="Таблица 4.14"/>
      <sheetName val="Таблицы"/>
      <sheetName val="таблица физ.единиц"/>
      <sheetName val="Лист1"/>
      <sheetName val="Таблица 1.4"/>
      <sheetName val="Таблица 4.15"/>
      <sheetName val="Таблица 4.16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A5">
            <v>0</v>
          </cell>
          <cell r="B5">
            <v>0</v>
          </cell>
          <cell r="C5">
            <v>0.5</v>
          </cell>
          <cell r="D5">
            <v>0.6</v>
          </cell>
          <cell r="E5">
            <v>0.7</v>
          </cell>
          <cell r="F5">
            <v>0.8</v>
          </cell>
          <cell r="G5">
            <v>0.9</v>
          </cell>
          <cell r="H5">
            <v>1</v>
          </cell>
          <cell r="I5">
            <v>1.1000000000000001</v>
          </cell>
          <cell r="J5">
            <v>1.2</v>
          </cell>
          <cell r="K5">
            <v>1.3</v>
          </cell>
          <cell r="L5">
            <v>1.4</v>
          </cell>
          <cell r="M5">
            <v>1.5</v>
          </cell>
          <cell r="N5">
            <v>1.6</v>
          </cell>
          <cell r="O5">
            <v>1.7</v>
          </cell>
          <cell r="P5">
            <v>1.8</v>
          </cell>
          <cell r="Q5">
            <v>1.9</v>
          </cell>
          <cell r="R5">
            <v>2</v>
          </cell>
          <cell r="S5">
            <v>2.1</v>
          </cell>
          <cell r="T5">
            <v>2.2000000000000002</v>
          </cell>
          <cell r="U5">
            <v>2.2999999999999998</v>
          </cell>
          <cell r="V5">
            <v>2.4</v>
          </cell>
          <cell r="W5">
            <v>2.5</v>
          </cell>
          <cell r="X5">
            <v>2.6</v>
          </cell>
          <cell r="Y5">
            <v>2.7</v>
          </cell>
          <cell r="Z5">
            <v>2.8</v>
          </cell>
          <cell r="AA5">
            <v>2.9</v>
          </cell>
          <cell r="AB5">
            <v>3</v>
          </cell>
          <cell r="AC5">
            <v>3.1</v>
          </cell>
          <cell r="AD5">
            <v>3.2</v>
          </cell>
          <cell r="AE5">
            <v>3.3</v>
          </cell>
          <cell r="AF5">
            <v>3.4</v>
          </cell>
          <cell r="AG5">
            <v>3.5</v>
          </cell>
          <cell r="AH5">
            <v>3.6</v>
          </cell>
          <cell r="AI5">
            <v>3.7</v>
          </cell>
          <cell r="AJ5">
            <v>3.8</v>
          </cell>
          <cell r="AK5">
            <v>3.9</v>
          </cell>
          <cell r="AL5">
            <v>4</v>
          </cell>
          <cell r="AM5">
            <v>4.5</v>
          </cell>
          <cell r="AN5">
            <v>5</v>
          </cell>
          <cell r="AO5">
            <v>5.5</v>
          </cell>
          <cell r="AP5">
            <v>6</v>
          </cell>
          <cell r="AQ5">
            <v>6.5</v>
          </cell>
          <cell r="AR5">
            <v>7</v>
          </cell>
          <cell r="AS5">
            <v>7.5</v>
          </cell>
          <cell r="AT5">
            <v>8</v>
          </cell>
          <cell r="AU5">
            <v>8.5</v>
          </cell>
          <cell r="AV5">
            <v>9</v>
          </cell>
          <cell r="AW5">
            <v>9.5</v>
          </cell>
          <cell r="AX5">
            <v>10</v>
          </cell>
          <cell r="AY5">
            <v>15</v>
          </cell>
          <cell r="AZ5">
            <v>20</v>
          </cell>
          <cell r="BA5">
            <v>25</v>
          </cell>
          <cell r="BB5">
            <v>30</v>
          </cell>
          <cell r="BC5">
            <v>35</v>
          </cell>
          <cell r="BD5">
            <v>40</v>
          </cell>
          <cell r="BE5">
            <v>45</v>
          </cell>
          <cell r="BF5">
            <v>50</v>
          </cell>
        </row>
        <row r="6">
          <cell r="A6">
            <v>25</v>
          </cell>
          <cell r="B6">
            <v>27</v>
          </cell>
          <cell r="C6">
            <v>1</v>
          </cell>
          <cell r="D6">
            <v>1.07</v>
          </cell>
          <cell r="E6">
            <v>1.1399999999999999</v>
          </cell>
          <cell r="F6">
            <v>1.2</v>
          </cell>
          <cell r="G6">
            <v>1.26</v>
          </cell>
          <cell r="H6">
            <v>1.32</v>
          </cell>
          <cell r="I6">
            <v>1.38</v>
          </cell>
          <cell r="J6">
            <v>1.43</v>
          </cell>
          <cell r="K6">
            <v>1.49</v>
          </cell>
          <cell r="L6">
            <v>1.54</v>
          </cell>
          <cell r="M6">
            <v>1.59</v>
          </cell>
          <cell r="N6">
            <v>1.64</v>
          </cell>
          <cell r="O6">
            <v>1.69</v>
          </cell>
          <cell r="P6">
            <v>1.74</v>
          </cell>
          <cell r="Q6">
            <v>1.79</v>
          </cell>
          <cell r="R6">
            <v>1.83</v>
          </cell>
          <cell r="S6">
            <v>1.88</v>
          </cell>
          <cell r="T6">
            <v>1.93</v>
          </cell>
          <cell r="U6">
            <v>1.97</v>
          </cell>
          <cell r="V6">
            <v>2.02</v>
          </cell>
          <cell r="W6">
            <v>2.06</v>
          </cell>
          <cell r="X6">
            <v>2.11</v>
          </cell>
          <cell r="Y6">
            <v>2.15</v>
          </cell>
          <cell r="Z6">
            <v>2.19</v>
          </cell>
          <cell r="AA6">
            <v>2.2400000000000002</v>
          </cell>
          <cell r="AB6">
            <v>2.2799999999999998</v>
          </cell>
          <cell r="AC6">
            <v>2.3199999999999998</v>
          </cell>
          <cell r="AD6">
            <v>2.37</v>
          </cell>
          <cell r="AE6">
            <v>2.41</v>
          </cell>
          <cell r="AF6">
            <v>2.4500000000000002</v>
          </cell>
          <cell r="AG6">
            <v>2.5</v>
          </cell>
          <cell r="AH6">
            <v>2.54</v>
          </cell>
          <cell r="AI6">
            <v>2.58</v>
          </cell>
          <cell r="AJ6">
            <v>2.62</v>
          </cell>
          <cell r="AK6">
            <v>2.67</v>
          </cell>
          <cell r="AL6">
            <v>2.71</v>
          </cell>
          <cell r="AM6">
            <v>2.92</v>
          </cell>
          <cell r="AN6">
            <v>3.13</v>
          </cell>
          <cell r="AO6">
            <v>3.33</v>
          </cell>
          <cell r="AP6">
            <v>3.54</v>
          </cell>
          <cell r="AQ6">
            <v>3.75</v>
          </cell>
          <cell r="AR6">
            <v>3.97</v>
          </cell>
          <cell r="AS6">
            <v>4.18</v>
          </cell>
          <cell r="AT6">
            <v>4.3899999999999997</v>
          </cell>
          <cell r="AU6">
            <v>4.6100000000000003</v>
          </cell>
          <cell r="AV6">
            <v>4.83</v>
          </cell>
          <cell r="AW6">
            <v>5.0599999999999996</v>
          </cell>
          <cell r="AX6">
            <v>5.29</v>
          </cell>
        </row>
        <row r="7">
          <cell r="A7">
            <v>32</v>
          </cell>
          <cell r="B7">
            <v>32</v>
          </cell>
          <cell r="C7">
            <v>1</v>
          </cell>
          <cell r="D7">
            <v>1.07</v>
          </cell>
          <cell r="E7">
            <v>1.1399999999999999</v>
          </cell>
          <cell r="F7">
            <v>1.2</v>
          </cell>
          <cell r="G7">
            <v>1.26</v>
          </cell>
          <cell r="H7">
            <v>1.31</v>
          </cell>
          <cell r="I7">
            <v>1.37</v>
          </cell>
          <cell r="J7">
            <v>1.42</v>
          </cell>
          <cell r="K7">
            <v>1.47</v>
          </cell>
          <cell r="L7">
            <v>1.52</v>
          </cell>
          <cell r="M7">
            <v>1.57</v>
          </cell>
          <cell r="N7">
            <v>1.61</v>
          </cell>
          <cell r="O7">
            <v>1.66</v>
          </cell>
          <cell r="P7">
            <v>1.7</v>
          </cell>
          <cell r="Q7">
            <v>1.75</v>
          </cell>
          <cell r="R7">
            <v>1.79</v>
          </cell>
          <cell r="S7">
            <v>1.84</v>
          </cell>
          <cell r="T7">
            <v>1.88</v>
          </cell>
          <cell r="U7">
            <v>1.92</v>
          </cell>
          <cell r="V7">
            <v>1.97</v>
          </cell>
          <cell r="W7">
            <v>2.0099999999999998</v>
          </cell>
          <cell r="X7">
            <v>2.0499999999999998</v>
          </cell>
          <cell r="Y7">
            <v>2.09</v>
          </cell>
          <cell r="Z7">
            <v>2.13</v>
          </cell>
          <cell r="AA7">
            <v>2.17</v>
          </cell>
          <cell r="AB7">
            <v>2.21</v>
          </cell>
          <cell r="AC7">
            <v>2.25</v>
          </cell>
          <cell r="AD7">
            <v>2.29</v>
          </cell>
          <cell r="AE7">
            <v>2.33</v>
          </cell>
          <cell r="AF7">
            <v>2.37</v>
          </cell>
          <cell r="AG7">
            <v>2.41</v>
          </cell>
          <cell r="AH7">
            <v>2.4500000000000002</v>
          </cell>
          <cell r="AI7">
            <v>2.4900000000000002</v>
          </cell>
          <cell r="AJ7">
            <v>2.5299999999999998</v>
          </cell>
          <cell r="AK7">
            <v>2.56</v>
          </cell>
          <cell r="AL7">
            <v>2.6</v>
          </cell>
          <cell r="AM7">
            <v>2.79</v>
          </cell>
          <cell r="AN7">
            <v>2.98</v>
          </cell>
          <cell r="AO7">
            <v>3.17</v>
          </cell>
          <cell r="AP7">
            <v>3.36</v>
          </cell>
          <cell r="AQ7">
            <v>3.54</v>
          </cell>
          <cell r="AR7">
            <v>3.73</v>
          </cell>
          <cell r="AS7">
            <v>3.92</v>
          </cell>
          <cell r="AT7">
            <v>4.1100000000000003</v>
          </cell>
          <cell r="AU7">
            <v>4.3</v>
          </cell>
          <cell r="AV7">
            <v>4.49</v>
          </cell>
          <cell r="AW7">
            <v>4.6900000000000004</v>
          </cell>
          <cell r="AX7">
            <v>4.88</v>
          </cell>
          <cell r="AY7">
            <v>6.99</v>
          </cell>
        </row>
        <row r="8">
          <cell r="A8">
            <v>40</v>
          </cell>
          <cell r="B8">
            <v>39</v>
          </cell>
          <cell r="C8">
            <v>1</v>
          </cell>
          <cell r="D8">
            <v>1.07</v>
          </cell>
          <cell r="E8">
            <v>1.1299999999999999</v>
          </cell>
          <cell r="F8">
            <v>1.19</v>
          </cell>
          <cell r="G8">
            <v>1.24</v>
          </cell>
          <cell r="H8">
            <v>1.3</v>
          </cell>
          <cell r="I8">
            <v>1.35</v>
          </cell>
          <cell r="J8">
            <v>1.4</v>
          </cell>
          <cell r="K8">
            <v>1.45</v>
          </cell>
          <cell r="L8">
            <v>1.49</v>
          </cell>
          <cell r="M8">
            <v>1.54</v>
          </cell>
          <cell r="N8">
            <v>1.58</v>
          </cell>
          <cell r="O8">
            <v>1.63</v>
          </cell>
          <cell r="P8">
            <v>1.67</v>
          </cell>
          <cell r="Q8">
            <v>1.71</v>
          </cell>
          <cell r="R8">
            <v>1.75</v>
          </cell>
          <cell r="S8">
            <v>1.79</v>
          </cell>
          <cell r="T8">
            <v>1.83</v>
          </cell>
          <cell r="U8">
            <v>1.87</v>
          </cell>
          <cell r="V8">
            <v>1.91</v>
          </cell>
          <cell r="W8">
            <v>1.95</v>
          </cell>
          <cell r="X8">
            <v>1.99</v>
          </cell>
          <cell r="Y8">
            <v>2.0299999999999998</v>
          </cell>
          <cell r="Z8">
            <v>2.06</v>
          </cell>
          <cell r="AA8">
            <v>2.1</v>
          </cell>
          <cell r="AB8">
            <v>2.14</v>
          </cell>
          <cell r="AC8">
            <v>2.17</v>
          </cell>
          <cell r="AD8">
            <v>2.21</v>
          </cell>
          <cell r="AE8">
            <v>2.25</v>
          </cell>
          <cell r="AF8">
            <v>2.2799999999999998</v>
          </cell>
          <cell r="AG8">
            <v>2.3199999999999998</v>
          </cell>
          <cell r="AH8">
            <v>2.35</v>
          </cell>
          <cell r="AI8">
            <v>2.39</v>
          </cell>
          <cell r="AJ8">
            <v>2.42</v>
          </cell>
          <cell r="AK8">
            <v>2.46</v>
          </cell>
          <cell r="AL8">
            <v>2.4900000000000002</v>
          </cell>
          <cell r="AM8">
            <v>2.67</v>
          </cell>
          <cell r="AN8">
            <v>2.84</v>
          </cell>
          <cell r="AO8">
            <v>3</v>
          </cell>
          <cell r="AP8">
            <v>3.17</v>
          </cell>
          <cell r="AQ8">
            <v>3.34</v>
          </cell>
          <cell r="AR8">
            <v>3.5</v>
          </cell>
          <cell r="AS8">
            <v>3.67</v>
          </cell>
          <cell r="AT8">
            <v>3.83</v>
          </cell>
          <cell r="AU8">
            <v>4</v>
          </cell>
          <cell r="AV8">
            <v>4.16</v>
          </cell>
          <cell r="AW8">
            <v>4.33</v>
          </cell>
          <cell r="AX8">
            <v>4.5</v>
          </cell>
          <cell r="AY8">
            <v>6.25</v>
          </cell>
        </row>
        <row r="9">
          <cell r="A9">
            <v>50</v>
          </cell>
          <cell r="B9">
            <v>50</v>
          </cell>
          <cell r="C9">
            <v>1</v>
          </cell>
          <cell r="D9">
            <v>1.06</v>
          </cell>
          <cell r="E9">
            <v>1.1200000000000001</v>
          </cell>
          <cell r="F9">
            <v>1.18</v>
          </cell>
          <cell r="G9">
            <v>1.23</v>
          </cell>
          <cell r="H9">
            <v>1.28</v>
          </cell>
          <cell r="I9">
            <v>1.33</v>
          </cell>
          <cell r="J9">
            <v>1.38</v>
          </cell>
          <cell r="K9">
            <v>1.42</v>
          </cell>
          <cell r="L9">
            <v>1.47</v>
          </cell>
          <cell r="M9">
            <v>1.51</v>
          </cell>
          <cell r="N9">
            <v>1.55</v>
          </cell>
          <cell r="O9">
            <v>1.59</v>
          </cell>
          <cell r="P9">
            <v>1.63</v>
          </cell>
          <cell r="Q9">
            <v>1.67</v>
          </cell>
          <cell r="R9">
            <v>1.71</v>
          </cell>
          <cell r="S9">
            <v>1.74</v>
          </cell>
          <cell r="T9">
            <v>1.78</v>
          </cell>
          <cell r="U9">
            <v>1.82</v>
          </cell>
          <cell r="V9">
            <v>1.85</v>
          </cell>
          <cell r="W9">
            <v>1.89</v>
          </cell>
          <cell r="X9">
            <v>1.92</v>
          </cell>
          <cell r="Y9">
            <v>1.96</v>
          </cell>
          <cell r="Z9">
            <v>1.99</v>
          </cell>
          <cell r="AA9">
            <v>2.02</v>
          </cell>
          <cell r="AB9">
            <v>2.06</v>
          </cell>
          <cell r="AC9">
            <v>2.09</v>
          </cell>
          <cell r="AD9">
            <v>2.12</v>
          </cell>
          <cell r="AE9">
            <v>2.16</v>
          </cell>
          <cell r="AF9">
            <v>2.19</v>
          </cell>
          <cell r="AG9">
            <v>2.2200000000000002</v>
          </cell>
          <cell r="AH9">
            <v>2.25</v>
          </cell>
          <cell r="AI9">
            <v>2.2799999999999998</v>
          </cell>
          <cell r="AJ9">
            <v>2.31</v>
          </cell>
          <cell r="AK9">
            <v>2.35</v>
          </cell>
          <cell r="AL9">
            <v>2.38</v>
          </cell>
          <cell r="AM9">
            <v>2.5299999999999998</v>
          </cell>
          <cell r="AN9">
            <v>2.68</v>
          </cell>
          <cell r="AO9">
            <v>2.83</v>
          </cell>
          <cell r="AP9">
            <v>2.97</v>
          </cell>
          <cell r="AQ9">
            <v>3.12</v>
          </cell>
          <cell r="AR9">
            <v>3.26</v>
          </cell>
          <cell r="AS9">
            <v>3.4</v>
          </cell>
          <cell r="AT9">
            <v>3.54</v>
          </cell>
          <cell r="AU9">
            <v>3.68</v>
          </cell>
          <cell r="AV9">
            <v>3.82</v>
          </cell>
          <cell r="AW9">
            <v>3.96</v>
          </cell>
          <cell r="AX9">
            <v>4.0999999999999996</v>
          </cell>
          <cell r="AY9">
            <v>5.53</v>
          </cell>
          <cell r="AZ9">
            <v>7.05</v>
          </cell>
        </row>
        <row r="10">
          <cell r="A10">
            <v>70</v>
          </cell>
          <cell r="B10">
            <v>69</v>
          </cell>
          <cell r="C10">
            <v>1</v>
          </cell>
          <cell r="D10">
            <v>1.06</v>
          </cell>
          <cell r="E10">
            <v>1.1200000000000001</v>
          </cell>
          <cell r="F10">
            <v>1.17</v>
          </cell>
          <cell r="G10">
            <v>1.22</v>
          </cell>
          <cell r="H10">
            <v>1.27</v>
          </cell>
          <cell r="I10">
            <v>1.31</v>
          </cell>
          <cell r="J10">
            <v>1.35</v>
          </cell>
          <cell r="K10">
            <v>1.39</v>
          </cell>
          <cell r="L10">
            <v>1.43</v>
          </cell>
          <cell r="M10">
            <v>1.47</v>
          </cell>
          <cell r="N10">
            <v>1.51</v>
          </cell>
          <cell r="O10">
            <v>1.55</v>
          </cell>
          <cell r="P10">
            <v>1.56</v>
          </cell>
          <cell r="Q10">
            <v>1.62</v>
          </cell>
          <cell r="R10">
            <v>1.65</v>
          </cell>
          <cell r="S10">
            <v>1.69</v>
          </cell>
          <cell r="T10">
            <v>1.72</v>
          </cell>
          <cell r="U10">
            <v>1.75</v>
          </cell>
          <cell r="V10">
            <v>1.78</v>
          </cell>
          <cell r="W10">
            <v>1.82</v>
          </cell>
          <cell r="X10">
            <v>1.85</v>
          </cell>
          <cell r="Y10">
            <v>1.88</v>
          </cell>
          <cell r="Z10">
            <v>1.91</v>
          </cell>
          <cell r="AA10">
            <v>1.94</v>
          </cell>
          <cell r="AB10">
            <v>1.97</v>
          </cell>
          <cell r="AC10">
            <v>2</v>
          </cell>
          <cell r="AD10">
            <v>2.0299999999999998</v>
          </cell>
          <cell r="AE10">
            <v>2.06</v>
          </cell>
          <cell r="AF10">
            <v>2.08</v>
          </cell>
          <cell r="AG10">
            <v>2.11</v>
          </cell>
          <cell r="AH10">
            <v>2.14</v>
          </cell>
          <cell r="AI10">
            <v>2.17</v>
          </cell>
          <cell r="AJ10">
            <v>2.2000000000000002</v>
          </cell>
          <cell r="AK10">
            <v>2.2200000000000002</v>
          </cell>
          <cell r="AL10">
            <v>2.25</v>
          </cell>
          <cell r="AM10">
            <v>2.38</v>
          </cell>
          <cell r="AN10">
            <v>2.5099999999999998</v>
          </cell>
          <cell r="AO10">
            <v>2.64</v>
          </cell>
          <cell r="AP10">
            <v>2.76</v>
          </cell>
          <cell r="AQ10">
            <v>2.88</v>
          </cell>
          <cell r="AR10">
            <v>3</v>
          </cell>
          <cell r="AS10">
            <v>3.12</v>
          </cell>
          <cell r="AT10">
            <v>3.24</v>
          </cell>
          <cell r="AU10">
            <v>3.36</v>
          </cell>
          <cell r="AV10">
            <v>3.47</v>
          </cell>
          <cell r="AW10">
            <v>3.59</v>
          </cell>
          <cell r="AX10">
            <v>3.7</v>
          </cell>
          <cell r="AY10">
            <v>4.83</v>
          </cell>
          <cell r="AZ10">
            <v>5.98</v>
          </cell>
          <cell r="BA10">
            <v>7.19</v>
          </cell>
          <cell r="BB10">
            <v>8.4600000000000009</v>
          </cell>
        </row>
        <row r="11">
          <cell r="A11">
            <v>80</v>
          </cell>
          <cell r="B11">
            <v>81</v>
          </cell>
          <cell r="C11">
            <v>1</v>
          </cell>
          <cell r="D11">
            <v>1.06</v>
          </cell>
          <cell r="E11">
            <v>1.1100000000000001</v>
          </cell>
          <cell r="F11">
            <v>1.1599999999999999</v>
          </cell>
          <cell r="G11">
            <v>1.21</v>
          </cell>
          <cell r="H11">
            <v>1.26</v>
          </cell>
          <cell r="I11">
            <v>1.3</v>
          </cell>
          <cell r="J11">
            <v>1.34</v>
          </cell>
          <cell r="K11">
            <v>1.38</v>
          </cell>
          <cell r="L11">
            <v>1.42</v>
          </cell>
          <cell r="M11">
            <v>1.46</v>
          </cell>
          <cell r="N11">
            <v>1.49</v>
          </cell>
          <cell r="O11">
            <v>1.53</v>
          </cell>
          <cell r="P11">
            <v>1.56</v>
          </cell>
          <cell r="Q11">
            <v>1.6</v>
          </cell>
          <cell r="R11">
            <v>1.63</v>
          </cell>
          <cell r="S11">
            <v>1.66</v>
          </cell>
          <cell r="T11">
            <v>1.69</v>
          </cell>
          <cell r="U11">
            <v>1.72</v>
          </cell>
          <cell r="V11">
            <v>1.75</v>
          </cell>
          <cell r="W11">
            <v>1.78</v>
          </cell>
          <cell r="X11">
            <v>1.81</v>
          </cell>
          <cell r="Y11">
            <v>1.84</v>
          </cell>
          <cell r="Z11">
            <v>1.87</v>
          </cell>
          <cell r="AA11">
            <v>1.9</v>
          </cell>
          <cell r="AB11">
            <v>1.93</v>
          </cell>
          <cell r="AC11">
            <v>1.96</v>
          </cell>
          <cell r="AD11">
            <v>1.98</v>
          </cell>
          <cell r="AE11">
            <v>2.0099999999999998</v>
          </cell>
          <cell r="AF11">
            <v>2.04</v>
          </cell>
          <cell r="AG11">
            <v>2.06</v>
          </cell>
          <cell r="AH11">
            <v>2.09</v>
          </cell>
          <cell r="AI11">
            <v>2.12</v>
          </cell>
          <cell r="AJ11">
            <v>2.14</v>
          </cell>
          <cell r="AK11">
            <v>2.17</v>
          </cell>
          <cell r="AL11">
            <v>2.19</v>
          </cell>
          <cell r="AM11">
            <v>2.3199999999999998</v>
          </cell>
          <cell r="AN11">
            <v>2.44</v>
          </cell>
          <cell r="AO11">
            <v>2.56</v>
          </cell>
          <cell r="AP11">
            <v>2.67</v>
          </cell>
          <cell r="AQ11">
            <v>2.78</v>
          </cell>
          <cell r="AR11">
            <v>2.9</v>
          </cell>
          <cell r="AS11">
            <v>3</v>
          </cell>
          <cell r="AT11">
            <v>3.11</v>
          </cell>
          <cell r="AU11">
            <v>3.22</v>
          </cell>
          <cell r="AV11">
            <v>3.33</v>
          </cell>
          <cell r="AW11">
            <v>3.43</v>
          </cell>
          <cell r="AX11">
            <v>3.63</v>
          </cell>
          <cell r="AY11">
            <v>4.55</v>
          </cell>
          <cell r="AZ11">
            <v>5.57</v>
          </cell>
          <cell r="BA11">
            <v>6.62</v>
          </cell>
          <cell r="BB11">
            <v>7.7</v>
          </cell>
          <cell r="BC11">
            <v>8.85</v>
          </cell>
          <cell r="BD11">
            <v>10.06</v>
          </cell>
        </row>
        <row r="12">
          <cell r="A12">
            <v>100</v>
          </cell>
          <cell r="B12">
            <v>100</v>
          </cell>
          <cell r="C12">
            <v>1</v>
          </cell>
          <cell r="D12">
            <v>1.06</v>
          </cell>
          <cell r="E12">
            <v>1.1100000000000001</v>
          </cell>
          <cell r="F12">
            <v>1.1599999999999999</v>
          </cell>
          <cell r="G12">
            <v>1.2</v>
          </cell>
          <cell r="H12">
            <v>1.25</v>
          </cell>
          <cell r="I12">
            <v>1.29</v>
          </cell>
          <cell r="J12">
            <v>1.33</v>
          </cell>
          <cell r="K12">
            <v>1.37</v>
          </cell>
          <cell r="L12">
            <v>1.4</v>
          </cell>
          <cell r="M12">
            <v>1.44</v>
          </cell>
          <cell r="N12">
            <v>1.47</v>
          </cell>
          <cell r="O12">
            <v>1.51</v>
          </cell>
          <cell r="P12">
            <v>1.54</v>
          </cell>
          <cell r="Q12">
            <v>1.57</v>
          </cell>
          <cell r="R12">
            <v>1.6</v>
          </cell>
          <cell r="S12">
            <v>1.63</v>
          </cell>
          <cell r="T12">
            <v>1.66</v>
          </cell>
          <cell r="U12">
            <v>1.69</v>
          </cell>
          <cell r="V12">
            <v>1.72</v>
          </cell>
          <cell r="W12">
            <v>1.75</v>
          </cell>
          <cell r="X12">
            <v>1.77</v>
          </cell>
          <cell r="Y12">
            <v>1.8</v>
          </cell>
          <cell r="Z12">
            <v>1.83</v>
          </cell>
          <cell r="AA12">
            <v>1.86</v>
          </cell>
          <cell r="AB12">
            <v>1.88</v>
          </cell>
          <cell r="AC12">
            <v>1.91</v>
          </cell>
          <cell r="AD12">
            <v>1.93</v>
          </cell>
          <cell r="AE12">
            <v>1.96</v>
          </cell>
          <cell r="AF12">
            <v>1.98</v>
          </cell>
          <cell r="AG12">
            <v>2.0099999999999998</v>
          </cell>
          <cell r="AH12">
            <v>2.0299999999999998</v>
          </cell>
          <cell r="AI12">
            <v>2.06</v>
          </cell>
          <cell r="AJ12">
            <v>2.08</v>
          </cell>
          <cell r="AK12">
            <v>2.1</v>
          </cell>
          <cell r="AL12">
            <v>2.13</v>
          </cell>
          <cell r="AM12">
            <v>2.2400000000000002</v>
          </cell>
          <cell r="AN12">
            <v>2.35</v>
          </cell>
          <cell r="AO12">
            <v>2.46</v>
          </cell>
          <cell r="AP12">
            <v>2.57</v>
          </cell>
          <cell r="AQ12">
            <v>2.67</v>
          </cell>
          <cell r="AR12">
            <v>2.77</v>
          </cell>
          <cell r="AS12">
            <v>2.87</v>
          </cell>
          <cell r="AT12">
            <v>2.97</v>
          </cell>
          <cell r="AU12">
            <v>3.06</v>
          </cell>
          <cell r="AV12">
            <v>3.16</v>
          </cell>
          <cell r="AW12">
            <v>3.25</v>
          </cell>
          <cell r="AX12">
            <v>3.34</v>
          </cell>
          <cell r="AY12">
            <v>4.24</v>
          </cell>
          <cell r="AZ12">
            <v>5.12</v>
          </cell>
          <cell r="BA12">
            <v>6</v>
          </cell>
          <cell r="BB12">
            <v>6.9</v>
          </cell>
          <cell r="BC12">
            <v>7.83</v>
          </cell>
          <cell r="BD12">
            <v>8.8000000000000007</v>
          </cell>
          <cell r="BE12">
            <v>9.81</v>
          </cell>
          <cell r="BF12">
            <v>10.86</v>
          </cell>
        </row>
        <row r="13">
          <cell r="A13">
            <v>125</v>
          </cell>
          <cell r="B13">
            <v>125</v>
          </cell>
          <cell r="C13">
            <v>1</v>
          </cell>
          <cell r="D13">
            <v>1.06</v>
          </cell>
          <cell r="E13">
            <v>1.1100000000000001</v>
          </cell>
          <cell r="F13">
            <v>1.1499999999999999</v>
          </cell>
          <cell r="G13">
            <v>1.2</v>
          </cell>
          <cell r="H13">
            <v>1.24</v>
          </cell>
          <cell r="I13">
            <v>1.28</v>
          </cell>
          <cell r="J13">
            <v>1.32</v>
          </cell>
          <cell r="K13">
            <v>1.35</v>
          </cell>
          <cell r="L13">
            <v>1.39</v>
          </cell>
          <cell r="M13">
            <v>1.42</v>
          </cell>
          <cell r="N13">
            <v>1.45</v>
          </cell>
          <cell r="O13">
            <v>1.48</v>
          </cell>
          <cell r="P13">
            <v>1.51</v>
          </cell>
          <cell r="Q13">
            <v>1.54</v>
          </cell>
          <cell r="R13">
            <v>1.57</v>
          </cell>
          <cell r="S13">
            <v>1.6</v>
          </cell>
          <cell r="T13">
            <v>1.63</v>
          </cell>
          <cell r="U13">
            <v>1.66</v>
          </cell>
          <cell r="V13">
            <v>1.68</v>
          </cell>
          <cell r="W13">
            <v>1.71</v>
          </cell>
          <cell r="X13">
            <v>1.74</v>
          </cell>
          <cell r="Y13">
            <v>1.76</v>
          </cell>
          <cell r="Z13">
            <v>1.79</v>
          </cell>
          <cell r="AA13">
            <v>1.81</v>
          </cell>
          <cell r="AB13">
            <v>1.84</v>
          </cell>
          <cell r="AC13">
            <v>1.86</v>
          </cell>
          <cell r="AD13">
            <v>1.88</v>
          </cell>
          <cell r="AE13">
            <v>1.91</v>
          </cell>
          <cell r="AF13">
            <v>1.93</v>
          </cell>
          <cell r="AG13">
            <v>1.95</v>
          </cell>
          <cell r="AH13">
            <v>1.98</v>
          </cell>
          <cell r="AI13">
            <v>2</v>
          </cell>
          <cell r="AJ13">
            <v>2.02</v>
          </cell>
          <cell r="AK13">
            <v>2.04</v>
          </cell>
          <cell r="AL13">
            <v>2.0699999999999998</v>
          </cell>
          <cell r="AM13">
            <v>2.17</v>
          </cell>
          <cell r="AN13">
            <v>2.27</v>
          </cell>
          <cell r="AO13">
            <v>2.37</v>
          </cell>
          <cell r="AP13">
            <v>2.4700000000000002</v>
          </cell>
          <cell r="AQ13">
            <v>2.56</v>
          </cell>
          <cell r="AR13">
            <v>2.65</v>
          </cell>
          <cell r="AS13">
            <v>2.74</v>
          </cell>
          <cell r="AT13">
            <v>2.83</v>
          </cell>
          <cell r="AU13">
            <v>2.92</v>
          </cell>
          <cell r="AV13">
            <v>3</v>
          </cell>
          <cell r="AW13">
            <v>3.09</v>
          </cell>
          <cell r="AX13">
            <v>3.17</v>
          </cell>
          <cell r="AY13">
            <v>3.96</v>
          </cell>
          <cell r="AZ13">
            <v>4.72</v>
          </cell>
          <cell r="BA13">
            <v>5.47</v>
          </cell>
          <cell r="BB13">
            <v>6.22</v>
          </cell>
          <cell r="BC13">
            <v>6.99</v>
          </cell>
          <cell r="BD13">
            <v>7.77</v>
          </cell>
          <cell r="BE13">
            <v>8.57</v>
          </cell>
          <cell r="BF13">
            <v>9.4</v>
          </cell>
        </row>
        <row r="14">
          <cell r="A14">
            <v>150</v>
          </cell>
          <cell r="B14">
            <v>150</v>
          </cell>
          <cell r="C14">
            <v>1</v>
          </cell>
          <cell r="D14">
            <v>1.05</v>
          </cell>
          <cell r="E14">
            <v>1.1000000000000001</v>
          </cell>
          <cell r="F14">
            <v>1.1499999999999999</v>
          </cell>
          <cell r="G14">
            <v>1.19</v>
          </cell>
          <cell r="H14">
            <v>1.23</v>
          </cell>
          <cell r="I14">
            <v>1.27</v>
          </cell>
          <cell r="J14">
            <v>1.31</v>
          </cell>
          <cell r="K14">
            <v>1.34</v>
          </cell>
          <cell r="L14">
            <v>1.37</v>
          </cell>
          <cell r="M14">
            <v>1.41</v>
          </cell>
          <cell r="N14">
            <v>1.44</v>
          </cell>
          <cell r="O14">
            <v>1.47</v>
          </cell>
          <cell r="P14">
            <v>1.5</v>
          </cell>
          <cell r="Q14">
            <v>1.53</v>
          </cell>
          <cell r="R14">
            <v>1.55</v>
          </cell>
          <cell r="S14">
            <v>1.58</v>
          </cell>
          <cell r="T14">
            <v>1.61</v>
          </cell>
          <cell r="U14">
            <v>1.63</v>
          </cell>
          <cell r="V14">
            <v>1.66</v>
          </cell>
          <cell r="W14">
            <v>1.68</v>
          </cell>
          <cell r="X14">
            <v>1.71</v>
          </cell>
          <cell r="Y14">
            <v>1.73</v>
          </cell>
          <cell r="Z14">
            <v>1.76</v>
          </cell>
          <cell r="AA14">
            <v>1.78</v>
          </cell>
          <cell r="AB14">
            <v>1.8</v>
          </cell>
          <cell r="AC14">
            <v>1.83</v>
          </cell>
          <cell r="AD14">
            <v>1.85</v>
          </cell>
          <cell r="AE14">
            <v>1.87</v>
          </cell>
          <cell r="AF14">
            <v>1.89</v>
          </cell>
          <cell r="AG14">
            <v>1.91</v>
          </cell>
          <cell r="AH14">
            <v>1.94</v>
          </cell>
          <cell r="AI14">
            <v>1.96</v>
          </cell>
          <cell r="AJ14">
            <v>1.98</v>
          </cell>
          <cell r="AK14">
            <v>2</v>
          </cell>
          <cell r="AL14">
            <v>2.02</v>
          </cell>
          <cell r="AM14">
            <v>2.12</v>
          </cell>
          <cell r="AN14">
            <v>2.2200000000000002</v>
          </cell>
          <cell r="AO14">
            <v>2.31</v>
          </cell>
          <cell r="AP14">
            <v>2.4</v>
          </cell>
          <cell r="AQ14">
            <v>2.48</v>
          </cell>
          <cell r="AR14">
            <v>2.57</v>
          </cell>
          <cell r="AS14">
            <v>2.65</v>
          </cell>
          <cell r="AT14">
            <v>2.73</v>
          </cell>
          <cell r="AU14">
            <v>2.81</v>
          </cell>
          <cell r="AV14">
            <v>2.89</v>
          </cell>
          <cell r="AW14">
            <v>2.97</v>
          </cell>
          <cell r="AX14">
            <v>3.05</v>
          </cell>
          <cell r="AY14">
            <v>3.77</v>
          </cell>
          <cell r="AZ14">
            <v>4.45</v>
          </cell>
          <cell r="BA14">
            <v>5.1100000000000003</v>
          </cell>
          <cell r="BB14">
            <v>5.77</v>
          </cell>
          <cell r="BC14">
            <v>6.43</v>
          </cell>
          <cell r="BD14">
            <v>7.09</v>
          </cell>
          <cell r="BE14">
            <v>7.77</v>
          </cell>
          <cell r="BF14">
            <v>8.4700000000000006</v>
          </cell>
        </row>
        <row r="15">
          <cell r="A15">
            <v>175</v>
          </cell>
          <cell r="B15">
            <v>182</v>
          </cell>
          <cell r="C15">
            <v>1</v>
          </cell>
          <cell r="D15">
            <v>1.05</v>
          </cell>
          <cell r="E15">
            <v>1.1000000000000001</v>
          </cell>
          <cell r="F15">
            <v>1.1399999999999999</v>
          </cell>
          <cell r="G15">
            <v>1.19</v>
          </cell>
          <cell r="H15">
            <v>1.22</v>
          </cell>
          <cell r="I15">
            <v>1.26</v>
          </cell>
          <cell r="J15">
            <v>1.3</v>
          </cell>
          <cell r="K15">
            <v>1.33</v>
          </cell>
          <cell r="L15">
            <v>1.36</v>
          </cell>
          <cell r="M15">
            <v>1.39</v>
          </cell>
          <cell r="N15">
            <v>1.42</v>
          </cell>
          <cell r="O15">
            <v>1.45</v>
          </cell>
          <cell r="P15">
            <v>1.48</v>
          </cell>
          <cell r="Q15">
            <v>1.51</v>
          </cell>
          <cell r="R15">
            <v>1.53</v>
          </cell>
          <cell r="S15">
            <v>1.56</v>
          </cell>
          <cell r="T15">
            <v>1.58</v>
          </cell>
          <cell r="U15">
            <v>1.61</v>
          </cell>
          <cell r="V15">
            <v>1.63</v>
          </cell>
          <cell r="W15">
            <v>1.66</v>
          </cell>
          <cell r="X15">
            <v>1.68</v>
          </cell>
          <cell r="Y15">
            <v>1.7</v>
          </cell>
          <cell r="Z15">
            <v>1.73</v>
          </cell>
          <cell r="AA15">
            <v>1.75</v>
          </cell>
          <cell r="AB15">
            <v>1.77</v>
          </cell>
          <cell r="AC15">
            <v>1.79</v>
          </cell>
          <cell r="AD15">
            <v>1.81</v>
          </cell>
          <cell r="AE15">
            <v>1.83</v>
          </cell>
          <cell r="AF15">
            <v>1.86</v>
          </cell>
          <cell r="AG15">
            <v>1.88</v>
          </cell>
          <cell r="AH15">
            <v>1.9</v>
          </cell>
          <cell r="AI15">
            <v>1.92</v>
          </cell>
          <cell r="AJ15">
            <v>1.94</v>
          </cell>
          <cell r="AK15">
            <v>1.96</v>
          </cell>
          <cell r="AL15">
            <v>1.97</v>
          </cell>
          <cell r="AM15">
            <v>2.0699999999999998</v>
          </cell>
          <cell r="AN15">
            <v>2.16</v>
          </cell>
          <cell r="AO15">
            <v>2.25</v>
          </cell>
          <cell r="AP15">
            <v>2.33</v>
          </cell>
          <cell r="AQ15">
            <v>2.41</v>
          </cell>
          <cell r="AR15">
            <v>2.4900000000000002</v>
          </cell>
          <cell r="AS15">
            <v>2.57</v>
          </cell>
          <cell r="AT15">
            <v>2.64</v>
          </cell>
          <cell r="AU15">
            <v>2.71</v>
          </cell>
          <cell r="AV15">
            <v>2.79</v>
          </cell>
          <cell r="AW15">
            <v>2.86</v>
          </cell>
          <cell r="AX15">
            <v>2.93</v>
          </cell>
          <cell r="AY15">
            <v>3.58</v>
          </cell>
          <cell r="AZ15">
            <v>4.1900000000000004</v>
          </cell>
          <cell r="BA15">
            <v>4.78</v>
          </cell>
          <cell r="BB15">
            <v>5.36</v>
          </cell>
          <cell r="BC15">
            <v>5.93</v>
          </cell>
          <cell r="BD15">
            <v>6.5</v>
          </cell>
          <cell r="BE15">
            <v>7.08</v>
          </cell>
          <cell r="BF15">
            <v>7.66</v>
          </cell>
        </row>
        <row r="16">
          <cell r="A16">
            <v>200</v>
          </cell>
          <cell r="B16">
            <v>203</v>
          </cell>
          <cell r="C16">
            <v>1</v>
          </cell>
          <cell r="D16">
            <v>1.05</v>
          </cell>
          <cell r="E16">
            <v>1.1000000000000001</v>
          </cell>
          <cell r="F16">
            <v>1.1399999999999999</v>
          </cell>
          <cell r="G16">
            <v>1.18</v>
          </cell>
          <cell r="H16">
            <v>1.22</v>
          </cell>
          <cell r="I16">
            <v>1.26</v>
          </cell>
          <cell r="J16">
            <v>1.29</v>
          </cell>
          <cell r="K16">
            <v>1.32</v>
          </cell>
          <cell r="L16">
            <v>1.35</v>
          </cell>
          <cell r="M16">
            <v>1.38</v>
          </cell>
          <cell r="N16">
            <v>1.41</v>
          </cell>
          <cell r="O16">
            <v>1.44</v>
          </cell>
          <cell r="P16">
            <v>1.47</v>
          </cell>
          <cell r="Q16">
            <v>1.5</v>
          </cell>
          <cell r="R16">
            <v>1.52</v>
          </cell>
          <cell r="S16">
            <v>1.55</v>
          </cell>
          <cell r="T16">
            <v>1.57</v>
          </cell>
          <cell r="U16">
            <v>1.6</v>
          </cell>
          <cell r="V16">
            <v>1.62</v>
          </cell>
          <cell r="W16">
            <v>1.64</v>
          </cell>
          <cell r="X16">
            <v>1.67</v>
          </cell>
          <cell r="Y16">
            <v>1.69</v>
          </cell>
          <cell r="Z16">
            <v>1.71</v>
          </cell>
          <cell r="AA16">
            <v>1.73</v>
          </cell>
          <cell r="AB16">
            <v>1.75</v>
          </cell>
          <cell r="AC16">
            <v>1.77</v>
          </cell>
          <cell r="AD16">
            <v>1.8</v>
          </cell>
          <cell r="AE16">
            <v>1.82</v>
          </cell>
          <cell r="AF16">
            <v>1.84</v>
          </cell>
          <cell r="AG16">
            <v>1.86</v>
          </cell>
          <cell r="AH16">
            <v>1.88</v>
          </cell>
          <cell r="AI16">
            <v>1.89</v>
          </cell>
          <cell r="AJ16">
            <v>1.91</v>
          </cell>
          <cell r="AK16">
            <v>1.93</v>
          </cell>
          <cell r="AL16">
            <v>1.95</v>
          </cell>
          <cell r="AM16">
            <v>2.04</v>
          </cell>
          <cell r="AN16">
            <v>2.13</v>
          </cell>
          <cell r="AO16">
            <v>2.21</v>
          </cell>
          <cell r="AP16">
            <v>2.29</v>
          </cell>
          <cell r="AQ16">
            <v>2.37</v>
          </cell>
          <cell r="AR16">
            <v>2.4500000000000002</v>
          </cell>
          <cell r="AS16">
            <v>2.52</v>
          </cell>
          <cell r="AT16">
            <v>2.59</v>
          </cell>
          <cell r="AU16">
            <v>2.66</v>
          </cell>
          <cell r="AV16">
            <v>2.73</v>
          </cell>
          <cell r="AW16">
            <v>2.8</v>
          </cell>
          <cell r="AX16">
            <v>2.87</v>
          </cell>
          <cell r="AY16">
            <v>3.48</v>
          </cell>
          <cell r="AZ16">
            <v>4.07</v>
          </cell>
          <cell r="BA16">
            <v>4.62</v>
          </cell>
          <cell r="BB16">
            <v>5.15</v>
          </cell>
          <cell r="BC16">
            <v>5.68</v>
          </cell>
          <cell r="BD16">
            <v>6.21</v>
          </cell>
          <cell r="BE16">
            <v>6.74</v>
          </cell>
          <cell r="BF16">
            <v>7.27</v>
          </cell>
        </row>
        <row r="17">
          <cell r="A17">
            <v>250</v>
          </cell>
          <cell r="B17">
            <v>255</v>
          </cell>
          <cell r="C17">
            <v>1</v>
          </cell>
          <cell r="D17">
            <v>1.05</v>
          </cell>
          <cell r="E17">
            <v>1.1000000000000001</v>
          </cell>
          <cell r="F17">
            <v>1.1399999999999999</v>
          </cell>
          <cell r="G17">
            <v>1.18</v>
          </cell>
          <cell r="H17">
            <v>1.21</v>
          </cell>
          <cell r="I17">
            <v>1.25</v>
          </cell>
          <cell r="J17">
            <v>1.28</v>
          </cell>
          <cell r="K17">
            <v>1.31</v>
          </cell>
          <cell r="L17">
            <v>1.34</v>
          </cell>
          <cell r="M17">
            <v>1.37</v>
          </cell>
          <cell r="N17">
            <v>1.4</v>
          </cell>
          <cell r="O17">
            <v>1.42</v>
          </cell>
          <cell r="P17">
            <v>1.45</v>
          </cell>
          <cell r="Q17">
            <v>1.48</v>
          </cell>
          <cell r="R17">
            <v>1.5</v>
          </cell>
          <cell r="S17">
            <v>1.52</v>
          </cell>
          <cell r="T17">
            <v>1.55</v>
          </cell>
          <cell r="U17">
            <v>1.57</v>
          </cell>
          <cell r="V17">
            <v>1.59</v>
          </cell>
          <cell r="W17">
            <v>1.62</v>
          </cell>
          <cell r="X17">
            <v>1.64</v>
          </cell>
          <cell r="Y17">
            <v>1.66</v>
          </cell>
          <cell r="Z17">
            <v>1.68</v>
          </cell>
          <cell r="AA17">
            <v>1.7</v>
          </cell>
          <cell r="AB17">
            <v>1.72</v>
          </cell>
          <cell r="AC17">
            <v>1.74</v>
          </cell>
          <cell r="AD17">
            <v>1.76</v>
          </cell>
          <cell r="AE17">
            <v>1.78</v>
          </cell>
          <cell r="AF17">
            <v>1.8</v>
          </cell>
          <cell r="AG17">
            <v>1.82</v>
          </cell>
          <cell r="AH17">
            <v>1.83</v>
          </cell>
          <cell r="AI17">
            <v>1.85</v>
          </cell>
          <cell r="AJ17">
            <v>1.87</v>
          </cell>
          <cell r="AK17">
            <v>1.89</v>
          </cell>
          <cell r="AL17">
            <v>1.91</v>
          </cell>
          <cell r="AM17">
            <v>1.99</v>
          </cell>
          <cell r="AN17">
            <v>2.0699999999999998</v>
          </cell>
          <cell r="AO17">
            <v>2.15</v>
          </cell>
          <cell r="AP17">
            <v>2.2200000000000002</v>
          </cell>
          <cell r="AQ17">
            <v>2.29</v>
          </cell>
          <cell r="AR17">
            <v>2.36</v>
          </cell>
          <cell r="AS17">
            <v>2.4300000000000002</v>
          </cell>
          <cell r="AT17">
            <v>2.5</v>
          </cell>
          <cell r="AU17">
            <v>2.56</v>
          </cell>
          <cell r="AV17">
            <v>2.63</v>
          </cell>
          <cell r="AW17">
            <v>2.69</v>
          </cell>
          <cell r="AX17">
            <v>2.75</v>
          </cell>
          <cell r="AY17">
            <v>3.31</v>
          </cell>
          <cell r="AZ17">
            <v>3.83</v>
          </cell>
          <cell r="BA17">
            <v>4.3099999999999996</v>
          </cell>
          <cell r="BB17">
            <v>4.78</v>
          </cell>
          <cell r="BC17">
            <v>5.24</v>
          </cell>
          <cell r="BD17">
            <v>5.69</v>
          </cell>
          <cell r="BE17">
            <v>6.13</v>
          </cell>
          <cell r="BF17">
            <v>6.58</v>
          </cell>
        </row>
        <row r="18">
          <cell r="A18">
            <v>300</v>
          </cell>
          <cell r="B18">
            <v>305</v>
          </cell>
          <cell r="C18">
            <v>1</v>
          </cell>
          <cell r="D18">
            <v>1.05</v>
          </cell>
          <cell r="E18">
            <v>1.0900000000000001</v>
          </cell>
          <cell r="F18">
            <v>1.1299999999999999</v>
          </cell>
          <cell r="G18">
            <v>1.17</v>
          </cell>
          <cell r="H18">
            <v>1.21</v>
          </cell>
          <cell r="I18">
            <v>1.24</v>
          </cell>
          <cell r="J18">
            <v>1.27</v>
          </cell>
          <cell r="K18">
            <v>1.3</v>
          </cell>
          <cell r="L18">
            <v>1.33</v>
          </cell>
          <cell r="M18">
            <v>1.36</v>
          </cell>
          <cell r="N18">
            <v>1.39</v>
          </cell>
          <cell r="O18">
            <v>1.41</v>
          </cell>
          <cell r="P18">
            <v>1.44</v>
          </cell>
          <cell r="Q18">
            <v>1.46</v>
          </cell>
          <cell r="R18">
            <v>1.49</v>
          </cell>
          <cell r="S18">
            <v>1.51</v>
          </cell>
          <cell r="T18">
            <v>1.53</v>
          </cell>
          <cell r="U18">
            <v>1.55</v>
          </cell>
          <cell r="V18">
            <v>1.57</v>
          </cell>
          <cell r="W18">
            <v>1.6</v>
          </cell>
          <cell r="X18">
            <v>1.62</v>
          </cell>
          <cell r="Y18">
            <v>1.64</v>
          </cell>
          <cell r="Z18">
            <v>1.66</v>
          </cell>
          <cell r="AA18">
            <v>1.68</v>
          </cell>
          <cell r="AB18">
            <v>1.7</v>
          </cell>
          <cell r="AC18">
            <v>1.71</v>
          </cell>
          <cell r="AD18">
            <v>1.73</v>
          </cell>
          <cell r="AE18">
            <v>1.75</v>
          </cell>
          <cell r="AF18">
            <v>1.77</v>
          </cell>
          <cell r="AG18">
            <v>1.79</v>
          </cell>
          <cell r="AH18">
            <v>1.8</v>
          </cell>
          <cell r="AI18">
            <v>1.82</v>
          </cell>
          <cell r="AJ18">
            <v>1.84</v>
          </cell>
          <cell r="AK18">
            <v>1.86</v>
          </cell>
          <cell r="AL18">
            <v>1.87</v>
          </cell>
          <cell r="AM18">
            <v>1.95</v>
          </cell>
          <cell r="AN18">
            <v>2.0299999999999998</v>
          </cell>
          <cell r="AO18">
            <v>2.1</v>
          </cell>
          <cell r="AP18">
            <v>2.17</v>
          </cell>
          <cell r="AQ18">
            <v>2.2400000000000002</v>
          </cell>
          <cell r="AR18">
            <v>2.31</v>
          </cell>
          <cell r="AS18">
            <v>2.37</v>
          </cell>
          <cell r="AT18">
            <v>2.4300000000000002</v>
          </cell>
          <cell r="AU18">
            <v>2.4900000000000002</v>
          </cell>
          <cell r="AV18">
            <v>2.5499999999999998</v>
          </cell>
          <cell r="AW18">
            <v>2.61</v>
          </cell>
          <cell r="AX18">
            <v>2.67</v>
          </cell>
          <cell r="AY18">
            <v>3.19</v>
          </cell>
          <cell r="AZ18">
            <v>3.66</v>
          </cell>
          <cell r="BA18">
            <v>4.0999999999999996</v>
          </cell>
          <cell r="BB18">
            <v>4.53</v>
          </cell>
          <cell r="BC18">
            <v>4.9400000000000004</v>
          </cell>
          <cell r="BD18">
            <v>5.34</v>
          </cell>
          <cell r="BE18">
            <v>5.74</v>
          </cell>
          <cell r="BF18">
            <v>6.13</v>
          </cell>
        </row>
        <row r="19">
          <cell r="A19">
            <v>350</v>
          </cell>
          <cell r="B19">
            <v>357</v>
          </cell>
          <cell r="C19">
            <v>1</v>
          </cell>
          <cell r="D19">
            <v>1.05</v>
          </cell>
          <cell r="E19">
            <v>1.0900000000000001</v>
          </cell>
          <cell r="F19">
            <v>1.1299999999999999</v>
          </cell>
          <cell r="G19">
            <v>1.17</v>
          </cell>
          <cell r="H19">
            <v>1.2</v>
          </cell>
          <cell r="I19">
            <v>1.23</v>
          </cell>
          <cell r="J19">
            <v>1.27</v>
          </cell>
          <cell r="K19">
            <v>1.29</v>
          </cell>
          <cell r="L19">
            <v>1.32</v>
          </cell>
          <cell r="M19">
            <v>1.35</v>
          </cell>
          <cell r="N19">
            <v>1.38</v>
          </cell>
          <cell r="O19">
            <v>1.4</v>
          </cell>
          <cell r="P19">
            <v>1.43</v>
          </cell>
          <cell r="Q19">
            <v>1.45</v>
          </cell>
          <cell r="R19">
            <v>1.47</v>
          </cell>
          <cell r="S19">
            <v>1.49</v>
          </cell>
          <cell r="T19">
            <v>1.52</v>
          </cell>
          <cell r="U19">
            <v>1.54</v>
          </cell>
          <cell r="V19">
            <v>1.56</v>
          </cell>
          <cell r="W19">
            <v>1.58</v>
          </cell>
          <cell r="X19">
            <v>1.6</v>
          </cell>
          <cell r="Y19">
            <v>1.62</v>
          </cell>
          <cell r="Z19">
            <v>1.64</v>
          </cell>
          <cell r="AA19">
            <v>1.66</v>
          </cell>
          <cell r="AB19">
            <v>1.67</v>
          </cell>
          <cell r="AC19">
            <v>1.69</v>
          </cell>
          <cell r="AD19">
            <v>1.71</v>
          </cell>
          <cell r="AE19">
            <v>1.73</v>
          </cell>
          <cell r="AF19">
            <v>1.75</v>
          </cell>
          <cell r="AG19">
            <v>1.76</v>
          </cell>
          <cell r="AH19">
            <v>1.78</v>
          </cell>
          <cell r="AI19">
            <v>1.8</v>
          </cell>
          <cell r="AJ19">
            <v>1.81</v>
          </cell>
          <cell r="AK19">
            <v>1.83</v>
          </cell>
          <cell r="AL19">
            <v>1.84</v>
          </cell>
          <cell r="AM19">
            <v>1.92</v>
          </cell>
          <cell r="AN19">
            <v>2</v>
          </cell>
          <cell r="AO19">
            <v>2.0699999999999998</v>
          </cell>
          <cell r="AP19">
            <v>2.13</v>
          </cell>
          <cell r="AQ19">
            <v>2.2000000000000002</v>
          </cell>
          <cell r="AR19">
            <v>2.2599999999999998</v>
          </cell>
          <cell r="AS19">
            <v>2.3199999999999998</v>
          </cell>
          <cell r="AT19">
            <v>2.38</v>
          </cell>
          <cell r="AU19">
            <v>2.44</v>
          </cell>
          <cell r="AV19">
            <v>2.4900000000000002</v>
          </cell>
          <cell r="AW19">
            <v>2.5499999999999998</v>
          </cell>
          <cell r="AX19">
            <v>2.6</v>
          </cell>
          <cell r="AY19">
            <v>3.09</v>
          </cell>
          <cell r="AZ19">
            <v>3.53</v>
          </cell>
          <cell r="BA19">
            <v>3.94</v>
          </cell>
          <cell r="BB19">
            <v>4.33</v>
          </cell>
          <cell r="BC19">
            <v>4.7</v>
          </cell>
          <cell r="BD19">
            <v>5.07</v>
          </cell>
          <cell r="BE19">
            <v>5.43</v>
          </cell>
          <cell r="BF19">
            <v>5.78</v>
          </cell>
        </row>
        <row r="20">
          <cell r="A20">
            <v>400</v>
          </cell>
          <cell r="B20">
            <v>408</v>
          </cell>
          <cell r="C20">
            <v>1</v>
          </cell>
          <cell r="D20">
            <v>1.05</v>
          </cell>
          <cell r="E20">
            <v>1.0900000000000001</v>
          </cell>
          <cell r="F20">
            <v>1.1299999999999999</v>
          </cell>
          <cell r="G20">
            <v>1.1599999999999999</v>
          </cell>
          <cell r="H20">
            <v>1.2</v>
          </cell>
          <cell r="I20">
            <v>1.23</v>
          </cell>
          <cell r="J20">
            <v>1.26</v>
          </cell>
          <cell r="K20">
            <v>1.29</v>
          </cell>
          <cell r="L20">
            <v>1.32</v>
          </cell>
          <cell r="M20">
            <v>1.34</v>
          </cell>
          <cell r="N20">
            <v>1.37</v>
          </cell>
          <cell r="O20">
            <v>1.39</v>
          </cell>
          <cell r="P20">
            <v>1.42</v>
          </cell>
          <cell r="Q20">
            <v>1.44</v>
          </cell>
          <cell r="R20">
            <v>1.46</v>
          </cell>
          <cell r="S20">
            <v>1.48</v>
          </cell>
          <cell r="T20">
            <v>1.5</v>
          </cell>
          <cell r="U20">
            <v>1.53</v>
          </cell>
          <cell r="V20">
            <v>1.55</v>
          </cell>
          <cell r="W20">
            <v>1.57</v>
          </cell>
          <cell r="X20">
            <v>1.58</v>
          </cell>
          <cell r="Y20">
            <v>1.6</v>
          </cell>
          <cell r="Z20">
            <v>1.62</v>
          </cell>
          <cell r="AA20">
            <v>1.64</v>
          </cell>
          <cell r="AB20">
            <v>1.66</v>
          </cell>
          <cell r="AC20">
            <v>1.68</v>
          </cell>
          <cell r="AD20">
            <v>1.69</v>
          </cell>
          <cell r="AE20">
            <v>1.71</v>
          </cell>
          <cell r="AF20">
            <v>1.73</v>
          </cell>
          <cell r="AG20">
            <v>1.74</v>
          </cell>
          <cell r="AH20">
            <v>1.76</v>
          </cell>
          <cell r="AI20">
            <v>1.78</v>
          </cell>
          <cell r="AJ20">
            <v>1.79</v>
          </cell>
          <cell r="AK20">
            <v>1.81</v>
          </cell>
          <cell r="AL20">
            <v>1.82</v>
          </cell>
          <cell r="AM20">
            <v>1.9</v>
          </cell>
          <cell r="AN20">
            <v>1.97</v>
          </cell>
          <cell r="AO20">
            <v>2.04</v>
          </cell>
          <cell r="AP20">
            <v>2.1</v>
          </cell>
          <cell r="AQ20">
            <v>2.16</v>
          </cell>
          <cell r="AR20">
            <v>2.2200000000000002</v>
          </cell>
          <cell r="AS20">
            <v>2.2799999999999998</v>
          </cell>
          <cell r="AT20">
            <v>2.34</v>
          </cell>
          <cell r="AU20">
            <v>2.39</v>
          </cell>
          <cell r="AV20">
            <v>2.4500000000000002</v>
          </cell>
          <cell r="AW20">
            <v>2.5</v>
          </cell>
          <cell r="AX20">
            <v>2.5499999999999998</v>
          </cell>
          <cell r="AY20">
            <v>3.02</v>
          </cell>
          <cell r="AZ20">
            <v>3.43</v>
          </cell>
          <cell r="BA20">
            <v>3.81</v>
          </cell>
          <cell r="BB20">
            <v>4.18</v>
          </cell>
          <cell r="BC20">
            <v>4.53</v>
          </cell>
          <cell r="BD20">
            <v>4.8600000000000003</v>
          </cell>
          <cell r="BE20">
            <v>5.2</v>
          </cell>
          <cell r="BF20">
            <v>5.52</v>
          </cell>
        </row>
        <row r="21">
          <cell r="A21">
            <v>450</v>
          </cell>
          <cell r="B21">
            <v>460</v>
          </cell>
          <cell r="C21">
            <v>1</v>
          </cell>
          <cell r="D21">
            <v>1.05</v>
          </cell>
          <cell r="E21">
            <v>1.0900000000000001</v>
          </cell>
          <cell r="F21">
            <v>1.1299999999999999</v>
          </cell>
          <cell r="G21">
            <v>1.1599999999999999</v>
          </cell>
          <cell r="H21">
            <v>1.19</v>
          </cell>
          <cell r="I21">
            <v>1.23</v>
          </cell>
          <cell r="J21">
            <v>1.26</v>
          </cell>
          <cell r="K21">
            <v>1.28</v>
          </cell>
          <cell r="L21">
            <v>1.31</v>
          </cell>
          <cell r="M21">
            <v>1.34</v>
          </cell>
          <cell r="N21">
            <v>1.36</v>
          </cell>
          <cell r="O21">
            <v>1.39</v>
          </cell>
          <cell r="P21">
            <v>1.41</v>
          </cell>
          <cell r="Q21">
            <v>1.43</v>
          </cell>
          <cell r="R21">
            <v>1.45</v>
          </cell>
          <cell r="S21">
            <v>1.47</v>
          </cell>
          <cell r="T21">
            <v>1.49</v>
          </cell>
          <cell r="U21">
            <v>1.51</v>
          </cell>
          <cell r="V21">
            <v>1.53</v>
          </cell>
          <cell r="W21">
            <v>1.55</v>
          </cell>
          <cell r="X21">
            <v>1.57</v>
          </cell>
          <cell r="Y21">
            <v>1.59</v>
          </cell>
          <cell r="Z21">
            <v>1.61</v>
          </cell>
          <cell r="AA21">
            <v>1.63</v>
          </cell>
          <cell r="AB21">
            <v>1.64</v>
          </cell>
          <cell r="AC21">
            <v>1.66</v>
          </cell>
          <cell r="AD21">
            <v>1.68</v>
          </cell>
          <cell r="AE21">
            <v>1.7</v>
          </cell>
          <cell r="AF21">
            <v>1.71</v>
          </cell>
          <cell r="AG21">
            <v>1.73</v>
          </cell>
          <cell r="AH21">
            <v>1.74</v>
          </cell>
          <cell r="AI21">
            <v>1.76</v>
          </cell>
          <cell r="AJ21">
            <v>1.77</v>
          </cell>
          <cell r="AK21">
            <v>1.79</v>
          </cell>
          <cell r="AL21">
            <v>1.8</v>
          </cell>
          <cell r="AM21">
            <v>1.88</v>
          </cell>
          <cell r="AN21">
            <v>1.95</v>
          </cell>
          <cell r="AO21">
            <v>2.0099999999999998</v>
          </cell>
          <cell r="AP21">
            <v>2.0699999999999998</v>
          </cell>
          <cell r="AQ21">
            <v>2.13</v>
          </cell>
          <cell r="AR21">
            <v>2.19</v>
          </cell>
          <cell r="AS21">
            <v>2.25</v>
          </cell>
          <cell r="AT21">
            <v>2.2999999999999998</v>
          </cell>
          <cell r="AU21">
            <v>2.35</v>
          </cell>
          <cell r="AV21">
            <v>2.41</v>
          </cell>
          <cell r="AW21">
            <v>2.46</v>
          </cell>
          <cell r="AX21">
            <v>2.5</v>
          </cell>
          <cell r="AY21">
            <v>2.95</v>
          </cell>
          <cell r="AZ21">
            <v>3.35</v>
          </cell>
          <cell r="BA21">
            <v>3.71</v>
          </cell>
          <cell r="BB21">
            <v>4.05</v>
          </cell>
          <cell r="BC21">
            <v>4.38</v>
          </cell>
          <cell r="BD21">
            <v>4.7</v>
          </cell>
          <cell r="BE21">
            <v>5.01</v>
          </cell>
          <cell r="BF21">
            <v>5.31</v>
          </cell>
        </row>
        <row r="22">
          <cell r="A22">
            <v>500</v>
          </cell>
          <cell r="B22">
            <v>511</v>
          </cell>
          <cell r="C22">
            <v>1</v>
          </cell>
          <cell r="D22">
            <v>1.05</v>
          </cell>
          <cell r="E22">
            <v>1.0900000000000001</v>
          </cell>
          <cell r="F22">
            <v>1.1200000000000001</v>
          </cell>
          <cell r="G22">
            <v>1.1599999999999999</v>
          </cell>
          <cell r="H22">
            <v>1.19</v>
          </cell>
          <cell r="I22">
            <v>1.22</v>
          </cell>
          <cell r="J22">
            <v>1.25</v>
          </cell>
          <cell r="K22">
            <v>1.28</v>
          </cell>
          <cell r="L22">
            <v>1.31</v>
          </cell>
          <cell r="M22">
            <v>1.33</v>
          </cell>
          <cell r="N22">
            <v>1.36</v>
          </cell>
          <cell r="O22">
            <v>1.38</v>
          </cell>
          <cell r="P22">
            <v>1.4</v>
          </cell>
          <cell r="Q22">
            <v>1.42</v>
          </cell>
          <cell r="R22">
            <v>1.45</v>
          </cell>
          <cell r="S22">
            <v>1.47</v>
          </cell>
          <cell r="T22">
            <v>1.49</v>
          </cell>
          <cell r="U22">
            <v>1.51</v>
          </cell>
          <cell r="V22">
            <v>1.53</v>
          </cell>
          <cell r="W22">
            <v>1.54</v>
          </cell>
          <cell r="X22">
            <v>1.56</v>
          </cell>
          <cell r="Y22">
            <v>1.58</v>
          </cell>
          <cell r="Z22">
            <v>1.6</v>
          </cell>
          <cell r="AA22">
            <v>1.62</v>
          </cell>
          <cell r="AB22">
            <v>1.63</v>
          </cell>
          <cell r="AC22">
            <v>1.65</v>
          </cell>
          <cell r="AD22">
            <v>1.67</v>
          </cell>
          <cell r="AE22">
            <v>1.68</v>
          </cell>
          <cell r="AF22">
            <v>1.7</v>
          </cell>
          <cell r="AG22">
            <v>1.71</v>
          </cell>
          <cell r="AH22">
            <v>1.73</v>
          </cell>
          <cell r="AI22">
            <v>1.74</v>
          </cell>
          <cell r="AJ22">
            <v>1.76</v>
          </cell>
          <cell r="AK22">
            <v>1.77</v>
          </cell>
          <cell r="AL22">
            <v>1.79</v>
          </cell>
          <cell r="AM22">
            <v>1.86</v>
          </cell>
          <cell r="AN22">
            <v>1.93</v>
          </cell>
          <cell r="AO22">
            <v>1.99</v>
          </cell>
          <cell r="AP22">
            <v>2.0499999999999998</v>
          </cell>
          <cell r="AQ22">
            <v>2.11</v>
          </cell>
          <cell r="AR22">
            <v>2.16</v>
          </cell>
          <cell r="AS22">
            <v>2.2200000000000002</v>
          </cell>
          <cell r="AT22">
            <v>2.27</v>
          </cell>
          <cell r="AU22">
            <v>2.3199999999999998</v>
          </cell>
          <cell r="AV22">
            <v>2.37</v>
          </cell>
          <cell r="AW22">
            <v>2.42</v>
          </cell>
          <cell r="AX22">
            <v>2.4700000000000002</v>
          </cell>
          <cell r="AY22">
            <v>2.9</v>
          </cell>
          <cell r="AZ22">
            <v>3.28</v>
          </cell>
          <cell r="BA22">
            <v>3.62</v>
          </cell>
          <cell r="BB22">
            <v>3.95</v>
          </cell>
          <cell r="BC22">
            <v>4.26</v>
          </cell>
          <cell r="BD22">
            <v>4.5599999999999996</v>
          </cell>
          <cell r="BE22">
            <v>4.8499999999999996</v>
          </cell>
          <cell r="BF22">
            <v>5.14</v>
          </cell>
        </row>
        <row r="23">
          <cell r="A23">
            <v>600</v>
          </cell>
          <cell r="B23">
            <v>610</v>
          </cell>
          <cell r="C23">
            <v>1</v>
          </cell>
          <cell r="D23">
            <v>1.04</v>
          </cell>
          <cell r="E23">
            <v>1.08</v>
          </cell>
          <cell r="F23">
            <v>1.1200000000000001</v>
          </cell>
          <cell r="G23">
            <v>1.1599999999999999</v>
          </cell>
          <cell r="H23">
            <v>1.19</v>
          </cell>
          <cell r="I23">
            <v>1.22</v>
          </cell>
          <cell r="J23">
            <v>1.25</v>
          </cell>
          <cell r="K23">
            <v>1.27</v>
          </cell>
          <cell r="L23">
            <v>1.3</v>
          </cell>
          <cell r="M23">
            <v>1.32</v>
          </cell>
          <cell r="N23">
            <v>1.35</v>
          </cell>
          <cell r="O23">
            <v>1.37</v>
          </cell>
          <cell r="P23">
            <v>1.39</v>
          </cell>
          <cell r="Q23">
            <v>1.41</v>
          </cell>
          <cell r="R23">
            <v>1.43</v>
          </cell>
          <cell r="S23">
            <v>1.45</v>
          </cell>
          <cell r="T23">
            <v>1.47</v>
          </cell>
          <cell r="U23">
            <v>1.49</v>
          </cell>
          <cell r="V23">
            <v>1.51</v>
          </cell>
          <cell r="W23">
            <v>1.53</v>
          </cell>
          <cell r="X23">
            <v>1.55</v>
          </cell>
          <cell r="Y23">
            <v>1.56</v>
          </cell>
          <cell r="Z23">
            <v>1.58</v>
          </cell>
          <cell r="AA23">
            <v>1.6</v>
          </cell>
          <cell r="AB23">
            <v>1.61</v>
          </cell>
          <cell r="AC23">
            <v>1.63</v>
          </cell>
          <cell r="AD23">
            <v>1.65</v>
          </cell>
          <cell r="AE23">
            <v>1.66</v>
          </cell>
          <cell r="AF23">
            <v>1.68</v>
          </cell>
          <cell r="AG23">
            <v>1.69</v>
          </cell>
          <cell r="AH23">
            <v>1.71</v>
          </cell>
          <cell r="AI23">
            <v>1.72</v>
          </cell>
          <cell r="AJ23">
            <v>1.74</v>
          </cell>
          <cell r="AK23">
            <v>1.75</v>
          </cell>
          <cell r="AL23">
            <v>1.76</v>
          </cell>
          <cell r="AM23">
            <v>1.83</v>
          </cell>
          <cell r="AN23">
            <v>1.89</v>
          </cell>
          <cell r="AO23">
            <v>1.96</v>
          </cell>
          <cell r="AP23">
            <v>2.0099999999999998</v>
          </cell>
          <cell r="AQ23">
            <v>2.0699999999999998</v>
          </cell>
          <cell r="AR23">
            <v>2.12</v>
          </cell>
          <cell r="AS23">
            <v>2.17</v>
          </cell>
          <cell r="AT23">
            <v>2.2200000000000002</v>
          </cell>
          <cell r="AU23">
            <v>2.27</v>
          </cell>
          <cell r="AV23">
            <v>2.3199999999999998</v>
          </cell>
          <cell r="AW23">
            <v>2.36</v>
          </cell>
          <cell r="AX23">
            <v>2.41</v>
          </cell>
          <cell r="AY23">
            <v>2.82</v>
          </cell>
          <cell r="AZ23">
            <v>3.17</v>
          </cell>
          <cell r="BA23">
            <v>3.49</v>
          </cell>
          <cell r="BB23">
            <v>3.79</v>
          </cell>
          <cell r="BC23">
            <v>4.08</v>
          </cell>
          <cell r="BD23">
            <v>4.3499999999999996</v>
          </cell>
          <cell r="BE23">
            <v>4.6100000000000003</v>
          </cell>
          <cell r="BF23">
            <v>4.87</v>
          </cell>
        </row>
        <row r="24">
          <cell r="A24">
            <v>700</v>
          </cell>
          <cell r="B24">
            <v>698</v>
          </cell>
          <cell r="C24">
            <v>1</v>
          </cell>
          <cell r="D24">
            <v>1.04</v>
          </cell>
          <cell r="E24">
            <v>1.08</v>
          </cell>
          <cell r="F24">
            <v>1.1200000000000001</v>
          </cell>
          <cell r="G24">
            <v>1.1499999999999999</v>
          </cell>
          <cell r="H24">
            <v>1.18</v>
          </cell>
          <cell r="I24">
            <v>1.21</v>
          </cell>
          <cell r="J24">
            <v>1.24</v>
          </cell>
          <cell r="K24">
            <v>1.27</v>
          </cell>
          <cell r="L24">
            <v>1.29</v>
          </cell>
          <cell r="M24">
            <v>1.32</v>
          </cell>
          <cell r="N24">
            <v>1.34</v>
          </cell>
          <cell r="O24">
            <v>1.36</v>
          </cell>
          <cell r="P24">
            <v>1.38</v>
          </cell>
          <cell r="Q24">
            <v>1.4</v>
          </cell>
          <cell r="R24">
            <v>1.42</v>
          </cell>
          <cell r="S24">
            <v>1.44</v>
          </cell>
          <cell r="T24">
            <v>1.46</v>
          </cell>
          <cell r="U24">
            <v>1.48</v>
          </cell>
          <cell r="V24">
            <v>1.5</v>
          </cell>
          <cell r="W24">
            <v>1.52</v>
          </cell>
          <cell r="X24">
            <v>1.53</v>
          </cell>
          <cell r="Y24">
            <v>1.55</v>
          </cell>
          <cell r="Z24">
            <v>1.57</v>
          </cell>
          <cell r="AA24">
            <v>1.58</v>
          </cell>
          <cell r="AB24">
            <v>1.6</v>
          </cell>
          <cell r="AC24">
            <v>1.62</v>
          </cell>
          <cell r="AD24">
            <v>1.63</v>
          </cell>
          <cell r="AE24">
            <v>1.65</v>
          </cell>
          <cell r="AF24">
            <v>1.66</v>
          </cell>
          <cell r="AG24">
            <v>1.68</v>
          </cell>
          <cell r="AH24">
            <v>1.69</v>
          </cell>
          <cell r="AI24">
            <v>1.7</v>
          </cell>
          <cell r="AJ24">
            <v>1.72</v>
          </cell>
          <cell r="AK24">
            <v>1.73</v>
          </cell>
          <cell r="AL24">
            <v>1.75</v>
          </cell>
          <cell r="AM24">
            <v>1.81</v>
          </cell>
          <cell r="AN24">
            <v>1.87</v>
          </cell>
          <cell r="AO24">
            <v>1.93</v>
          </cell>
          <cell r="AP24">
            <v>1.99</v>
          </cell>
          <cell r="AQ24">
            <v>2.04</v>
          </cell>
          <cell r="AR24">
            <v>2.09</v>
          </cell>
          <cell r="AS24">
            <v>2.14</v>
          </cell>
          <cell r="AT24">
            <v>2.19</v>
          </cell>
          <cell r="AU24">
            <v>2.2400000000000002</v>
          </cell>
          <cell r="AV24">
            <v>2.2799999999999998</v>
          </cell>
          <cell r="AW24">
            <v>2.33</v>
          </cell>
          <cell r="AX24">
            <v>2.37</v>
          </cell>
          <cell r="AY24">
            <v>2.76</v>
          </cell>
          <cell r="AZ24">
            <v>3.09</v>
          </cell>
          <cell r="BA24">
            <v>3.4</v>
          </cell>
          <cell r="BB24">
            <v>3.68</v>
          </cell>
          <cell r="BC24">
            <v>3.95</v>
          </cell>
          <cell r="BD24">
            <v>4.2</v>
          </cell>
          <cell r="BE24">
            <v>4.45</v>
          </cell>
          <cell r="BF24">
            <v>4.6900000000000004</v>
          </cell>
        </row>
        <row r="25">
          <cell r="A25">
            <v>800</v>
          </cell>
          <cell r="B25">
            <v>796</v>
          </cell>
          <cell r="C25">
            <v>1</v>
          </cell>
          <cell r="D25">
            <v>1.04</v>
          </cell>
          <cell r="E25">
            <v>1.08</v>
          </cell>
          <cell r="F25">
            <v>1.1200000000000001</v>
          </cell>
          <cell r="G25">
            <v>1.1499999999999999</v>
          </cell>
          <cell r="H25">
            <v>1.18</v>
          </cell>
          <cell r="I25">
            <v>1.21</v>
          </cell>
          <cell r="J25">
            <v>1.24</v>
          </cell>
          <cell r="K25">
            <v>1.26</v>
          </cell>
          <cell r="L25">
            <v>1.29</v>
          </cell>
          <cell r="M25">
            <v>1.31</v>
          </cell>
          <cell r="N25">
            <v>1.33</v>
          </cell>
          <cell r="O25">
            <v>1.35</v>
          </cell>
          <cell r="P25">
            <v>1.38</v>
          </cell>
          <cell r="Q25">
            <v>1.4</v>
          </cell>
          <cell r="R25">
            <v>1.42</v>
          </cell>
          <cell r="S25">
            <v>1.44</v>
          </cell>
          <cell r="T25">
            <v>1.45</v>
          </cell>
          <cell r="U25">
            <v>1.47</v>
          </cell>
          <cell r="V25">
            <v>1.49</v>
          </cell>
          <cell r="W25">
            <v>1.51</v>
          </cell>
          <cell r="X25">
            <v>1.52</v>
          </cell>
          <cell r="Y25">
            <v>1.54</v>
          </cell>
          <cell r="Z25">
            <v>1.56</v>
          </cell>
          <cell r="AA25">
            <v>1.57</v>
          </cell>
          <cell r="AB25">
            <v>1.59</v>
          </cell>
          <cell r="AC25">
            <v>1.6</v>
          </cell>
          <cell r="AD25">
            <v>1.62</v>
          </cell>
          <cell r="AE25">
            <v>1.63</v>
          </cell>
          <cell r="AF25">
            <v>1.65</v>
          </cell>
          <cell r="AG25">
            <v>1.66</v>
          </cell>
          <cell r="AH25">
            <v>1.67</v>
          </cell>
          <cell r="AI25">
            <v>1.69</v>
          </cell>
          <cell r="AJ25">
            <v>1.7</v>
          </cell>
          <cell r="AK25">
            <v>1.72</v>
          </cell>
          <cell r="AL25">
            <v>1.73</v>
          </cell>
          <cell r="AM25">
            <v>1.79</v>
          </cell>
          <cell r="AN25">
            <v>1.85</v>
          </cell>
          <cell r="AO25">
            <v>1.91</v>
          </cell>
          <cell r="AP25">
            <v>1.96</v>
          </cell>
          <cell r="AQ25">
            <v>2.0099999999999998</v>
          </cell>
          <cell r="AR25">
            <v>2.06</v>
          </cell>
          <cell r="AS25">
            <v>2.11</v>
          </cell>
          <cell r="AT25">
            <v>2.16</v>
          </cell>
          <cell r="AU25">
            <v>2.2000000000000002</v>
          </cell>
          <cell r="AV25">
            <v>2.25</v>
          </cell>
          <cell r="AW25">
            <v>2.29</v>
          </cell>
          <cell r="AX25">
            <v>2.33</v>
          </cell>
          <cell r="AY25">
            <v>2.7</v>
          </cell>
          <cell r="AZ25">
            <v>3.02</v>
          </cell>
          <cell r="BA25">
            <v>3.31</v>
          </cell>
          <cell r="BB25">
            <v>3.58</v>
          </cell>
          <cell r="BC25">
            <v>3.83</v>
          </cell>
          <cell r="BD25">
            <v>4.07</v>
          </cell>
          <cell r="BE25">
            <v>4.3099999999999996</v>
          </cell>
          <cell r="BF25">
            <v>4.53</v>
          </cell>
        </row>
        <row r="26">
          <cell r="A26">
            <v>900</v>
          </cell>
          <cell r="B26">
            <v>894</v>
          </cell>
          <cell r="C26">
            <v>1</v>
          </cell>
          <cell r="D26">
            <v>1.04</v>
          </cell>
          <cell r="E26">
            <v>1.08</v>
          </cell>
          <cell r="F26">
            <v>1.1200000000000001</v>
          </cell>
          <cell r="G26">
            <v>1.1499999999999999</v>
          </cell>
          <cell r="H26">
            <v>1.18</v>
          </cell>
          <cell r="I26">
            <v>1.21</v>
          </cell>
          <cell r="J26">
            <v>1.23</v>
          </cell>
          <cell r="K26">
            <v>1.26</v>
          </cell>
          <cell r="L26">
            <v>1.28</v>
          </cell>
          <cell r="M26">
            <v>1.31</v>
          </cell>
          <cell r="N26">
            <v>1.33</v>
          </cell>
          <cell r="O26">
            <v>1.35</v>
          </cell>
          <cell r="P26">
            <v>1.37</v>
          </cell>
          <cell r="Q26">
            <v>1.39</v>
          </cell>
          <cell r="R26">
            <v>1.41</v>
          </cell>
          <cell r="S26">
            <v>1.43</v>
          </cell>
          <cell r="T26">
            <v>1.45</v>
          </cell>
          <cell r="U26">
            <v>1.46</v>
          </cell>
          <cell r="V26">
            <v>1.48</v>
          </cell>
          <cell r="W26">
            <v>1.5</v>
          </cell>
          <cell r="X26">
            <v>1.51</v>
          </cell>
          <cell r="Y26">
            <v>1.53</v>
          </cell>
          <cell r="Z26">
            <v>1.55</v>
          </cell>
          <cell r="AA26">
            <v>1.56</v>
          </cell>
          <cell r="AB26">
            <v>1.58</v>
          </cell>
          <cell r="AC26">
            <v>1.59</v>
          </cell>
          <cell r="AD26">
            <v>1.6</v>
          </cell>
          <cell r="AE26">
            <v>1.62</v>
          </cell>
          <cell r="AF26">
            <v>1.63</v>
          </cell>
          <cell r="AG26">
            <v>1.65</v>
          </cell>
          <cell r="AH26">
            <v>1.66</v>
          </cell>
          <cell r="AI26">
            <v>1.68</v>
          </cell>
          <cell r="AJ26">
            <v>1.69</v>
          </cell>
          <cell r="AK26">
            <v>1.7</v>
          </cell>
          <cell r="AL26">
            <v>1.71</v>
          </cell>
          <cell r="AM26">
            <v>1.78</v>
          </cell>
          <cell r="AN26">
            <v>1.83</v>
          </cell>
          <cell r="AO26">
            <v>1.89</v>
          </cell>
          <cell r="AP26">
            <v>1.94</v>
          </cell>
          <cell r="AQ26">
            <v>1.99</v>
          </cell>
          <cell r="AR26">
            <v>2.04</v>
          </cell>
          <cell r="AS26">
            <v>2.09</v>
          </cell>
          <cell r="AT26">
            <v>2.13</v>
          </cell>
          <cell r="AU26">
            <v>2.17</v>
          </cell>
          <cell r="AV26">
            <v>2.2200000000000002</v>
          </cell>
          <cell r="AW26">
            <v>2.2599999999999998</v>
          </cell>
          <cell r="AX26">
            <v>2.2999999999999998</v>
          </cell>
          <cell r="AY26">
            <v>2.66</v>
          </cell>
          <cell r="AZ26">
            <v>2.96</v>
          </cell>
          <cell r="BA26">
            <v>3.24</v>
          </cell>
          <cell r="BB26">
            <v>3.5</v>
          </cell>
          <cell r="BC26">
            <v>3.74</v>
          </cell>
          <cell r="BD26">
            <v>3.97</v>
          </cell>
          <cell r="BE26">
            <v>4.1900000000000004</v>
          </cell>
          <cell r="BF26">
            <v>4.4000000000000004</v>
          </cell>
        </row>
        <row r="27">
          <cell r="A27">
            <v>1000</v>
          </cell>
          <cell r="B27">
            <v>992</v>
          </cell>
          <cell r="C27">
            <v>1</v>
          </cell>
          <cell r="D27">
            <v>1.04</v>
          </cell>
          <cell r="E27">
            <v>1.08</v>
          </cell>
          <cell r="F27">
            <v>1.1100000000000001</v>
          </cell>
          <cell r="G27">
            <v>1.1499999999999999</v>
          </cell>
          <cell r="H27">
            <v>1.18</v>
          </cell>
          <cell r="I27">
            <v>1.2</v>
          </cell>
          <cell r="J27">
            <v>1.23</v>
          </cell>
          <cell r="K27">
            <v>1.25</v>
          </cell>
          <cell r="L27">
            <v>1.28</v>
          </cell>
          <cell r="M27">
            <v>1.3</v>
          </cell>
          <cell r="N27">
            <v>1.32</v>
          </cell>
          <cell r="O27">
            <v>1.34</v>
          </cell>
          <cell r="P27">
            <v>1.36</v>
          </cell>
          <cell r="Q27">
            <v>1.38</v>
          </cell>
          <cell r="R27">
            <v>1.4</v>
          </cell>
          <cell r="S27">
            <v>1.42</v>
          </cell>
          <cell r="T27">
            <v>1.44</v>
          </cell>
          <cell r="U27">
            <v>1.46</v>
          </cell>
          <cell r="V27">
            <v>1.47</v>
          </cell>
          <cell r="W27">
            <v>1.49</v>
          </cell>
          <cell r="X27">
            <v>1.51</v>
          </cell>
          <cell r="Y27">
            <v>1.52</v>
          </cell>
          <cell r="Z27">
            <v>1.54</v>
          </cell>
          <cell r="AA27">
            <v>1.55</v>
          </cell>
          <cell r="AB27">
            <v>1.57</v>
          </cell>
          <cell r="AC27">
            <v>1.58</v>
          </cell>
          <cell r="AD27">
            <v>1.58</v>
          </cell>
          <cell r="AE27">
            <v>1.61</v>
          </cell>
          <cell r="AF27">
            <v>1.62</v>
          </cell>
          <cell r="AG27">
            <v>1.64</v>
          </cell>
          <cell r="AH27">
            <v>1.65</v>
          </cell>
          <cell r="AI27">
            <v>1.66</v>
          </cell>
          <cell r="AJ27">
            <v>1.68</v>
          </cell>
          <cell r="AK27">
            <v>1.69</v>
          </cell>
          <cell r="AL27">
            <v>1.7</v>
          </cell>
          <cell r="AM27">
            <v>1.76</v>
          </cell>
          <cell r="AN27">
            <v>1.82</v>
          </cell>
          <cell r="AO27">
            <v>1.87</v>
          </cell>
          <cell r="AP27">
            <v>1.92</v>
          </cell>
          <cell r="AQ27">
            <v>1.97</v>
          </cell>
          <cell r="AR27">
            <v>2.02</v>
          </cell>
          <cell r="AS27">
            <v>2.06</v>
          </cell>
          <cell r="AT27">
            <v>2.11</v>
          </cell>
          <cell r="AU27">
            <v>2.15</v>
          </cell>
          <cell r="AV27">
            <v>2.19</v>
          </cell>
          <cell r="AW27">
            <v>2.23</v>
          </cell>
          <cell r="AX27">
            <v>2.27</v>
          </cell>
          <cell r="AY27">
            <v>2.62</v>
          </cell>
          <cell r="AZ27">
            <v>2.91</v>
          </cell>
          <cell r="BA27">
            <v>3.18</v>
          </cell>
          <cell r="BB27">
            <v>3.43</v>
          </cell>
          <cell r="BC27">
            <v>3.66</v>
          </cell>
          <cell r="BD27">
            <v>3.88</v>
          </cell>
          <cell r="BE27">
            <v>4.09</v>
          </cell>
          <cell r="BF27">
            <v>4.29</v>
          </cell>
        </row>
        <row r="28">
          <cell r="A28">
            <v>1200</v>
          </cell>
          <cell r="B28">
            <v>1196</v>
          </cell>
          <cell r="C28">
            <v>1</v>
          </cell>
          <cell r="D28">
            <v>1.04</v>
          </cell>
          <cell r="E28">
            <v>1.08</v>
          </cell>
          <cell r="F28">
            <v>1.1100000000000001</v>
          </cell>
          <cell r="G28">
            <v>1.1399999999999999</v>
          </cell>
          <cell r="H28">
            <v>1.17</v>
          </cell>
          <cell r="I28">
            <v>1.2</v>
          </cell>
          <cell r="J28">
            <v>1.22</v>
          </cell>
          <cell r="K28">
            <v>1.25</v>
          </cell>
          <cell r="L28">
            <v>1.27</v>
          </cell>
          <cell r="M28">
            <v>1.29</v>
          </cell>
          <cell r="N28">
            <v>1.31</v>
          </cell>
          <cell r="O28">
            <v>1.34</v>
          </cell>
          <cell r="P28">
            <v>1.35</v>
          </cell>
          <cell r="Q28">
            <v>1.37</v>
          </cell>
          <cell r="R28">
            <v>1.39</v>
          </cell>
          <cell r="S28">
            <v>1.41</v>
          </cell>
          <cell r="T28">
            <v>1.43</v>
          </cell>
          <cell r="U28">
            <v>1.44</v>
          </cell>
          <cell r="V28">
            <v>1.46</v>
          </cell>
          <cell r="W28">
            <v>1.48</v>
          </cell>
          <cell r="X28">
            <v>1.49</v>
          </cell>
          <cell r="Y28">
            <v>1.51</v>
          </cell>
          <cell r="Z28">
            <v>1.52</v>
          </cell>
          <cell r="AA28">
            <v>1.54</v>
          </cell>
          <cell r="AB28">
            <v>1.55</v>
          </cell>
          <cell r="AC28">
            <v>1.57</v>
          </cell>
          <cell r="AD28">
            <v>1.57</v>
          </cell>
          <cell r="AE28">
            <v>1.59</v>
          </cell>
          <cell r="AF28">
            <v>1.61</v>
          </cell>
          <cell r="AG28">
            <v>1.62</v>
          </cell>
          <cell r="AH28">
            <v>1.63</v>
          </cell>
          <cell r="AI28">
            <v>1.64</v>
          </cell>
          <cell r="AJ28">
            <v>1.66</v>
          </cell>
          <cell r="AK28">
            <v>1.67</v>
          </cell>
          <cell r="AL28">
            <v>1.68</v>
          </cell>
          <cell r="AM28">
            <v>1.74</v>
          </cell>
          <cell r="AN28">
            <v>1.79</v>
          </cell>
          <cell r="AO28">
            <v>1.84</v>
          </cell>
          <cell r="AP28">
            <v>1.89</v>
          </cell>
          <cell r="AQ28">
            <v>1.94</v>
          </cell>
          <cell r="AR28">
            <v>1.99</v>
          </cell>
          <cell r="AS28">
            <v>2.0299999999999998</v>
          </cell>
          <cell r="AT28">
            <v>2.0699999999999998</v>
          </cell>
          <cell r="AU28">
            <v>2.11</v>
          </cell>
          <cell r="AV28">
            <v>2.15</v>
          </cell>
          <cell r="AW28">
            <v>2.19</v>
          </cell>
          <cell r="AX28">
            <v>2.2200000000000002</v>
          </cell>
          <cell r="AY28">
            <v>2.5499999999999998</v>
          </cell>
          <cell r="AZ28">
            <v>2.83</v>
          </cell>
          <cell r="BA28">
            <v>3.08</v>
          </cell>
          <cell r="BB28">
            <v>3.31</v>
          </cell>
          <cell r="BC28">
            <v>3.52</v>
          </cell>
          <cell r="BD28">
            <v>3.73</v>
          </cell>
          <cell r="BE28">
            <v>3.92</v>
          </cell>
          <cell r="BF28">
            <v>4.1100000000000003</v>
          </cell>
        </row>
        <row r="29">
          <cell r="A29">
            <v>1400</v>
          </cell>
          <cell r="B29">
            <v>1392</v>
          </cell>
          <cell r="C29">
            <v>1</v>
          </cell>
          <cell r="D29">
            <v>1.04</v>
          </cell>
          <cell r="E29">
            <v>1.08</v>
          </cell>
          <cell r="F29">
            <v>1.1100000000000001</v>
          </cell>
          <cell r="G29">
            <v>1.1399999999999999</v>
          </cell>
          <cell r="H29">
            <v>1.17</v>
          </cell>
          <cell r="I29">
            <v>1.2</v>
          </cell>
          <cell r="J29">
            <v>1.22</v>
          </cell>
          <cell r="K29">
            <v>1.24</v>
          </cell>
          <cell r="L29">
            <v>1.27</v>
          </cell>
          <cell r="M29">
            <v>1.29</v>
          </cell>
          <cell r="N29">
            <v>1.31</v>
          </cell>
          <cell r="O29">
            <v>1.33</v>
          </cell>
          <cell r="P29">
            <v>1.35</v>
          </cell>
          <cell r="Q29">
            <v>1.37</v>
          </cell>
          <cell r="R29">
            <v>1.38</v>
          </cell>
          <cell r="S29">
            <v>1.4</v>
          </cell>
          <cell r="T29">
            <v>1.42</v>
          </cell>
          <cell r="U29">
            <v>1.43</v>
          </cell>
          <cell r="V29">
            <v>1.45</v>
          </cell>
          <cell r="W29">
            <v>1.47</v>
          </cell>
          <cell r="X29">
            <v>1.48</v>
          </cell>
          <cell r="Y29">
            <v>1.5</v>
          </cell>
          <cell r="Z29">
            <v>1.51</v>
          </cell>
          <cell r="AA29">
            <v>1.52</v>
          </cell>
          <cell r="AB29">
            <v>1.54</v>
          </cell>
          <cell r="AC29">
            <v>1.55</v>
          </cell>
          <cell r="AD29">
            <v>1.56</v>
          </cell>
          <cell r="AE29">
            <v>1.58</v>
          </cell>
          <cell r="AF29">
            <v>1.59</v>
          </cell>
          <cell r="AG29">
            <v>1.6</v>
          </cell>
          <cell r="AH29">
            <v>1.62</v>
          </cell>
          <cell r="AI29">
            <v>1.63</v>
          </cell>
          <cell r="AJ29">
            <v>1.64</v>
          </cell>
          <cell r="AK29">
            <v>1.65</v>
          </cell>
          <cell r="AL29">
            <v>1.66</v>
          </cell>
          <cell r="AM29">
            <v>1.72</v>
          </cell>
          <cell r="AN29">
            <v>1.77</v>
          </cell>
          <cell r="AO29">
            <v>1.82</v>
          </cell>
          <cell r="AP29">
            <v>1.87</v>
          </cell>
          <cell r="AQ29">
            <v>1.92</v>
          </cell>
          <cell r="AR29">
            <v>1.96</v>
          </cell>
          <cell r="AS29">
            <v>2</v>
          </cell>
          <cell r="AT29">
            <v>2.04</v>
          </cell>
          <cell r="AU29">
            <v>2.08</v>
          </cell>
          <cell r="AV29">
            <v>2.12</v>
          </cell>
          <cell r="AW29">
            <v>2.15</v>
          </cell>
          <cell r="AX29">
            <v>2.19</v>
          </cell>
          <cell r="AY29">
            <v>2.5</v>
          </cell>
          <cell r="AZ29">
            <v>2.77</v>
          </cell>
          <cell r="BA29">
            <v>3.01</v>
          </cell>
          <cell r="BB29">
            <v>3.22</v>
          </cell>
          <cell r="BC29">
            <v>3.42</v>
          </cell>
          <cell r="BD29">
            <v>3.61</v>
          </cell>
          <cell r="BE29">
            <v>3.8</v>
          </cell>
          <cell r="BF29">
            <v>3.97</v>
          </cell>
        </row>
        <row r="35">
          <cell r="A35">
            <v>1</v>
          </cell>
          <cell r="B35">
            <v>2</v>
          </cell>
          <cell r="C35">
            <v>3</v>
          </cell>
          <cell r="D35">
            <v>4</v>
          </cell>
          <cell r="E35">
            <v>5</v>
          </cell>
          <cell r="F35">
            <v>6</v>
          </cell>
          <cell r="G35">
            <v>7</v>
          </cell>
          <cell r="H35">
            <v>8</v>
          </cell>
          <cell r="I35">
            <v>9</v>
          </cell>
          <cell r="J35">
            <v>10</v>
          </cell>
          <cell r="K35">
            <v>11</v>
          </cell>
          <cell r="L35">
            <v>12</v>
          </cell>
          <cell r="M35">
            <v>13</v>
          </cell>
          <cell r="N35">
            <v>14</v>
          </cell>
          <cell r="O35">
            <v>15</v>
          </cell>
          <cell r="P35">
            <v>16</v>
          </cell>
          <cell r="Q35">
            <v>17</v>
          </cell>
          <cell r="R35">
            <v>18</v>
          </cell>
          <cell r="S35">
            <v>19</v>
          </cell>
          <cell r="T35">
            <v>20</v>
          </cell>
          <cell r="U35">
            <v>21</v>
          </cell>
          <cell r="V35">
            <v>22</v>
          </cell>
          <cell r="W35">
            <v>23</v>
          </cell>
          <cell r="X35">
            <v>24</v>
          </cell>
          <cell r="Y35">
            <v>25</v>
          </cell>
          <cell r="Z35">
            <v>26</v>
          </cell>
          <cell r="AA35">
            <v>27</v>
          </cell>
          <cell r="AB35">
            <v>28</v>
          </cell>
          <cell r="AC35">
            <v>29</v>
          </cell>
          <cell r="AD35">
            <v>30</v>
          </cell>
          <cell r="AE35">
            <v>31</v>
          </cell>
          <cell r="AF35">
            <v>32</v>
          </cell>
          <cell r="AG35">
            <v>33</v>
          </cell>
          <cell r="AH35">
            <v>34</v>
          </cell>
          <cell r="AI35">
            <v>35</v>
          </cell>
          <cell r="AJ35">
            <v>36</v>
          </cell>
          <cell r="AK35">
            <v>37</v>
          </cell>
          <cell r="AL35">
            <v>38</v>
          </cell>
          <cell r="AM35">
            <v>39</v>
          </cell>
          <cell r="AN35">
            <v>40</v>
          </cell>
          <cell r="AO35">
            <v>41</v>
          </cell>
          <cell r="AP35">
            <v>42</v>
          </cell>
          <cell r="AQ35">
            <v>43</v>
          </cell>
          <cell r="AR35">
            <v>44</v>
          </cell>
          <cell r="AS35">
            <v>45</v>
          </cell>
          <cell r="AT35">
            <v>46</v>
          </cell>
          <cell r="AU35">
            <v>47</v>
          </cell>
          <cell r="AV35">
            <v>48</v>
          </cell>
          <cell r="AW35">
            <v>49</v>
          </cell>
          <cell r="AX35">
            <v>50</v>
          </cell>
          <cell r="AY35">
            <v>51</v>
          </cell>
          <cell r="AZ35">
            <v>52</v>
          </cell>
          <cell r="BA35">
            <v>53</v>
          </cell>
          <cell r="BB35">
            <v>54</v>
          </cell>
          <cell r="BC35">
            <v>55</v>
          </cell>
          <cell r="BD35">
            <v>56</v>
          </cell>
          <cell r="BE35">
            <v>57</v>
          </cell>
          <cell r="BF35">
            <v>58</v>
          </cell>
        </row>
      </sheetData>
      <sheetData sheetId="7">
        <row r="3">
          <cell r="C3" t="str">
            <v>Стальные водогазопроводные ГОСТ 3262-75</v>
          </cell>
          <cell r="D3" t="str">
            <v>01</v>
          </cell>
          <cell r="E3" t="str">
            <v>1</v>
          </cell>
        </row>
        <row r="4">
          <cell r="C4" t="str">
            <v>Стальные электросварные прямошовные ГОСТ 10704-91</v>
          </cell>
          <cell r="D4" t="str">
            <v>02</v>
          </cell>
          <cell r="E4" t="str">
            <v>2</v>
          </cell>
        </row>
        <row r="5">
          <cell r="C5" t="str">
            <v>Стальные электросварные спиральным швом  ГОСТ 8696-74</v>
          </cell>
          <cell r="D5" t="str">
            <v>03</v>
          </cell>
          <cell r="E5" t="str">
            <v>3</v>
          </cell>
        </row>
        <row r="6">
          <cell r="C6" t="str">
            <v>Стальные безшовные ГД из КСС  ГОСТ 9940-81</v>
          </cell>
          <cell r="D6" t="str">
            <v>04</v>
          </cell>
          <cell r="E6" t="str">
            <v>4</v>
          </cell>
        </row>
        <row r="7">
          <cell r="C7" t="str">
            <v>Стальные безшовные ГД ГОСТ 8732-78</v>
          </cell>
          <cell r="D7" t="str">
            <v>05</v>
          </cell>
          <cell r="E7" t="str">
            <v>5</v>
          </cell>
        </row>
        <row r="8">
          <cell r="C8" t="str">
            <v>Чугунные ГОСТ 9583-75 (классы ЛА,А,Б)</v>
          </cell>
          <cell r="D8" t="str">
            <v>06</v>
          </cell>
          <cell r="E8" t="str">
            <v>6</v>
          </cell>
        </row>
        <row r="9">
          <cell r="C9" t="str">
            <v>Железобетонные виброгидропрессованные ГОСТ 12586.0-83</v>
          </cell>
          <cell r="D9" t="str">
            <v>07</v>
          </cell>
          <cell r="E9" t="str">
            <v>7</v>
          </cell>
        </row>
        <row r="10">
          <cell r="C10" t="str">
            <v>Железобетонные центрифугированные ГОСТ 12586.0-83</v>
          </cell>
          <cell r="D10" t="str">
            <v>08</v>
          </cell>
          <cell r="E10" t="str">
            <v>8</v>
          </cell>
        </row>
        <row r="11">
          <cell r="C11" t="str">
            <v>Полиэтиленовые ГОСТ 18599-83 (ПНД классы Л,СЛ,С,Т)</v>
          </cell>
          <cell r="D11" t="str">
            <v>09</v>
          </cell>
          <cell r="E11" t="str">
            <v>9</v>
          </cell>
        </row>
        <row r="12">
          <cell r="C12" t="str">
            <v>Полиэтиленовые ГОСТ 18599-83 (ПВД классы Л,СЛ,С,Т)</v>
          </cell>
          <cell r="D12" t="str">
            <v>10</v>
          </cell>
          <cell r="E12" t="str">
            <v>10</v>
          </cell>
        </row>
        <row r="13">
          <cell r="C13" t="str">
            <v>Стеклянные ГОСТ 8894-86</v>
          </cell>
          <cell r="D13" t="str">
            <v>11</v>
          </cell>
          <cell r="E13" t="str">
            <v>11</v>
          </cell>
        </row>
        <row r="14">
          <cell r="C14" t="str">
            <v>ПВХ с раструбом под клеевое соединение (ГОСТ Р51613-2000)</v>
          </cell>
          <cell r="D14" t="str">
            <v>12</v>
          </cell>
          <cell r="E14" t="str">
            <v>12</v>
          </cell>
        </row>
        <row r="17">
          <cell r="C17" t="str">
            <v>Новые</v>
          </cell>
          <cell r="D17" t="str">
            <v>01Новые</v>
          </cell>
          <cell r="E17">
            <v>0.1</v>
          </cell>
        </row>
        <row r="18">
          <cell r="C18" t="str">
            <v>Новые битуминизированные</v>
          </cell>
          <cell r="D18" t="str">
            <v>01Новые битуминизированные</v>
          </cell>
          <cell r="E18">
            <v>0.3</v>
          </cell>
        </row>
        <row r="19">
          <cell r="C19" t="str">
            <v>Очищенные после многих лет эксплуатации</v>
          </cell>
          <cell r="D19" t="str">
            <v>01Очищенные после многих лет эксплуатации</v>
          </cell>
          <cell r="E19">
            <v>0.3</v>
          </cell>
        </row>
        <row r="20">
          <cell r="C20" t="str">
            <v>Водопроводные, бывшие в эксплуатации</v>
          </cell>
          <cell r="D20" t="str">
            <v>01Водопроводные, бывшие в эксплуатации</v>
          </cell>
          <cell r="E20">
            <v>1.5</v>
          </cell>
        </row>
        <row r="21">
          <cell r="C21" t="str">
            <v>Сильно заржавленные</v>
          </cell>
          <cell r="D21" t="str">
            <v>01Сильно заржавленные</v>
          </cell>
          <cell r="E21">
            <v>2</v>
          </cell>
        </row>
        <row r="22">
          <cell r="C22" t="str">
            <v>С неравномерным перекрытием соединений</v>
          </cell>
          <cell r="D22" t="str">
            <v>01С неравномерным перекрытием соединений</v>
          </cell>
          <cell r="E22">
            <v>5</v>
          </cell>
        </row>
        <row r="23">
          <cell r="C23" t="str">
            <v>Новые</v>
          </cell>
          <cell r="D23" t="str">
            <v>02Новые</v>
          </cell>
          <cell r="E23">
            <v>0.1</v>
          </cell>
        </row>
        <row r="24">
          <cell r="C24" t="str">
            <v>Новые битуминизированные</v>
          </cell>
          <cell r="D24" t="str">
            <v>02Новые битуминизированные</v>
          </cell>
          <cell r="E24">
            <v>0.3</v>
          </cell>
        </row>
        <row r="25">
          <cell r="C25" t="str">
            <v>Очищенные после многих лет эксплуатации</v>
          </cell>
          <cell r="D25" t="str">
            <v>02Очищенные после многих лет эксплуатации</v>
          </cell>
          <cell r="E25">
            <v>0.3</v>
          </cell>
        </row>
        <row r="26">
          <cell r="C26" t="str">
            <v>Водопроводные, бывшие в эксплуатации</v>
          </cell>
          <cell r="D26" t="str">
            <v>02Водопроводные, бывшие в эксплуатации</v>
          </cell>
          <cell r="E26">
            <v>1.5</v>
          </cell>
        </row>
        <row r="27">
          <cell r="C27" t="str">
            <v>Сильно заржавленные</v>
          </cell>
          <cell r="D27" t="str">
            <v>02Сильно заржавленные</v>
          </cell>
          <cell r="E27">
            <v>2</v>
          </cell>
        </row>
        <row r="28">
          <cell r="C28" t="str">
            <v>С неравномерным перекрытием соединений</v>
          </cell>
          <cell r="D28" t="str">
            <v>02С неравномерным перекрытием соединений</v>
          </cell>
          <cell r="E28">
            <v>5</v>
          </cell>
        </row>
        <row r="29">
          <cell r="C29" t="str">
            <v>Новые</v>
          </cell>
          <cell r="D29" t="str">
            <v>03Новые</v>
          </cell>
          <cell r="E29">
            <v>0.1</v>
          </cell>
        </row>
        <row r="30">
          <cell r="C30" t="str">
            <v>Новые битуминизированные</v>
          </cell>
          <cell r="D30" t="str">
            <v>03Новые битуминизированные</v>
          </cell>
          <cell r="E30">
            <v>0.3</v>
          </cell>
        </row>
        <row r="31">
          <cell r="C31" t="str">
            <v>Очищенные после многих лет эксплуатации</v>
          </cell>
          <cell r="D31" t="str">
            <v>03Очищенные после многих лет эксплуатации</v>
          </cell>
          <cell r="E31">
            <v>0.3</v>
          </cell>
        </row>
        <row r="32">
          <cell r="C32" t="str">
            <v>Водопроводные, бывшие в эксплуатации</v>
          </cell>
          <cell r="D32" t="str">
            <v>03Водопроводные, бывшие в эксплуатации</v>
          </cell>
          <cell r="E32">
            <v>1.5</v>
          </cell>
        </row>
        <row r="33">
          <cell r="C33" t="str">
            <v>Сильно заржавленные</v>
          </cell>
          <cell r="D33" t="str">
            <v>03Сильно заржавленные</v>
          </cell>
          <cell r="E33">
            <v>2</v>
          </cell>
        </row>
        <row r="34">
          <cell r="C34" t="str">
            <v>С неравномерным перекрытием соединений</v>
          </cell>
          <cell r="D34" t="str">
            <v>03С неравномерным перекрытием соединений</v>
          </cell>
          <cell r="E34">
            <v>5</v>
          </cell>
        </row>
        <row r="35">
          <cell r="C35" t="str">
            <v>Новые</v>
          </cell>
          <cell r="D35" t="str">
            <v>04Новые</v>
          </cell>
          <cell r="E35">
            <v>0.1</v>
          </cell>
        </row>
        <row r="36">
          <cell r="C36" t="str">
            <v>Новые битуминизированные</v>
          </cell>
          <cell r="D36" t="str">
            <v>04Новые битуминизированные</v>
          </cell>
          <cell r="E36">
            <v>0.3</v>
          </cell>
        </row>
        <row r="37">
          <cell r="C37" t="str">
            <v>Очищенные после многих лет эксплуатации</v>
          </cell>
          <cell r="D37" t="str">
            <v>04Очищенные после многих лет эксплуатации</v>
          </cell>
          <cell r="E37">
            <v>0.3</v>
          </cell>
        </row>
        <row r="38">
          <cell r="C38" t="str">
            <v>Водопроводные, бывшие в эксплуатации</v>
          </cell>
          <cell r="D38" t="str">
            <v>04Водопроводные, бывшие в эксплуатации</v>
          </cell>
          <cell r="E38">
            <v>1.5</v>
          </cell>
        </row>
        <row r="39">
          <cell r="C39" t="str">
            <v>Сильно заржавленные</v>
          </cell>
          <cell r="D39" t="str">
            <v>04Сильно заржавленные</v>
          </cell>
          <cell r="E39">
            <v>2</v>
          </cell>
        </row>
        <row r="40">
          <cell r="C40" t="str">
            <v>С неравномерным перекрытием соединений</v>
          </cell>
          <cell r="D40" t="str">
            <v>04С неравномерным перекрытием соединений</v>
          </cell>
          <cell r="E40">
            <v>5</v>
          </cell>
        </row>
        <row r="41">
          <cell r="C41" t="str">
            <v>Новые</v>
          </cell>
          <cell r="D41" t="str">
            <v>05Новые</v>
          </cell>
          <cell r="E41">
            <v>0.1</v>
          </cell>
        </row>
        <row r="42">
          <cell r="C42" t="str">
            <v>Новые битуминизированные</v>
          </cell>
          <cell r="D42" t="str">
            <v>05Новые битуминизированные</v>
          </cell>
          <cell r="E42">
            <v>0.3</v>
          </cell>
        </row>
        <row r="43">
          <cell r="C43" t="str">
            <v>Очищенные после многих лет эксплуатации</v>
          </cell>
          <cell r="D43" t="str">
            <v>05Очищенные после многих лет эксплуатации</v>
          </cell>
          <cell r="E43">
            <v>0.3</v>
          </cell>
        </row>
        <row r="44">
          <cell r="C44" t="str">
            <v>Водопроводные, бывшие в эксплуатации</v>
          </cell>
          <cell r="D44" t="str">
            <v>05Водопроводные, бывшие в эксплуатации</v>
          </cell>
          <cell r="E44">
            <v>1.5</v>
          </cell>
        </row>
        <row r="45">
          <cell r="C45" t="str">
            <v>Сильно заржавленные</v>
          </cell>
          <cell r="D45" t="str">
            <v>05Сильно заржавленные</v>
          </cell>
          <cell r="E45">
            <v>2</v>
          </cell>
        </row>
        <row r="46">
          <cell r="C46" t="str">
            <v>С неравномерным перекрытием соединений</v>
          </cell>
          <cell r="D46" t="str">
            <v>05С неравномерным перекрытием соединений</v>
          </cell>
          <cell r="E46">
            <v>5</v>
          </cell>
        </row>
        <row r="47">
          <cell r="C47" t="str">
            <v>Новые</v>
          </cell>
          <cell r="D47" t="str">
            <v>06Новые</v>
          </cell>
          <cell r="E47">
            <v>1</v>
          </cell>
        </row>
        <row r="48">
          <cell r="C48" t="str">
            <v>Новые битуминизированные</v>
          </cell>
          <cell r="D48" t="str">
            <v>06Новые битуминизированные</v>
          </cell>
          <cell r="E48">
            <v>0.15</v>
          </cell>
        </row>
        <row r="49">
          <cell r="C49" t="str">
            <v>Очищенные после многих лет эксплуатации</v>
          </cell>
          <cell r="D49" t="str">
            <v>06Очищенные после многих лет эксплуатации</v>
          </cell>
          <cell r="E49">
            <v>1.5</v>
          </cell>
        </row>
        <row r="50">
          <cell r="C50" t="str">
            <v>Водопроводные, бывшие в эксплуатации</v>
          </cell>
          <cell r="D50" t="str">
            <v>06Водопроводные, бывшие в эксплуатации</v>
          </cell>
          <cell r="E50">
            <v>1.4</v>
          </cell>
        </row>
        <row r="51">
          <cell r="C51" t="str">
            <v>Сильно корродированные</v>
          </cell>
          <cell r="D51" t="str">
            <v>06Сильно корродированные</v>
          </cell>
          <cell r="E51">
            <v>3</v>
          </cell>
        </row>
        <row r="52">
          <cell r="C52" t="str">
            <v>Асфальтированные</v>
          </cell>
          <cell r="D52" t="str">
            <v>06Асфальтированные</v>
          </cell>
          <cell r="E52">
            <v>0.3</v>
          </cell>
        </row>
        <row r="53">
          <cell r="C53" t="str">
            <v>Бывшие в эксплуатации, корродированные</v>
          </cell>
          <cell r="D53" t="str">
            <v>06Бывшие в эксплуатации, корродированные</v>
          </cell>
          <cell r="E53">
            <v>1.5</v>
          </cell>
        </row>
        <row r="54">
          <cell r="C54" t="str">
            <v>Со значительными отложениями</v>
          </cell>
          <cell r="D54" t="str">
            <v>06Со значительными отложениями</v>
          </cell>
          <cell r="E54">
            <v>4</v>
          </cell>
        </row>
        <row r="55">
          <cell r="C55" t="str">
            <v xml:space="preserve">Новые центрифугированные </v>
          </cell>
          <cell r="D55" t="str">
            <v xml:space="preserve">07Новые центрифугированные </v>
          </cell>
          <cell r="E55">
            <v>0.8</v>
          </cell>
        </row>
        <row r="56">
          <cell r="C56" t="str">
            <v xml:space="preserve">Новые необработанные </v>
          </cell>
          <cell r="D56" t="str">
            <v xml:space="preserve">07Новые необработанные </v>
          </cell>
          <cell r="E56">
            <v>2.5</v>
          </cell>
        </row>
        <row r="57">
          <cell r="C57" t="str">
            <v>Старые</v>
          </cell>
          <cell r="D57" t="str">
            <v>07Старые</v>
          </cell>
          <cell r="E57">
            <v>5</v>
          </cell>
        </row>
        <row r="58">
          <cell r="C58" t="str">
            <v xml:space="preserve">Новые центрифугированные </v>
          </cell>
          <cell r="D58" t="str">
            <v xml:space="preserve">08Новые центрифугированные </v>
          </cell>
          <cell r="E58">
            <v>0.8</v>
          </cell>
        </row>
        <row r="59">
          <cell r="C59" t="str">
            <v xml:space="preserve">Новые необработанные </v>
          </cell>
          <cell r="D59" t="str">
            <v xml:space="preserve">08Новые необработанные </v>
          </cell>
          <cell r="E59">
            <v>2.5</v>
          </cell>
        </row>
        <row r="60">
          <cell r="C60" t="str">
            <v>Старые</v>
          </cell>
          <cell r="D60" t="str">
            <v>08Старые</v>
          </cell>
          <cell r="E60">
            <v>5</v>
          </cell>
        </row>
        <row r="61">
          <cell r="C61" t="str">
            <v>Чистые/Новые</v>
          </cell>
          <cell r="D61" t="str">
            <v>09Чистые/Новые</v>
          </cell>
          <cell r="E61">
            <v>0.15</v>
          </cell>
        </row>
        <row r="62">
          <cell r="D62" t="str">
            <v>10Чистые/Новые</v>
          </cell>
          <cell r="E62">
            <v>0.15</v>
          </cell>
        </row>
        <row r="63">
          <cell r="D63" t="str">
            <v>11Чистые/Новые</v>
          </cell>
          <cell r="E63">
            <v>0.15</v>
          </cell>
        </row>
        <row r="64">
          <cell r="D64" t="str">
            <v>12Чистые/Новые</v>
          </cell>
          <cell r="E64">
            <v>0.15</v>
          </cell>
        </row>
        <row r="69">
          <cell r="C69" t="str">
            <v>Вход в трубу из емкости</v>
          </cell>
          <cell r="D69" t="str">
            <v>01</v>
          </cell>
          <cell r="E69">
            <v>1</v>
          </cell>
        </row>
        <row r="70">
          <cell r="C70" t="str">
            <v>Выход из трубы в емкость</v>
          </cell>
          <cell r="D70" t="str">
            <v>02</v>
          </cell>
          <cell r="E70">
            <v>2</v>
          </cell>
        </row>
        <row r="71">
          <cell r="C71" t="str">
            <v>Переход</v>
          </cell>
          <cell r="D71" t="str">
            <v>03</v>
          </cell>
          <cell r="E71">
            <v>3</v>
          </cell>
        </row>
        <row r="72">
          <cell r="C72" t="str">
            <v>Отвод</v>
          </cell>
          <cell r="D72" t="str">
            <v>04</v>
          </cell>
          <cell r="E72">
            <v>4</v>
          </cell>
        </row>
        <row r="73">
          <cell r="C73" t="str">
            <v>Колено</v>
          </cell>
          <cell r="D73" t="str">
            <v>05</v>
          </cell>
          <cell r="E73">
            <v>5</v>
          </cell>
        </row>
        <row r="74">
          <cell r="C74" t="str">
            <v>Тройник</v>
          </cell>
          <cell r="D74" t="str">
            <v>06</v>
          </cell>
          <cell r="E74">
            <v>6</v>
          </cell>
        </row>
        <row r="75">
          <cell r="C75" t="str">
            <v>Арматура</v>
          </cell>
          <cell r="D75" t="str">
            <v>07</v>
          </cell>
          <cell r="E75">
            <v>7</v>
          </cell>
        </row>
        <row r="76">
          <cell r="C76" t="str">
            <v>Компенсатор</v>
          </cell>
          <cell r="D76" t="str">
            <v>08</v>
          </cell>
          <cell r="E76">
            <v>8</v>
          </cell>
        </row>
        <row r="78">
          <cell r="C78" t="str">
            <v>Труба входит в емкость</v>
          </cell>
        </row>
        <row r="79">
          <cell r="C79" t="str">
            <v>Труба входит в емкость заподлицо со стенкой, угол α</v>
          </cell>
        </row>
        <row r="80">
          <cell r="C80" t="str">
            <v>Выход из трубы в емкость</v>
          </cell>
        </row>
        <row r="81">
          <cell r="C81" t="str">
            <v>Внезапное сужение D/d</v>
          </cell>
        </row>
        <row r="82">
          <cell r="C82" t="str">
            <v>Внезапное расширение d/D</v>
          </cell>
        </row>
        <row r="83">
          <cell r="C83" t="str">
            <v>Диафрагма в прямой трубе D/d</v>
          </cell>
        </row>
        <row r="84">
          <cell r="C84" t="str">
            <v>Диффузор при переходе d/D, L,α</v>
          </cell>
        </row>
        <row r="85">
          <cell r="C85" t="str">
            <v>Конфузор при переходе d/D, L,α</v>
          </cell>
        </row>
        <row r="86">
          <cell r="C86" t="str">
            <v>Отвод плавный R, D,α=90°</v>
          </cell>
        </row>
        <row r="87">
          <cell r="C87" t="str">
            <v>Отвод сварной секционный n, α</v>
          </cell>
        </row>
        <row r="88">
          <cell r="C88" t="str">
            <v>Колено с острой кромкой D=d, α=90°, без ниши</v>
          </cell>
        </row>
        <row r="89">
          <cell r="C89" t="str">
            <v>Колено с острой кромкой D=d, α=90°, с нишей</v>
          </cell>
        </row>
        <row r="90">
          <cell r="C90" t="str">
            <v>Тройник на проходе приточного типа</v>
          </cell>
        </row>
        <row r="91">
          <cell r="C91" t="str">
            <v>Тройник на проходе вытяжного типа</v>
          </cell>
        </row>
        <row r="92">
          <cell r="C92" t="str">
            <v>Тройник на ответвлении приточного типа</v>
          </cell>
        </row>
        <row r="93">
          <cell r="C93" t="str">
            <v>Тройник на ответвлении вытяжного типа</v>
          </cell>
        </row>
        <row r="94">
          <cell r="C94" t="str">
            <v>Задвижка клиновая полностью открытая</v>
          </cell>
        </row>
        <row r="95">
          <cell r="C95" t="str">
            <v>Задвижка шиберная полностью открытая</v>
          </cell>
        </row>
        <row r="96">
          <cell r="C96" t="str">
            <v>Вентиль при полном открытии стандартный</v>
          </cell>
        </row>
        <row r="97">
          <cell r="C97" t="str">
            <v>Вентиль при полном открытии штампованный</v>
          </cell>
        </row>
        <row r="98">
          <cell r="C98" t="str">
            <v>Вентиль при полном открытии угловой</v>
          </cell>
        </row>
        <row r="99">
          <cell r="C99" t="str">
            <v>Вентиль при полном открытии прямоточный</v>
          </cell>
        </row>
        <row r="100">
          <cell r="C100" t="str">
            <v>Клапан обратный поворотный</v>
          </cell>
        </row>
        <row r="101">
          <cell r="C101" t="str">
            <v>Клапан обратный подъемный</v>
          </cell>
        </row>
        <row r="102">
          <cell r="C102" t="str">
            <v>Кран</v>
          </cell>
        </row>
        <row r="103">
          <cell r="C103" t="str">
            <v>Компенсатор линзовый</v>
          </cell>
        </row>
        <row r="104">
          <cell r="C104" t="str">
            <v>Компенсатор сальниковый</v>
          </cell>
        </row>
        <row r="105">
          <cell r="C105" t="str">
            <v>Компенсатор П-образный</v>
          </cell>
        </row>
        <row r="106">
          <cell r="C106" t="str">
            <v>Компенсатор волнистый D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ыбор из таблиц пр325"/>
      <sheetName val="Плотность воды"/>
      <sheetName val="Годовые потери (теплоноситель)"/>
      <sheetName val="ПЗ.Часть1"/>
      <sheetName val="ПЗ.Часть2"/>
      <sheetName val="Таблицы из приказа 325"/>
      <sheetName val="Отпуск тепла"/>
      <sheetName val="ТС по КС, Эксп.,факт"/>
      <sheetName val="выбор диаметра"/>
      <sheetName val="ПЕРЕЧЕНЬ ТС не прош. гос.рег."/>
      <sheetName val="Т5.3"/>
      <sheetName val="Т5.4"/>
      <sheetName val="Т5.5"/>
      <sheetName val="Т6.1"/>
      <sheetName val="Т6.3"/>
      <sheetName val="Т6.8"/>
      <sheetName val="Т7"/>
      <sheetName val="Т8.1"/>
      <sheetName val="Т8.2"/>
      <sheetName val="Т9.1"/>
      <sheetName val="Т10.1"/>
      <sheetName val="выбор данных"/>
      <sheetName val="Т10.2"/>
      <sheetName val="Расчеты"/>
      <sheetName val="Показатели"/>
      <sheetName val="Общие сведения (старый СНиП)"/>
      <sheetName val="Общие сведения (новый СНиП)"/>
      <sheetName val="выбор q"/>
      <sheetName val="Таблица 7"/>
      <sheetName val="Темппер.график(на 23г.)"/>
      <sheetName val="Темппер.график (на 22г.)"/>
      <sheetName val="нагрузки 2023"/>
      <sheetName val="Расчет ЭЭ1"/>
      <sheetName val="!!!!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Ст</v>
          </cell>
          <cell r="B2">
            <v>1</v>
          </cell>
        </row>
        <row r="3">
          <cell r="A3" t="str">
            <v>ПП</v>
          </cell>
          <cell r="B3">
            <v>2</v>
          </cell>
        </row>
        <row r="6">
          <cell r="A6" t="str">
            <v>Наружный диаметр, мм</v>
          </cell>
          <cell r="B6" t="str">
            <v>толщина стенки, мм</v>
          </cell>
          <cell r="C6" t="str">
            <v>Внутренний диаметр, мм</v>
          </cell>
          <cell r="D6" t="str">
            <v>Условный диаметр, мм</v>
          </cell>
        </row>
        <row r="7">
          <cell r="A7">
            <v>20</v>
          </cell>
          <cell r="B7">
            <v>2.8</v>
          </cell>
          <cell r="C7">
            <v>14.4</v>
          </cell>
          <cell r="D7">
            <v>15</v>
          </cell>
        </row>
        <row r="8">
          <cell r="A8">
            <v>25</v>
          </cell>
          <cell r="B8">
            <v>3.2</v>
          </cell>
          <cell r="C8">
            <v>18.600000000000001</v>
          </cell>
          <cell r="D8">
            <v>20</v>
          </cell>
        </row>
        <row r="9">
          <cell r="A9">
            <v>32</v>
          </cell>
          <cell r="B9">
            <v>3.2</v>
          </cell>
          <cell r="C9">
            <v>25.6</v>
          </cell>
          <cell r="D9">
            <v>25</v>
          </cell>
        </row>
        <row r="10">
          <cell r="A10">
            <v>38</v>
          </cell>
          <cell r="B10">
            <v>3.2</v>
          </cell>
          <cell r="C10">
            <v>31.6</v>
          </cell>
          <cell r="D10">
            <v>32</v>
          </cell>
        </row>
        <row r="11">
          <cell r="A11">
            <v>40</v>
          </cell>
          <cell r="B11">
            <v>3.5</v>
          </cell>
          <cell r="C11">
            <v>33</v>
          </cell>
          <cell r="D11">
            <v>32</v>
          </cell>
        </row>
        <row r="12">
          <cell r="A12">
            <v>50</v>
          </cell>
          <cell r="B12">
            <v>3.5</v>
          </cell>
          <cell r="C12">
            <v>43</v>
          </cell>
          <cell r="D12">
            <v>40</v>
          </cell>
        </row>
        <row r="13">
          <cell r="A13">
            <v>51</v>
          </cell>
          <cell r="B13">
            <v>3.5</v>
          </cell>
          <cell r="C13">
            <v>44</v>
          </cell>
          <cell r="D13">
            <v>40</v>
          </cell>
        </row>
        <row r="14">
          <cell r="A14">
            <v>57</v>
          </cell>
          <cell r="B14">
            <v>3.5</v>
          </cell>
          <cell r="C14">
            <v>50</v>
          </cell>
          <cell r="D14">
            <v>50</v>
          </cell>
        </row>
        <row r="15">
          <cell r="A15">
            <v>60</v>
          </cell>
          <cell r="B15">
            <v>3.5</v>
          </cell>
          <cell r="C15">
            <v>53</v>
          </cell>
          <cell r="D15">
            <v>50</v>
          </cell>
        </row>
        <row r="16">
          <cell r="A16">
            <v>63</v>
          </cell>
          <cell r="B16">
            <v>3.5</v>
          </cell>
          <cell r="C16">
            <v>56</v>
          </cell>
          <cell r="D16">
            <v>50</v>
          </cell>
        </row>
        <row r="17">
          <cell r="A17">
            <v>76</v>
          </cell>
          <cell r="B17">
            <v>3.5</v>
          </cell>
          <cell r="C17">
            <v>69</v>
          </cell>
          <cell r="D17">
            <v>65</v>
          </cell>
        </row>
        <row r="18">
          <cell r="A18">
            <v>89</v>
          </cell>
          <cell r="B18">
            <v>3.5</v>
          </cell>
          <cell r="C18">
            <v>82</v>
          </cell>
          <cell r="D18">
            <v>80</v>
          </cell>
        </row>
        <row r="19">
          <cell r="A19">
            <v>102</v>
          </cell>
          <cell r="B19">
            <v>4</v>
          </cell>
          <cell r="C19">
            <v>94</v>
          </cell>
          <cell r="D19">
            <v>100</v>
          </cell>
        </row>
        <row r="20">
          <cell r="A20">
            <v>108</v>
          </cell>
          <cell r="B20">
            <v>4</v>
          </cell>
          <cell r="C20">
            <v>100</v>
          </cell>
          <cell r="D20">
            <v>100</v>
          </cell>
        </row>
        <row r="21">
          <cell r="A21">
            <v>114</v>
          </cell>
          <cell r="B21">
            <v>4.5</v>
          </cell>
          <cell r="C21">
            <v>105</v>
          </cell>
          <cell r="D21">
            <v>100</v>
          </cell>
        </row>
        <row r="22">
          <cell r="A22">
            <v>133</v>
          </cell>
          <cell r="B22">
            <v>4.5</v>
          </cell>
          <cell r="C22">
            <v>124</v>
          </cell>
          <cell r="D22">
            <v>125</v>
          </cell>
        </row>
        <row r="23">
          <cell r="A23">
            <v>159</v>
          </cell>
          <cell r="B23">
            <v>4.5</v>
          </cell>
          <cell r="C23">
            <v>150</v>
          </cell>
          <cell r="D23">
            <v>150</v>
          </cell>
        </row>
        <row r="24">
          <cell r="A24">
            <v>180</v>
          </cell>
          <cell r="B24">
            <v>4.5</v>
          </cell>
          <cell r="C24">
            <v>171</v>
          </cell>
          <cell r="D24">
            <v>175</v>
          </cell>
        </row>
        <row r="25">
          <cell r="A25">
            <v>219</v>
          </cell>
          <cell r="B25">
            <v>6</v>
          </cell>
          <cell r="C25">
            <v>207</v>
          </cell>
          <cell r="D25">
            <v>200</v>
          </cell>
        </row>
        <row r="26">
          <cell r="A26">
            <v>273</v>
          </cell>
          <cell r="B26">
            <v>7</v>
          </cell>
          <cell r="C26">
            <v>259</v>
          </cell>
          <cell r="D26">
            <v>250</v>
          </cell>
        </row>
        <row r="27">
          <cell r="A27">
            <v>45</v>
          </cell>
          <cell r="B27">
            <v>3.5</v>
          </cell>
          <cell r="C27">
            <v>38</v>
          </cell>
          <cell r="D27">
            <v>40</v>
          </cell>
        </row>
        <row r="28">
          <cell r="A28">
            <v>377</v>
          </cell>
          <cell r="B28">
            <v>8</v>
          </cell>
          <cell r="C28">
            <v>361</v>
          </cell>
          <cell r="D28">
            <v>350</v>
          </cell>
        </row>
        <row r="29">
          <cell r="A29">
            <v>426</v>
          </cell>
          <cell r="B29">
            <v>8</v>
          </cell>
          <cell r="C29">
            <v>410</v>
          </cell>
          <cell r="D29">
            <v>400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</row>
        <row r="31">
          <cell r="A31">
            <v>0</v>
          </cell>
          <cell r="B31">
            <v>0</v>
          </cell>
          <cell r="C31">
            <v>0</v>
          </cell>
          <cell r="D31">
            <v>0</v>
          </cell>
        </row>
        <row r="35">
          <cell r="I35">
            <v>16</v>
          </cell>
          <cell r="J35">
            <v>2</v>
          </cell>
          <cell r="K35">
            <v>15</v>
          </cell>
          <cell r="L35">
            <v>12</v>
          </cell>
        </row>
        <row r="36">
          <cell r="I36">
            <v>20</v>
          </cell>
          <cell r="J36">
            <v>3.4</v>
          </cell>
          <cell r="K36">
            <v>15</v>
          </cell>
          <cell r="L36">
            <v>13.2</v>
          </cell>
        </row>
        <row r="37">
          <cell r="I37">
            <v>25</v>
          </cell>
          <cell r="J37">
            <v>4.2</v>
          </cell>
          <cell r="K37">
            <v>15</v>
          </cell>
          <cell r="L37">
            <v>16.600000000000001</v>
          </cell>
        </row>
        <row r="38">
          <cell r="I38">
            <v>32</v>
          </cell>
          <cell r="J38">
            <v>5.4</v>
          </cell>
          <cell r="K38">
            <v>20</v>
          </cell>
          <cell r="L38">
            <v>21.2</v>
          </cell>
        </row>
        <row r="39">
          <cell r="I39">
            <v>40</v>
          </cell>
          <cell r="J39">
            <v>6.7</v>
          </cell>
          <cell r="K39">
            <v>25</v>
          </cell>
          <cell r="L39">
            <v>26.6</v>
          </cell>
        </row>
        <row r="40">
          <cell r="I40">
            <v>50</v>
          </cell>
          <cell r="J40">
            <v>8.4</v>
          </cell>
          <cell r="K40">
            <v>32</v>
          </cell>
          <cell r="L40">
            <v>33.200000000000003</v>
          </cell>
        </row>
        <row r="41">
          <cell r="I41">
            <v>63</v>
          </cell>
          <cell r="J41">
            <v>10.050000000000001</v>
          </cell>
          <cell r="K41">
            <v>40</v>
          </cell>
          <cell r="L41">
            <v>42.9</v>
          </cell>
        </row>
        <row r="42">
          <cell r="I42">
            <v>75</v>
          </cell>
          <cell r="J42">
            <v>12.5</v>
          </cell>
          <cell r="K42">
            <v>50</v>
          </cell>
          <cell r="L42">
            <v>50</v>
          </cell>
        </row>
        <row r="43">
          <cell r="I43">
            <v>90</v>
          </cell>
          <cell r="J43">
            <v>15</v>
          </cell>
          <cell r="K43">
            <v>65</v>
          </cell>
          <cell r="L43">
            <v>60</v>
          </cell>
        </row>
        <row r="44">
          <cell r="I44">
            <v>110</v>
          </cell>
          <cell r="J44">
            <v>18.899999999999999</v>
          </cell>
          <cell r="K44">
            <v>80</v>
          </cell>
          <cell r="L44">
            <v>72.2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котельные"/>
      <sheetName val="Нагрузки пл-ка Ремзавода,Ст-лей"/>
      <sheetName val="Расчет нагрузок"/>
      <sheetName val="нагрузки 2023"/>
      <sheetName val="Свод нагрузок"/>
      <sheetName val="нагрузки 2023 (2)"/>
      <sheetName val="Таблица 1"/>
      <sheetName val="Таблица 2"/>
      <sheetName val="поправ.коэф."/>
      <sheetName val="Т3.1 до 21г"/>
      <sheetName val="Т5.1 до 21г"/>
      <sheetName val="Т.3.1 после 21г"/>
      <sheetName val="Т.5.1 после 21г"/>
      <sheetName val="отоп.хар-ки зданий"/>
      <sheetName val="отопит.хар-ки общ.зданий"/>
      <sheetName val="темпер.внутр.воздуха"/>
      <sheetName val="отопит.хар-ки жил.зданий"/>
      <sheetName val="от..хар-ки общ.зд. (более 5000)"/>
      <sheetName val="отопит.хар-ки жил.зд (до 30г.)"/>
      <sheetName val="кот№22 (2)"/>
      <sheetName val="кот№22"/>
      <sheetName val="нагрузки кот №22"/>
      <sheetName val="Нагрузки кот №4"/>
      <sheetName val="Расчет нагрузок 2023"/>
    </sheetNames>
    <sheetDataSet>
      <sheetData sheetId="0"/>
      <sheetData sheetId="1"/>
      <sheetData sheetId="2"/>
      <sheetData sheetId="3"/>
      <sheetData sheetId="4"/>
      <sheetData sheetId="5">
        <row r="18">
          <cell r="K18" t="str">
            <v>ул. Ширшова 2а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3" t="str">
            <v>Объем здания по наружному обмеру, м3</v>
          </cell>
          <cell r="B3" t="str">
            <v>Административные здания, конторы</v>
          </cell>
          <cell r="C3" t="str">
            <v>Кинотеатры</v>
          </cell>
          <cell r="D3" t="str">
            <v>Магазины</v>
          </cell>
          <cell r="E3" t="str">
            <v>Детские сады</v>
          </cell>
          <cell r="F3" t="str">
            <v>Больницы</v>
          </cell>
          <cell r="G3" t="str">
            <v>Предприятия общественного питания, столовые, фабрики-кухни, кафе, рестораны</v>
          </cell>
          <cell r="H3" t="str">
            <v>Поликлиники</v>
          </cell>
          <cell r="I3" t="str">
            <v>Клубы</v>
          </cell>
          <cell r="J3" t="str">
            <v>Гаражи</v>
          </cell>
          <cell r="K3" t="str">
            <v>Бани</v>
          </cell>
          <cell r="L3" t="str">
            <v>Школы и высшие учебные заведения</v>
          </cell>
          <cell r="M3" t="str">
            <v>Гостиницы</v>
          </cell>
          <cell r="N3" t="str">
            <v>Пожарное депо</v>
          </cell>
          <cell r="O3" t="str">
            <v>Жилые здания, построенные  до 1958 года</v>
          </cell>
          <cell r="P3" t="str">
            <v>Жилые здания, построенные  после 1958 года</v>
          </cell>
          <cell r="Q3" t="str">
            <v>Жилые здания, построенные  до 1930 года, для tо&lt; -30⁰С</v>
          </cell>
          <cell r="R3" t="str">
            <v>Жилые здания, построенные  до 1930 года, для  -20⁰С &gt; tо ≥-30⁰С</v>
          </cell>
          <cell r="S3" t="str">
            <v>Жилые здания, построенные  до 1930 года, для tо&gt;-20⁰С</v>
          </cell>
          <cell r="T3" t="str">
            <v>Театры</v>
          </cell>
          <cell r="U3" t="str">
            <v>Прачечные</v>
          </cell>
          <cell r="V3" t="str">
            <v>Лаборатории</v>
          </cell>
        </row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  <cell r="N4">
            <v>14</v>
          </cell>
          <cell r="O4">
            <v>15</v>
          </cell>
          <cell r="P4">
            <v>16</v>
          </cell>
          <cell r="Q4">
            <v>17</v>
          </cell>
          <cell r="R4">
            <v>18</v>
          </cell>
          <cell r="S4">
            <v>19</v>
          </cell>
          <cell r="T4">
            <v>20</v>
          </cell>
          <cell r="U4">
            <v>21</v>
          </cell>
          <cell r="V4">
            <v>22</v>
          </cell>
        </row>
        <row r="5">
          <cell r="A5" t="str">
            <v>tвн.в.</v>
          </cell>
          <cell r="B5">
            <v>18</v>
          </cell>
          <cell r="C5">
            <v>14</v>
          </cell>
          <cell r="D5">
            <v>15</v>
          </cell>
          <cell r="E5">
            <v>20</v>
          </cell>
          <cell r="F5">
            <v>20</v>
          </cell>
          <cell r="G5">
            <v>16</v>
          </cell>
          <cell r="H5">
            <v>20</v>
          </cell>
          <cell r="I5">
            <v>16</v>
          </cell>
          <cell r="J5">
            <v>10</v>
          </cell>
          <cell r="K5">
            <v>25</v>
          </cell>
          <cell r="L5">
            <v>16</v>
          </cell>
          <cell r="M5">
            <v>20</v>
          </cell>
          <cell r="N5">
            <v>15</v>
          </cell>
          <cell r="O5">
            <v>20</v>
          </cell>
          <cell r="P5">
            <v>20</v>
          </cell>
          <cell r="Q5">
            <v>20</v>
          </cell>
          <cell r="R5">
            <v>20</v>
          </cell>
          <cell r="S5">
            <v>20</v>
          </cell>
          <cell r="T5">
            <v>15</v>
          </cell>
          <cell r="U5">
            <v>25</v>
          </cell>
          <cell r="V5">
            <v>20</v>
          </cell>
        </row>
        <row r="6">
          <cell r="A6">
            <v>100</v>
          </cell>
          <cell r="B6">
            <v>0.9</v>
          </cell>
          <cell r="C6">
            <v>0.83</v>
          </cell>
          <cell r="D6">
            <v>0.85</v>
          </cell>
          <cell r="E6">
            <v>0.85</v>
          </cell>
          <cell r="F6">
            <v>0.87</v>
          </cell>
          <cell r="G6">
            <v>0.82</v>
          </cell>
          <cell r="H6">
            <v>0.87</v>
          </cell>
          <cell r="I6">
            <v>0.84</v>
          </cell>
          <cell r="J6">
            <v>1.0900000000000001</v>
          </cell>
          <cell r="K6">
            <v>0.75</v>
          </cell>
          <cell r="L6">
            <v>0.86</v>
          </cell>
          <cell r="M6">
            <v>0.9</v>
          </cell>
          <cell r="N6">
            <v>0.87</v>
          </cell>
          <cell r="O6">
            <v>0.74</v>
          </cell>
          <cell r="P6">
            <v>0.92</v>
          </cell>
          <cell r="Q6">
            <v>0.37</v>
          </cell>
          <cell r="R6">
            <v>0.41</v>
          </cell>
          <cell r="S6">
            <v>0.45</v>
          </cell>
          <cell r="T6">
            <v>0.28999999999999998</v>
          </cell>
          <cell r="U6">
            <v>0.38</v>
          </cell>
          <cell r="V6">
            <v>0.37</v>
          </cell>
        </row>
        <row r="7">
          <cell r="A7">
            <v>200</v>
          </cell>
          <cell r="B7">
            <v>0.8</v>
          </cell>
          <cell r="C7">
            <v>0.73</v>
          </cell>
          <cell r="D7">
            <v>0.75</v>
          </cell>
          <cell r="E7">
            <v>0.75</v>
          </cell>
          <cell r="F7">
            <v>0.77</v>
          </cell>
          <cell r="G7">
            <v>0.72</v>
          </cell>
          <cell r="H7">
            <v>0.77</v>
          </cell>
          <cell r="I7">
            <v>0.74</v>
          </cell>
          <cell r="J7">
            <v>0.96</v>
          </cell>
          <cell r="K7">
            <v>0.65</v>
          </cell>
          <cell r="L7">
            <v>0.76</v>
          </cell>
          <cell r="M7">
            <v>0.8</v>
          </cell>
          <cell r="N7">
            <v>0.77</v>
          </cell>
          <cell r="O7">
            <v>0.66</v>
          </cell>
          <cell r="P7">
            <v>0.82</v>
          </cell>
          <cell r="Q7">
            <v>0.37</v>
          </cell>
          <cell r="R7">
            <v>0.41</v>
          </cell>
          <cell r="S7">
            <v>0.45</v>
          </cell>
          <cell r="T7">
            <v>0.28999999999999998</v>
          </cell>
          <cell r="U7">
            <v>0.38</v>
          </cell>
          <cell r="V7">
            <v>0.37</v>
          </cell>
        </row>
        <row r="8">
          <cell r="A8">
            <v>300</v>
          </cell>
          <cell r="B8">
            <v>0.76</v>
          </cell>
          <cell r="C8">
            <v>0.69</v>
          </cell>
          <cell r="D8">
            <v>0.71</v>
          </cell>
          <cell r="E8">
            <v>0.71</v>
          </cell>
          <cell r="F8">
            <v>0.73</v>
          </cell>
          <cell r="G8">
            <v>0.68</v>
          </cell>
          <cell r="H8">
            <v>0.73</v>
          </cell>
          <cell r="I8">
            <v>0.7</v>
          </cell>
          <cell r="J8">
            <v>0.92</v>
          </cell>
          <cell r="K8">
            <v>0.61</v>
          </cell>
          <cell r="L8">
            <v>0.72</v>
          </cell>
          <cell r="M8">
            <v>0.76</v>
          </cell>
          <cell r="N8">
            <v>0.73</v>
          </cell>
          <cell r="O8">
            <v>0.62</v>
          </cell>
          <cell r="P8">
            <v>0.78</v>
          </cell>
          <cell r="Q8">
            <v>0.37</v>
          </cell>
          <cell r="R8">
            <v>0.41</v>
          </cell>
          <cell r="S8">
            <v>0.45</v>
          </cell>
          <cell r="T8">
            <v>0.28999999999999998</v>
          </cell>
          <cell r="U8">
            <v>0.38</v>
          </cell>
          <cell r="V8">
            <v>0.37</v>
          </cell>
        </row>
        <row r="9">
          <cell r="A9">
            <v>400</v>
          </cell>
          <cell r="B9">
            <v>0.72</v>
          </cell>
          <cell r="C9">
            <v>0.65</v>
          </cell>
          <cell r="D9">
            <v>0.67</v>
          </cell>
          <cell r="E9">
            <v>0.67</v>
          </cell>
          <cell r="F9">
            <v>0.69</v>
          </cell>
          <cell r="G9">
            <v>0.64</v>
          </cell>
          <cell r="H9">
            <v>0.69</v>
          </cell>
          <cell r="I9">
            <v>0.66</v>
          </cell>
          <cell r="J9">
            <v>0.89</v>
          </cell>
          <cell r="K9">
            <v>0.56999999999999995</v>
          </cell>
          <cell r="L9">
            <v>0.68</v>
          </cell>
          <cell r="M9">
            <v>0.72</v>
          </cell>
          <cell r="N9">
            <v>0.69</v>
          </cell>
          <cell r="O9">
            <v>0.6</v>
          </cell>
          <cell r="P9">
            <v>0.74</v>
          </cell>
          <cell r="Q9">
            <v>0.37</v>
          </cell>
          <cell r="R9">
            <v>0.41</v>
          </cell>
          <cell r="S9">
            <v>0.45</v>
          </cell>
          <cell r="T9">
            <v>0.28999999999999998</v>
          </cell>
          <cell r="U9">
            <v>0.38</v>
          </cell>
          <cell r="V9">
            <v>0.37</v>
          </cell>
        </row>
        <row r="10">
          <cell r="A10">
            <v>500</v>
          </cell>
          <cell r="B10">
            <v>0.69</v>
          </cell>
          <cell r="C10">
            <v>0.62</v>
          </cell>
          <cell r="D10">
            <v>0.64</v>
          </cell>
          <cell r="E10">
            <v>0.64</v>
          </cell>
          <cell r="F10">
            <v>0.66</v>
          </cell>
          <cell r="G10">
            <v>0.61</v>
          </cell>
          <cell r="H10">
            <v>0.66</v>
          </cell>
          <cell r="I10">
            <v>0.63</v>
          </cell>
          <cell r="J10">
            <v>0.87</v>
          </cell>
          <cell r="K10">
            <v>0.54</v>
          </cell>
          <cell r="L10">
            <v>0.65</v>
          </cell>
          <cell r="M10">
            <v>0.69</v>
          </cell>
          <cell r="N10">
            <v>0.66</v>
          </cell>
          <cell r="O10">
            <v>0.57999999999999996</v>
          </cell>
          <cell r="P10">
            <v>0.71</v>
          </cell>
          <cell r="Q10">
            <v>0.37</v>
          </cell>
          <cell r="R10">
            <v>0.41</v>
          </cell>
          <cell r="S10">
            <v>0.45</v>
          </cell>
          <cell r="T10">
            <v>0.28999999999999998</v>
          </cell>
          <cell r="U10">
            <v>0.38</v>
          </cell>
          <cell r="V10">
            <v>0.37</v>
          </cell>
        </row>
        <row r="11">
          <cell r="A11">
            <v>600</v>
          </cell>
          <cell r="B11">
            <v>0.67</v>
          </cell>
          <cell r="C11">
            <v>0.6</v>
          </cell>
          <cell r="D11">
            <v>0.62</v>
          </cell>
          <cell r="E11">
            <v>0.62</v>
          </cell>
          <cell r="F11">
            <v>0.64</v>
          </cell>
          <cell r="G11">
            <v>0.59</v>
          </cell>
          <cell r="H11">
            <v>0.64</v>
          </cell>
          <cell r="I11">
            <v>0.61</v>
          </cell>
          <cell r="J11">
            <v>0.86</v>
          </cell>
          <cell r="K11">
            <v>0.52</v>
          </cell>
          <cell r="L11">
            <v>0.63</v>
          </cell>
          <cell r="M11">
            <v>0.67</v>
          </cell>
          <cell r="N11">
            <v>0.64</v>
          </cell>
          <cell r="O11">
            <v>0.56000000000000005</v>
          </cell>
          <cell r="P11">
            <v>0.69</v>
          </cell>
          <cell r="Q11">
            <v>0.37</v>
          </cell>
          <cell r="R11">
            <v>0.41</v>
          </cell>
          <cell r="S11">
            <v>0.45</v>
          </cell>
          <cell r="T11">
            <v>0.28999999999999998</v>
          </cell>
          <cell r="U11">
            <v>0.38</v>
          </cell>
          <cell r="V11">
            <v>0.37</v>
          </cell>
        </row>
        <row r="12">
          <cell r="A12">
            <v>700</v>
          </cell>
          <cell r="B12">
            <v>0.66</v>
          </cell>
          <cell r="C12">
            <v>0.59</v>
          </cell>
          <cell r="D12">
            <v>0.61</v>
          </cell>
          <cell r="E12">
            <v>0.61</v>
          </cell>
          <cell r="F12">
            <v>0.63</v>
          </cell>
          <cell r="G12">
            <v>0.57999999999999996</v>
          </cell>
          <cell r="H12">
            <v>0.63</v>
          </cell>
          <cell r="I12">
            <v>0.6</v>
          </cell>
          <cell r="J12">
            <v>0.85</v>
          </cell>
          <cell r="K12">
            <v>0.51</v>
          </cell>
          <cell r="L12">
            <v>0.62</v>
          </cell>
          <cell r="M12">
            <v>0.66</v>
          </cell>
          <cell r="N12">
            <v>0.63</v>
          </cell>
          <cell r="O12">
            <v>0.54</v>
          </cell>
          <cell r="P12">
            <v>0.68</v>
          </cell>
          <cell r="Q12">
            <v>0.37</v>
          </cell>
          <cell r="R12">
            <v>0.41</v>
          </cell>
          <cell r="S12">
            <v>0.45</v>
          </cell>
          <cell r="T12">
            <v>0.28999999999999998</v>
          </cell>
          <cell r="U12">
            <v>0.38</v>
          </cell>
          <cell r="V12">
            <v>0.37</v>
          </cell>
        </row>
        <row r="13">
          <cell r="A13">
            <v>800</v>
          </cell>
          <cell r="B13">
            <v>0.65</v>
          </cell>
          <cell r="C13">
            <v>0.57999999999999996</v>
          </cell>
          <cell r="D13">
            <v>0.6</v>
          </cell>
          <cell r="E13">
            <v>0.6</v>
          </cell>
          <cell r="F13">
            <v>0.62</v>
          </cell>
          <cell r="G13">
            <v>0.56999999999999995</v>
          </cell>
          <cell r="H13">
            <v>0.62</v>
          </cell>
          <cell r="I13">
            <v>0.59</v>
          </cell>
          <cell r="J13">
            <v>0.84</v>
          </cell>
          <cell r="K13">
            <v>0.5</v>
          </cell>
          <cell r="L13">
            <v>0.61</v>
          </cell>
          <cell r="M13">
            <v>0.65</v>
          </cell>
          <cell r="N13">
            <v>0.62</v>
          </cell>
          <cell r="O13">
            <v>0.53</v>
          </cell>
          <cell r="P13">
            <v>0.67</v>
          </cell>
          <cell r="Q13">
            <v>0.37</v>
          </cell>
          <cell r="R13">
            <v>0.41</v>
          </cell>
          <cell r="S13">
            <v>0.45</v>
          </cell>
          <cell r="T13">
            <v>0.28999999999999998</v>
          </cell>
          <cell r="U13">
            <v>0.38</v>
          </cell>
          <cell r="V13">
            <v>0.37</v>
          </cell>
        </row>
        <row r="14">
          <cell r="A14">
            <v>900</v>
          </cell>
          <cell r="B14">
            <v>0.64</v>
          </cell>
          <cell r="C14">
            <v>0.56999999999999995</v>
          </cell>
          <cell r="D14">
            <v>0.59</v>
          </cell>
          <cell r="E14">
            <v>0.59</v>
          </cell>
          <cell r="F14">
            <v>0.61</v>
          </cell>
          <cell r="G14">
            <v>0.56000000000000005</v>
          </cell>
          <cell r="H14">
            <v>0.61</v>
          </cell>
          <cell r="I14">
            <v>0.57999999999999996</v>
          </cell>
          <cell r="J14">
            <v>0.83</v>
          </cell>
          <cell r="K14">
            <v>0.49</v>
          </cell>
          <cell r="L14">
            <v>0.6</v>
          </cell>
          <cell r="M14">
            <v>0.64</v>
          </cell>
          <cell r="N14">
            <v>0.61</v>
          </cell>
          <cell r="O14">
            <v>0.52</v>
          </cell>
          <cell r="P14">
            <v>0.66</v>
          </cell>
          <cell r="Q14">
            <v>0.37</v>
          </cell>
          <cell r="R14">
            <v>0.41</v>
          </cell>
          <cell r="S14">
            <v>0.45</v>
          </cell>
          <cell r="T14">
            <v>0.28999999999999998</v>
          </cell>
          <cell r="U14">
            <v>0.38</v>
          </cell>
          <cell r="V14">
            <v>0.37</v>
          </cell>
        </row>
        <row r="15">
          <cell r="A15">
            <v>1000</v>
          </cell>
          <cell r="B15">
            <v>0.63</v>
          </cell>
          <cell r="C15">
            <v>0.56000000000000005</v>
          </cell>
          <cell r="D15">
            <v>0.57999999999999996</v>
          </cell>
          <cell r="E15">
            <v>0.57999999999999996</v>
          </cell>
          <cell r="F15">
            <v>0.6</v>
          </cell>
          <cell r="G15">
            <v>0.55000000000000004</v>
          </cell>
          <cell r="H15">
            <v>0.6</v>
          </cell>
          <cell r="I15">
            <v>0.56999999999999995</v>
          </cell>
          <cell r="J15">
            <v>0.82</v>
          </cell>
          <cell r="K15">
            <v>0.48</v>
          </cell>
          <cell r="L15">
            <v>0.59</v>
          </cell>
          <cell r="M15">
            <v>0.63</v>
          </cell>
          <cell r="N15">
            <v>0.6</v>
          </cell>
          <cell r="O15">
            <v>0.51</v>
          </cell>
          <cell r="P15">
            <v>0.65</v>
          </cell>
          <cell r="Q15">
            <v>0.37</v>
          </cell>
          <cell r="R15">
            <v>0.41</v>
          </cell>
          <cell r="S15">
            <v>0.45</v>
          </cell>
          <cell r="T15">
            <v>0.28999999999999998</v>
          </cell>
          <cell r="U15">
            <v>0.38</v>
          </cell>
          <cell r="V15">
            <v>0.37</v>
          </cell>
        </row>
        <row r="16">
          <cell r="A16">
            <v>1100</v>
          </cell>
          <cell r="B16">
            <v>0.6</v>
          </cell>
          <cell r="C16">
            <v>0.53</v>
          </cell>
          <cell r="D16">
            <v>0.55000000000000004</v>
          </cell>
          <cell r="E16">
            <v>0.55000000000000004</v>
          </cell>
          <cell r="F16">
            <v>0.56999999999999995</v>
          </cell>
          <cell r="G16">
            <v>0.52</v>
          </cell>
          <cell r="H16">
            <v>0.56999999999999995</v>
          </cell>
          <cell r="I16">
            <v>0.54</v>
          </cell>
          <cell r="J16">
            <v>0.79</v>
          </cell>
          <cell r="K16">
            <v>0.45</v>
          </cell>
          <cell r="L16">
            <v>0.56000000000000005</v>
          </cell>
          <cell r="M16">
            <v>0.6</v>
          </cell>
          <cell r="N16">
            <v>0.56999999999999995</v>
          </cell>
          <cell r="O16">
            <v>0.5</v>
          </cell>
          <cell r="P16">
            <v>0.62</v>
          </cell>
          <cell r="Q16">
            <v>0.37</v>
          </cell>
          <cell r="R16">
            <v>0.41</v>
          </cell>
          <cell r="S16">
            <v>0.45</v>
          </cell>
          <cell r="T16">
            <v>0.28999999999999998</v>
          </cell>
          <cell r="U16">
            <v>0.38</v>
          </cell>
          <cell r="V16">
            <v>0.37</v>
          </cell>
        </row>
        <row r="17">
          <cell r="A17">
            <v>1200</v>
          </cell>
          <cell r="B17">
            <v>0.57999999999999996</v>
          </cell>
          <cell r="C17">
            <v>0.51</v>
          </cell>
          <cell r="D17">
            <v>0.53</v>
          </cell>
          <cell r="E17">
            <v>0.53</v>
          </cell>
          <cell r="F17">
            <v>0.55000000000000004</v>
          </cell>
          <cell r="G17">
            <v>0.5</v>
          </cell>
          <cell r="H17">
            <v>0.55000000000000004</v>
          </cell>
          <cell r="I17">
            <v>0.52</v>
          </cell>
          <cell r="J17">
            <v>0.77</v>
          </cell>
          <cell r="K17">
            <v>0.43</v>
          </cell>
          <cell r="L17">
            <v>0.54</v>
          </cell>
          <cell r="M17">
            <v>0.57999999999999996</v>
          </cell>
          <cell r="N17">
            <v>0.55000000000000004</v>
          </cell>
          <cell r="O17">
            <v>0.49</v>
          </cell>
          <cell r="P17">
            <v>0.6</v>
          </cell>
          <cell r="Q17">
            <v>0.37</v>
          </cell>
          <cell r="R17">
            <v>0.41</v>
          </cell>
          <cell r="S17">
            <v>0.45</v>
          </cell>
          <cell r="T17">
            <v>0.28999999999999998</v>
          </cell>
          <cell r="U17">
            <v>0.38</v>
          </cell>
          <cell r="V17">
            <v>0.37</v>
          </cell>
        </row>
        <row r="18">
          <cell r="A18">
            <v>1300</v>
          </cell>
          <cell r="B18">
            <v>0.56999999999999995</v>
          </cell>
          <cell r="C18">
            <v>0.5</v>
          </cell>
          <cell r="D18">
            <v>0.52</v>
          </cell>
          <cell r="E18">
            <v>0.52</v>
          </cell>
          <cell r="F18">
            <v>0.54</v>
          </cell>
          <cell r="G18">
            <v>0.49</v>
          </cell>
          <cell r="H18">
            <v>0.54</v>
          </cell>
          <cell r="I18">
            <v>0.51</v>
          </cell>
          <cell r="J18">
            <v>0.76</v>
          </cell>
          <cell r="K18">
            <v>0.42</v>
          </cell>
          <cell r="L18">
            <v>0.53</v>
          </cell>
          <cell r="M18">
            <v>0.56999999999999995</v>
          </cell>
          <cell r="N18">
            <v>0.54</v>
          </cell>
          <cell r="O18">
            <v>0.48</v>
          </cell>
          <cell r="P18">
            <v>0.59</v>
          </cell>
          <cell r="Q18">
            <v>0.37</v>
          </cell>
          <cell r="R18">
            <v>0.41</v>
          </cell>
          <cell r="S18">
            <v>0.45</v>
          </cell>
          <cell r="T18">
            <v>0.28999999999999998</v>
          </cell>
          <cell r="U18">
            <v>0.38</v>
          </cell>
          <cell r="V18">
            <v>0.37</v>
          </cell>
        </row>
        <row r="19">
          <cell r="A19">
            <v>1400</v>
          </cell>
          <cell r="B19">
            <v>0.56000000000000005</v>
          </cell>
          <cell r="C19">
            <v>0.49</v>
          </cell>
          <cell r="D19">
            <v>0.51</v>
          </cell>
          <cell r="E19">
            <v>0.51</v>
          </cell>
          <cell r="F19">
            <v>0.53</v>
          </cell>
          <cell r="G19">
            <v>0.48</v>
          </cell>
          <cell r="H19">
            <v>0.53</v>
          </cell>
          <cell r="I19">
            <v>0.5</v>
          </cell>
          <cell r="J19">
            <v>0.75</v>
          </cell>
          <cell r="K19">
            <v>0.41</v>
          </cell>
          <cell r="L19">
            <v>0.52</v>
          </cell>
          <cell r="M19">
            <v>0.56000000000000005</v>
          </cell>
          <cell r="N19">
            <v>0.53</v>
          </cell>
          <cell r="O19">
            <v>0.47</v>
          </cell>
          <cell r="P19">
            <v>0.57999999999999996</v>
          </cell>
          <cell r="Q19">
            <v>0.37</v>
          </cell>
          <cell r="R19">
            <v>0.41</v>
          </cell>
          <cell r="S19">
            <v>0.45</v>
          </cell>
          <cell r="T19">
            <v>0.28999999999999998</v>
          </cell>
          <cell r="U19">
            <v>0.38</v>
          </cell>
          <cell r="V19">
            <v>0.37</v>
          </cell>
        </row>
        <row r="20">
          <cell r="A20">
            <v>1500</v>
          </cell>
          <cell r="B20">
            <v>0.55000000000000004</v>
          </cell>
          <cell r="C20">
            <v>0.48</v>
          </cell>
          <cell r="D20">
            <v>0.5</v>
          </cell>
          <cell r="E20">
            <v>0.5</v>
          </cell>
          <cell r="F20">
            <v>0.52</v>
          </cell>
          <cell r="G20">
            <v>0.47</v>
          </cell>
          <cell r="H20">
            <v>0.52</v>
          </cell>
          <cell r="I20">
            <v>0.49</v>
          </cell>
          <cell r="J20">
            <v>0.74</v>
          </cell>
          <cell r="K20">
            <v>0.4</v>
          </cell>
          <cell r="L20">
            <v>0.51</v>
          </cell>
          <cell r="M20">
            <v>0.55000000000000004</v>
          </cell>
          <cell r="N20">
            <v>0.52</v>
          </cell>
          <cell r="O20">
            <v>0.47</v>
          </cell>
          <cell r="P20">
            <v>0.56999999999999995</v>
          </cell>
          <cell r="Q20">
            <v>0.37</v>
          </cell>
          <cell r="R20">
            <v>0.41</v>
          </cell>
          <cell r="S20">
            <v>0.45</v>
          </cell>
          <cell r="T20">
            <v>0.28999999999999998</v>
          </cell>
          <cell r="U20">
            <v>0.38</v>
          </cell>
          <cell r="V20">
            <v>0.37</v>
          </cell>
        </row>
        <row r="21">
          <cell r="A21">
            <v>1600</v>
          </cell>
          <cell r="B21">
            <v>0.53</v>
          </cell>
          <cell r="C21">
            <v>0.48</v>
          </cell>
          <cell r="D21">
            <v>0.5</v>
          </cell>
          <cell r="E21">
            <v>0.5</v>
          </cell>
          <cell r="F21">
            <v>0.52</v>
          </cell>
          <cell r="G21">
            <v>0.47</v>
          </cell>
          <cell r="H21">
            <v>0.52</v>
          </cell>
          <cell r="I21">
            <v>0.49</v>
          </cell>
          <cell r="J21">
            <v>0.74</v>
          </cell>
          <cell r="K21">
            <v>0.4</v>
          </cell>
          <cell r="L21">
            <v>0.51</v>
          </cell>
          <cell r="M21">
            <v>0.55000000000000004</v>
          </cell>
          <cell r="N21">
            <v>0.52</v>
          </cell>
          <cell r="O21">
            <v>0.4</v>
          </cell>
          <cell r="P21">
            <v>0.47</v>
          </cell>
          <cell r="Q21">
            <v>0.37</v>
          </cell>
          <cell r="R21">
            <v>0.41</v>
          </cell>
          <cell r="S21">
            <v>0.45</v>
          </cell>
          <cell r="T21">
            <v>0.28999999999999998</v>
          </cell>
          <cell r="U21">
            <v>0.38</v>
          </cell>
          <cell r="V21">
            <v>0.37</v>
          </cell>
        </row>
        <row r="22">
          <cell r="A22">
            <v>1700</v>
          </cell>
          <cell r="B22">
            <v>0.53</v>
          </cell>
          <cell r="C22">
            <v>0.46</v>
          </cell>
          <cell r="D22">
            <v>0.48</v>
          </cell>
          <cell r="E22">
            <v>0.48</v>
          </cell>
          <cell r="F22">
            <v>0.5</v>
          </cell>
          <cell r="G22">
            <v>0.45</v>
          </cell>
          <cell r="H22">
            <v>0.5</v>
          </cell>
          <cell r="I22">
            <v>0.47</v>
          </cell>
          <cell r="J22">
            <v>0.72</v>
          </cell>
          <cell r="K22">
            <v>0.38</v>
          </cell>
          <cell r="L22">
            <v>0.49</v>
          </cell>
          <cell r="M22">
            <v>0.53</v>
          </cell>
          <cell r="N22">
            <v>0.5</v>
          </cell>
          <cell r="O22">
            <v>0.4</v>
          </cell>
          <cell r="P22">
            <v>0.47</v>
          </cell>
          <cell r="Q22">
            <v>0.37</v>
          </cell>
          <cell r="R22">
            <v>0.41</v>
          </cell>
          <cell r="S22">
            <v>0.45</v>
          </cell>
          <cell r="T22">
            <v>0.28999999999999998</v>
          </cell>
          <cell r="U22">
            <v>0.38</v>
          </cell>
          <cell r="V22">
            <v>0.37</v>
          </cell>
        </row>
        <row r="23">
          <cell r="A23">
            <v>1800</v>
          </cell>
          <cell r="B23">
            <v>0.51</v>
          </cell>
          <cell r="C23">
            <v>0.46</v>
          </cell>
          <cell r="D23">
            <v>0.48</v>
          </cell>
          <cell r="E23">
            <v>0.48</v>
          </cell>
          <cell r="F23">
            <v>0.5</v>
          </cell>
          <cell r="G23">
            <v>0.45</v>
          </cell>
          <cell r="H23">
            <v>0.5</v>
          </cell>
          <cell r="I23">
            <v>0.47</v>
          </cell>
          <cell r="J23">
            <v>0.72</v>
          </cell>
          <cell r="K23">
            <v>0.38</v>
          </cell>
          <cell r="L23">
            <v>0.49</v>
          </cell>
          <cell r="M23">
            <v>0.53</v>
          </cell>
          <cell r="N23">
            <v>0.5</v>
          </cell>
          <cell r="O23">
            <v>0.4</v>
          </cell>
          <cell r="P23">
            <v>0.47</v>
          </cell>
          <cell r="Q23">
            <v>0.37</v>
          </cell>
          <cell r="R23">
            <v>0.41</v>
          </cell>
          <cell r="S23">
            <v>0.45</v>
          </cell>
          <cell r="T23">
            <v>0.28999999999999998</v>
          </cell>
          <cell r="U23">
            <v>0.38</v>
          </cell>
          <cell r="V23">
            <v>0.37</v>
          </cell>
        </row>
        <row r="24">
          <cell r="A24">
            <v>1900</v>
          </cell>
          <cell r="B24">
            <v>0.51</v>
          </cell>
          <cell r="C24">
            <v>0.46</v>
          </cell>
          <cell r="D24">
            <v>0.48</v>
          </cell>
          <cell r="E24">
            <v>0.48</v>
          </cell>
          <cell r="F24">
            <v>0.5</v>
          </cell>
          <cell r="G24">
            <v>0.45</v>
          </cell>
          <cell r="H24">
            <v>0.5</v>
          </cell>
          <cell r="I24">
            <v>0.47</v>
          </cell>
          <cell r="J24">
            <v>0.72</v>
          </cell>
          <cell r="K24">
            <v>0.38</v>
          </cell>
          <cell r="L24">
            <v>0.49</v>
          </cell>
          <cell r="M24">
            <v>0.53</v>
          </cell>
          <cell r="N24">
            <v>0.5</v>
          </cell>
          <cell r="O24">
            <v>0.4</v>
          </cell>
          <cell r="P24">
            <v>0.47</v>
          </cell>
          <cell r="Q24">
            <v>0.37</v>
          </cell>
          <cell r="R24">
            <v>0.41</v>
          </cell>
          <cell r="S24">
            <v>0.45</v>
          </cell>
          <cell r="T24">
            <v>0.28999999999999998</v>
          </cell>
          <cell r="U24">
            <v>0.38</v>
          </cell>
          <cell r="V24">
            <v>0.37</v>
          </cell>
        </row>
        <row r="25">
          <cell r="A25">
            <v>2000</v>
          </cell>
          <cell r="B25">
            <v>0.51</v>
          </cell>
          <cell r="C25">
            <v>0.44</v>
          </cell>
          <cell r="D25">
            <v>0.46</v>
          </cell>
          <cell r="E25">
            <v>0.46</v>
          </cell>
          <cell r="F25">
            <v>0.48</v>
          </cell>
          <cell r="G25">
            <v>0.43</v>
          </cell>
          <cell r="H25">
            <v>0.48</v>
          </cell>
          <cell r="I25">
            <v>0.45</v>
          </cell>
          <cell r="J25">
            <v>0.71</v>
          </cell>
          <cell r="K25">
            <v>0.36</v>
          </cell>
          <cell r="L25">
            <v>0.47</v>
          </cell>
          <cell r="M25">
            <v>0.51</v>
          </cell>
          <cell r="N25">
            <v>0.48</v>
          </cell>
          <cell r="O25">
            <v>0.4</v>
          </cell>
          <cell r="P25">
            <v>0.47</v>
          </cell>
          <cell r="Q25">
            <v>0.37</v>
          </cell>
          <cell r="R25">
            <v>0.41</v>
          </cell>
          <cell r="S25">
            <v>0.45</v>
          </cell>
          <cell r="T25">
            <v>0.28999999999999998</v>
          </cell>
          <cell r="U25">
            <v>0.38</v>
          </cell>
          <cell r="V25">
            <v>0.37</v>
          </cell>
        </row>
        <row r="26">
          <cell r="A26">
            <v>2500</v>
          </cell>
          <cell r="B26">
            <v>0.5</v>
          </cell>
          <cell r="C26">
            <v>0.43</v>
          </cell>
          <cell r="D26">
            <v>0.45</v>
          </cell>
          <cell r="E26">
            <v>0.45</v>
          </cell>
          <cell r="F26">
            <v>0.47</v>
          </cell>
          <cell r="G26">
            <v>0.42</v>
          </cell>
          <cell r="H26">
            <v>0.47</v>
          </cell>
          <cell r="I26">
            <v>0.44</v>
          </cell>
          <cell r="J26">
            <v>0</v>
          </cell>
          <cell r="K26">
            <v>0.35</v>
          </cell>
          <cell r="L26">
            <v>0.46</v>
          </cell>
          <cell r="M26">
            <v>0.5</v>
          </cell>
          <cell r="N26">
            <v>0</v>
          </cell>
          <cell r="O26">
            <v>0.4</v>
          </cell>
          <cell r="P26">
            <v>0.47</v>
          </cell>
          <cell r="Q26">
            <v>0.28000000000000003</v>
          </cell>
          <cell r="R26">
            <v>0.3</v>
          </cell>
          <cell r="S26">
            <v>0.38</v>
          </cell>
          <cell r="T26">
            <v>0.28999999999999998</v>
          </cell>
          <cell r="U26">
            <v>0.38</v>
          </cell>
          <cell r="V26">
            <v>0.37</v>
          </cell>
        </row>
        <row r="27">
          <cell r="A27">
            <v>3000</v>
          </cell>
          <cell r="B27">
            <v>0.48</v>
          </cell>
          <cell r="C27">
            <v>0.41</v>
          </cell>
          <cell r="D27">
            <v>0.43</v>
          </cell>
          <cell r="E27">
            <v>0.43</v>
          </cell>
          <cell r="F27">
            <v>0.45</v>
          </cell>
          <cell r="G27">
            <v>0.4</v>
          </cell>
          <cell r="H27">
            <v>0.45</v>
          </cell>
          <cell r="I27">
            <v>0.42</v>
          </cell>
          <cell r="J27">
            <v>0</v>
          </cell>
          <cell r="K27">
            <v>0.33</v>
          </cell>
          <cell r="L27">
            <v>0.44</v>
          </cell>
          <cell r="M27">
            <v>0.48</v>
          </cell>
          <cell r="N27">
            <v>0</v>
          </cell>
          <cell r="O27">
            <v>0.4</v>
          </cell>
          <cell r="P27">
            <v>0.47</v>
          </cell>
          <cell r="Q27">
            <v>0.28000000000000003</v>
          </cell>
          <cell r="R27">
            <v>0.3</v>
          </cell>
          <cell r="S27">
            <v>0.38</v>
          </cell>
          <cell r="T27">
            <v>0.28999999999999998</v>
          </cell>
          <cell r="U27">
            <v>0.38</v>
          </cell>
          <cell r="V27">
            <v>0.37</v>
          </cell>
        </row>
        <row r="28">
          <cell r="A28">
            <v>3500</v>
          </cell>
          <cell r="B28">
            <v>0.46</v>
          </cell>
          <cell r="C28">
            <v>0.39</v>
          </cell>
          <cell r="D28">
            <v>0.41</v>
          </cell>
          <cell r="E28">
            <v>0.41</v>
          </cell>
          <cell r="F28">
            <v>0.43</v>
          </cell>
          <cell r="G28">
            <v>0.38</v>
          </cell>
          <cell r="H28">
            <v>0.43</v>
          </cell>
          <cell r="I28">
            <v>0.4</v>
          </cell>
          <cell r="J28">
            <v>0</v>
          </cell>
          <cell r="K28">
            <v>0.31</v>
          </cell>
          <cell r="L28">
            <v>0.42</v>
          </cell>
          <cell r="M28">
            <v>0.46</v>
          </cell>
          <cell r="N28">
            <v>0</v>
          </cell>
          <cell r="O28">
            <v>0.4</v>
          </cell>
          <cell r="P28">
            <v>0.47</v>
          </cell>
          <cell r="Q28">
            <v>0.28000000000000003</v>
          </cell>
          <cell r="R28">
            <v>0.3</v>
          </cell>
          <cell r="S28">
            <v>0.38</v>
          </cell>
          <cell r="T28">
            <v>0.28999999999999998</v>
          </cell>
          <cell r="U28">
            <v>0.38</v>
          </cell>
          <cell r="V28">
            <v>0.37</v>
          </cell>
        </row>
        <row r="29">
          <cell r="A29">
            <v>4000</v>
          </cell>
          <cell r="B29">
            <v>0.45</v>
          </cell>
          <cell r="C29">
            <v>0.38</v>
          </cell>
          <cell r="D29">
            <v>0.4</v>
          </cell>
          <cell r="E29">
            <v>0.4</v>
          </cell>
          <cell r="F29">
            <v>0.42</v>
          </cell>
          <cell r="G29">
            <v>0.37</v>
          </cell>
          <cell r="H29">
            <v>0.42</v>
          </cell>
          <cell r="I29">
            <v>0.39</v>
          </cell>
          <cell r="J29">
            <v>0</v>
          </cell>
          <cell r="K29">
            <v>0.3</v>
          </cell>
          <cell r="L29">
            <v>0.41</v>
          </cell>
          <cell r="M29">
            <v>0.45</v>
          </cell>
          <cell r="N29">
            <v>0</v>
          </cell>
          <cell r="O29">
            <v>0.4</v>
          </cell>
          <cell r="P29">
            <v>0.47</v>
          </cell>
          <cell r="Q29">
            <v>0.28000000000000003</v>
          </cell>
          <cell r="R29">
            <v>0.3</v>
          </cell>
          <cell r="S29">
            <v>0.38</v>
          </cell>
          <cell r="T29">
            <v>0.28999999999999998</v>
          </cell>
          <cell r="U29">
            <v>0.38</v>
          </cell>
          <cell r="V29">
            <v>0.37</v>
          </cell>
        </row>
        <row r="30">
          <cell r="A30">
            <v>4500</v>
          </cell>
          <cell r="B30">
            <v>0.44</v>
          </cell>
          <cell r="C30">
            <v>0.37</v>
          </cell>
          <cell r="D30">
            <v>0.39</v>
          </cell>
          <cell r="E30">
            <v>0.39</v>
          </cell>
          <cell r="F30">
            <v>0.41</v>
          </cell>
          <cell r="G30">
            <v>0.36</v>
          </cell>
          <cell r="H30">
            <v>0.41</v>
          </cell>
          <cell r="I30">
            <v>0.38</v>
          </cell>
          <cell r="J30">
            <v>0</v>
          </cell>
          <cell r="K30">
            <v>0.28999999999999998</v>
          </cell>
          <cell r="L30">
            <v>0.4</v>
          </cell>
          <cell r="M30">
            <v>0.44</v>
          </cell>
          <cell r="N30">
            <v>0</v>
          </cell>
          <cell r="O30">
            <v>0.39</v>
          </cell>
          <cell r="P30">
            <v>0.46</v>
          </cell>
          <cell r="Q30">
            <v>0.28000000000000003</v>
          </cell>
          <cell r="R30">
            <v>0.3</v>
          </cell>
          <cell r="S30">
            <v>0.38</v>
          </cell>
          <cell r="T30">
            <v>0.28999999999999998</v>
          </cell>
          <cell r="U30">
            <v>0.38</v>
          </cell>
          <cell r="V30">
            <v>0.37</v>
          </cell>
        </row>
        <row r="31">
          <cell r="A31">
            <v>5000</v>
          </cell>
          <cell r="B31">
            <v>0.43</v>
          </cell>
          <cell r="C31">
            <v>0.36</v>
          </cell>
          <cell r="D31">
            <v>0.38</v>
          </cell>
          <cell r="E31">
            <v>0.38</v>
          </cell>
          <cell r="F31">
            <v>0.4</v>
          </cell>
          <cell r="G31">
            <v>0.35</v>
          </cell>
          <cell r="H31">
            <v>0.4</v>
          </cell>
          <cell r="I31">
            <v>0.37</v>
          </cell>
          <cell r="J31">
            <v>0</v>
          </cell>
          <cell r="K31">
            <v>0.28000000000000003</v>
          </cell>
          <cell r="L31">
            <v>0.39</v>
          </cell>
          <cell r="M31">
            <v>0.43</v>
          </cell>
          <cell r="N31">
            <v>0</v>
          </cell>
          <cell r="O31">
            <v>0.38</v>
          </cell>
          <cell r="P31">
            <v>0.45</v>
          </cell>
          <cell r="Q31">
            <v>0.28000000000000003</v>
          </cell>
          <cell r="R31">
            <v>0.3</v>
          </cell>
          <cell r="S31">
            <v>0.38</v>
          </cell>
          <cell r="T31">
            <v>0.28999999999999998</v>
          </cell>
          <cell r="U31">
            <v>0.38</v>
          </cell>
          <cell r="V31">
            <v>0.37</v>
          </cell>
        </row>
      </sheetData>
      <sheetData sheetId="14"/>
      <sheetData sheetId="15"/>
      <sheetData sheetId="16">
        <row r="8">
          <cell r="A8">
            <v>100</v>
          </cell>
          <cell r="B8">
            <v>0.74</v>
          </cell>
          <cell r="C8">
            <v>0.92</v>
          </cell>
        </row>
        <row r="9">
          <cell r="A9">
            <v>200</v>
          </cell>
          <cell r="B9">
            <v>0.66</v>
          </cell>
          <cell r="C9">
            <v>0.82</v>
          </cell>
        </row>
        <row r="10">
          <cell r="A10">
            <v>300</v>
          </cell>
          <cell r="B10">
            <v>0.62</v>
          </cell>
          <cell r="C10">
            <v>0.78</v>
          </cell>
        </row>
        <row r="11">
          <cell r="A11">
            <v>400</v>
          </cell>
          <cell r="B11">
            <v>0.6</v>
          </cell>
          <cell r="C11">
            <v>0.74</v>
          </cell>
        </row>
        <row r="12">
          <cell r="A12">
            <v>500</v>
          </cell>
          <cell r="B12">
            <v>0.57999999999999996</v>
          </cell>
          <cell r="C12">
            <v>0.71</v>
          </cell>
        </row>
        <row r="13">
          <cell r="A13">
            <v>600</v>
          </cell>
          <cell r="B13">
            <v>0.56000000000000005</v>
          </cell>
          <cell r="C13">
            <v>0.69</v>
          </cell>
        </row>
        <row r="14">
          <cell r="A14">
            <v>700</v>
          </cell>
          <cell r="B14">
            <v>0.54</v>
          </cell>
          <cell r="C14">
            <v>0.68</v>
          </cell>
        </row>
        <row r="15">
          <cell r="A15">
            <v>800</v>
          </cell>
          <cell r="B15">
            <v>0.53</v>
          </cell>
          <cell r="C15">
            <v>0.67</v>
          </cell>
        </row>
        <row r="16">
          <cell r="A16">
            <v>900</v>
          </cell>
          <cell r="B16">
            <v>0.52</v>
          </cell>
          <cell r="C16">
            <v>0.66</v>
          </cell>
        </row>
        <row r="17">
          <cell r="A17">
            <v>1000</v>
          </cell>
          <cell r="B17">
            <v>0.51</v>
          </cell>
          <cell r="C17">
            <v>0.65</v>
          </cell>
        </row>
        <row r="18">
          <cell r="A18">
            <v>1100</v>
          </cell>
          <cell r="B18">
            <v>0.5</v>
          </cell>
          <cell r="C18">
            <v>0.62</v>
          </cell>
        </row>
        <row r="19">
          <cell r="A19">
            <v>1200</v>
          </cell>
          <cell r="B19">
            <v>0.49</v>
          </cell>
          <cell r="C19">
            <v>0.6</v>
          </cell>
        </row>
        <row r="20">
          <cell r="A20">
            <v>1300</v>
          </cell>
          <cell r="B20">
            <v>0.48</v>
          </cell>
          <cell r="C20">
            <v>0.59</v>
          </cell>
        </row>
        <row r="21">
          <cell r="A21">
            <v>1400</v>
          </cell>
          <cell r="B21">
            <v>0.47</v>
          </cell>
          <cell r="C21">
            <v>0.57999999999999996</v>
          </cell>
        </row>
        <row r="22">
          <cell r="A22">
            <v>1500</v>
          </cell>
          <cell r="B22">
            <v>0.47</v>
          </cell>
          <cell r="C22">
            <v>0.56999999999999995</v>
          </cell>
        </row>
        <row r="23">
          <cell r="A23">
            <v>1700</v>
          </cell>
          <cell r="B23">
            <v>0.46</v>
          </cell>
          <cell r="C23">
            <v>0.55000000000000004</v>
          </cell>
        </row>
        <row r="24">
          <cell r="A24">
            <v>2000</v>
          </cell>
          <cell r="B24">
            <v>0.45</v>
          </cell>
          <cell r="C24">
            <v>0.53</v>
          </cell>
        </row>
        <row r="25">
          <cell r="A25">
            <v>2500</v>
          </cell>
          <cell r="B25">
            <v>0.44</v>
          </cell>
          <cell r="C25">
            <v>0.52</v>
          </cell>
        </row>
        <row r="26">
          <cell r="A26">
            <v>3000</v>
          </cell>
          <cell r="B26">
            <v>0.43</v>
          </cell>
          <cell r="C26">
            <v>0.5</v>
          </cell>
        </row>
        <row r="27">
          <cell r="A27">
            <v>3500</v>
          </cell>
          <cell r="B27">
            <v>0.42</v>
          </cell>
          <cell r="C27">
            <v>0.48</v>
          </cell>
        </row>
        <row r="28">
          <cell r="A28">
            <v>4000</v>
          </cell>
          <cell r="B28">
            <v>0.4</v>
          </cell>
          <cell r="C28">
            <v>0.47</v>
          </cell>
        </row>
        <row r="29">
          <cell r="A29">
            <v>4500</v>
          </cell>
          <cell r="B29">
            <v>0.39</v>
          </cell>
          <cell r="C29">
            <v>0.46</v>
          </cell>
        </row>
        <row r="30">
          <cell r="A30">
            <v>5000</v>
          </cell>
          <cell r="B30">
            <v>0.38</v>
          </cell>
          <cell r="C30">
            <v>0.45</v>
          </cell>
        </row>
        <row r="31">
          <cell r="A31">
            <v>6000</v>
          </cell>
          <cell r="B31">
            <v>0.37</v>
          </cell>
          <cell r="C31">
            <v>0.43</v>
          </cell>
        </row>
        <row r="32">
          <cell r="A32">
            <v>7000</v>
          </cell>
          <cell r="B32">
            <v>0.36</v>
          </cell>
          <cell r="C32">
            <v>0.42</v>
          </cell>
        </row>
        <row r="33">
          <cell r="A33">
            <v>8000</v>
          </cell>
          <cell r="B33">
            <v>0.35</v>
          </cell>
          <cell r="C33">
            <v>0.41</v>
          </cell>
        </row>
        <row r="34">
          <cell r="A34">
            <v>9000</v>
          </cell>
          <cell r="B34">
            <v>0.34</v>
          </cell>
          <cell r="C34">
            <v>0.4</v>
          </cell>
        </row>
        <row r="35">
          <cell r="A35">
            <v>10000</v>
          </cell>
          <cell r="B35">
            <v>0.33</v>
          </cell>
          <cell r="C35">
            <v>0.39</v>
          </cell>
        </row>
        <row r="36">
          <cell r="A36">
            <v>11000</v>
          </cell>
          <cell r="B36">
            <v>0.32</v>
          </cell>
          <cell r="C36">
            <v>0.38</v>
          </cell>
        </row>
        <row r="37">
          <cell r="A37">
            <v>12000</v>
          </cell>
          <cell r="B37">
            <v>0.31</v>
          </cell>
          <cell r="C37">
            <v>0.38</v>
          </cell>
        </row>
        <row r="38">
          <cell r="A38">
            <v>13000</v>
          </cell>
          <cell r="B38">
            <v>0.3</v>
          </cell>
          <cell r="C38">
            <v>0.37</v>
          </cell>
        </row>
        <row r="39">
          <cell r="A39">
            <v>14000</v>
          </cell>
          <cell r="B39">
            <v>0.3</v>
          </cell>
          <cell r="C39">
            <v>0.37</v>
          </cell>
        </row>
        <row r="40">
          <cell r="A40">
            <v>15000</v>
          </cell>
          <cell r="B40">
            <v>0.28999999999999998</v>
          </cell>
          <cell r="C40">
            <v>0.37</v>
          </cell>
        </row>
        <row r="41">
          <cell r="A41">
            <v>20000</v>
          </cell>
          <cell r="B41">
            <v>0.28000000000000003</v>
          </cell>
          <cell r="C41">
            <v>0.37</v>
          </cell>
        </row>
        <row r="42">
          <cell r="A42">
            <v>25000</v>
          </cell>
          <cell r="B42">
            <v>0.28000000000000003</v>
          </cell>
          <cell r="C42">
            <v>0.37</v>
          </cell>
        </row>
        <row r="43">
          <cell r="A43">
            <v>30000</v>
          </cell>
          <cell r="B43">
            <v>0.28000000000000003</v>
          </cell>
          <cell r="C43">
            <v>0.36</v>
          </cell>
        </row>
        <row r="44">
          <cell r="A44">
            <v>35000</v>
          </cell>
          <cell r="B44">
            <v>0.28000000000000003</v>
          </cell>
          <cell r="C44">
            <v>0.35</v>
          </cell>
        </row>
        <row r="45">
          <cell r="A45">
            <v>40000</v>
          </cell>
          <cell r="B45">
            <v>0.27</v>
          </cell>
          <cell r="C45">
            <v>0.35</v>
          </cell>
        </row>
        <row r="46">
          <cell r="A46">
            <v>45000</v>
          </cell>
          <cell r="B46">
            <v>0.27</v>
          </cell>
          <cell r="C46">
            <v>0.34</v>
          </cell>
        </row>
        <row r="47">
          <cell r="A47">
            <v>50000</v>
          </cell>
          <cell r="B47">
            <v>0.26</v>
          </cell>
          <cell r="C47">
            <v>0.34</v>
          </cell>
        </row>
      </sheetData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Отпуск тепла потреб. и в сеть"/>
      <sheetName val="выработка тепла 2017-2019г.г."/>
      <sheetName val="исх.инф."/>
      <sheetName val="Таблица 1"/>
      <sheetName val="Таблица 7"/>
      <sheetName val="ПЗ.Часть1"/>
      <sheetName val="ПЗ.Часть2"/>
      <sheetName val="ПЗ.Часть3"/>
      <sheetName val="ПЗ.Часть4"/>
      <sheetName val="ПЗ.Часть5"/>
      <sheetName val="1"/>
      <sheetName val="Отпуск тепла"/>
      <sheetName val="КУ2"/>
      <sheetName val="КУ3"/>
      <sheetName val="КУ4"/>
      <sheetName val="Отпуск тепла в сеть и из сети"/>
      <sheetName val="Котлы 2019"/>
      <sheetName val="КУ1"/>
      <sheetName val="КУ8"/>
      <sheetName val="КУ21"/>
      <sheetName val="КУ7"/>
      <sheetName val="КУ9"/>
      <sheetName val="КУ10"/>
      <sheetName val="КУ11"/>
      <sheetName val="КУ13"/>
      <sheetName val="КУ22"/>
      <sheetName val="Общие сведения"/>
      <sheetName val="КУ15"/>
      <sheetName val="КУ16"/>
      <sheetName val="КУ17"/>
      <sheetName val="КУ18"/>
      <sheetName val="КУсб"/>
      <sheetName val="ПЗ.Запас топлив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8">
          <cell r="A8" t="str">
            <v>1котельная №1</v>
          </cell>
          <cell r="B8">
            <v>1</v>
          </cell>
          <cell r="C8">
            <v>0</v>
          </cell>
          <cell r="D8" t="str">
            <v>котельная №1</v>
          </cell>
          <cell r="E8" t="str">
            <v>КВм-2,5</v>
          </cell>
          <cell r="F8">
            <v>0</v>
          </cell>
          <cell r="G8">
            <v>2017</v>
          </cell>
          <cell r="H8">
            <v>2</v>
          </cell>
          <cell r="I8">
            <v>0</v>
          </cell>
          <cell r="J8">
            <v>5184</v>
          </cell>
          <cell r="K8">
            <v>2.15</v>
          </cell>
          <cell r="L8">
            <v>81.8</v>
          </cell>
          <cell r="M8">
            <v>174.65</v>
          </cell>
          <cell r="N8">
            <v>63</v>
          </cell>
          <cell r="O8">
            <v>226.8</v>
          </cell>
          <cell r="P8">
            <v>0</v>
          </cell>
          <cell r="Q8" t="str">
            <v>отопление</v>
          </cell>
          <cell r="R8">
            <v>0</v>
          </cell>
          <cell r="S8">
            <v>0</v>
          </cell>
          <cell r="T8" t="str">
            <v>да</v>
          </cell>
          <cell r="U8" t="str">
            <v>да</v>
          </cell>
          <cell r="V8" t="str">
            <v>да</v>
          </cell>
          <cell r="W8" t="str">
            <v>да</v>
          </cell>
          <cell r="X8" t="str">
            <v>да</v>
          </cell>
          <cell r="Y8">
            <v>0</v>
          </cell>
          <cell r="Z8">
            <v>0</v>
          </cell>
          <cell r="AA8">
            <v>0</v>
          </cell>
          <cell r="AB8" t="str">
            <v>да</v>
          </cell>
          <cell r="AC8" t="str">
            <v>да</v>
          </cell>
          <cell r="AD8" t="str">
            <v>да</v>
          </cell>
          <cell r="AE8" t="str">
            <v>да</v>
          </cell>
          <cell r="AF8">
            <v>0</v>
          </cell>
          <cell r="AG8">
            <v>744</v>
          </cell>
          <cell r="AH8">
            <v>672</v>
          </cell>
          <cell r="AI8">
            <v>744</v>
          </cell>
          <cell r="AJ8">
            <v>720</v>
          </cell>
          <cell r="AK8">
            <v>48</v>
          </cell>
          <cell r="AL8">
            <v>0</v>
          </cell>
          <cell r="AM8">
            <v>0</v>
          </cell>
          <cell r="AN8">
            <v>0</v>
          </cell>
          <cell r="AO8">
            <v>48</v>
          </cell>
          <cell r="AP8">
            <v>744</v>
          </cell>
          <cell r="AQ8">
            <v>720</v>
          </cell>
          <cell r="AR8">
            <v>744</v>
          </cell>
          <cell r="AS8">
            <v>0</v>
          </cell>
          <cell r="AT8" t="e">
            <v>#VALUE!</v>
          </cell>
          <cell r="AU8" t="e">
            <v>#VALUE!</v>
          </cell>
          <cell r="AV8" t="e">
            <v>#VALUE!</v>
          </cell>
          <cell r="AW8" t="e">
            <v>#VALUE!</v>
          </cell>
          <cell r="AX8" t="e">
            <v>#VALUE!</v>
          </cell>
          <cell r="AY8">
            <v>0</v>
          </cell>
          <cell r="AZ8">
            <v>0</v>
          </cell>
          <cell r="BA8">
            <v>0</v>
          </cell>
          <cell r="BB8" t="e">
            <v>#VALUE!</v>
          </cell>
          <cell r="BC8" t="e">
            <v>#VALUE!</v>
          </cell>
          <cell r="BD8" t="e">
            <v>#VALUE!</v>
          </cell>
          <cell r="BE8" t="e">
            <v>#VALUE!</v>
          </cell>
          <cell r="BF8">
            <v>0</v>
          </cell>
          <cell r="BG8">
            <v>-17.600000000000001</v>
          </cell>
          <cell r="BH8">
            <v>-16.3</v>
          </cell>
          <cell r="BI8">
            <v>-8.6999999999999993</v>
          </cell>
          <cell r="BJ8">
            <v>3.3</v>
          </cell>
          <cell r="BK8">
            <v>12.2</v>
          </cell>
          <cell r="BL8">
            <v>18.399999999999999</v>
          </cell>
          <cell r="BM8">
            <v>20.3</v>
          </cell>
          <cell r="BN8">
            <v>17.2</v>
          </cell>
          <cell r="BO8">
            <v>11.3</v>
          </cell>
          <cell r="BP8">
            <v>3.2</v>
          </cell>
          <cell r="BQ8">
            <v>-7.5</v>
          </cell>
          <cell r="BR8">
            <v>-15.1</v>
          </cell>
        </row>
        <row r="9">
          <cell r="A9" t="str">
            <v>2котельная №1</v>
          </cell>
          <cell r="B9">
            <v>2</v>
          </cell>
          <cell r="C9">
            <v>0</v>
          </cell>
          <cell r="D9" t="str">
            <v>котельная №1</v>
          </cell>
          <cell r="E9" t="str">
            <v>КВм-2,5</v>
          </cell>
          <cell r="F9">
            <v>0</v>
          </cell>
          <cell r="G9">
            <v>2017</v>
          </cell>
          <cell r="H9">
            <v>2</v>
          </cell>
          <cell r="I9">
            <v>0</v>
          </cell>
          <cell r="J9">
            <v>5184</v>
          </cell>
          <cell r="K9">
            <v>2.15</v>
          </cell>
          <cell r="L9">
            <v>81.8</v>
          </cell>
          <cell r="M9">
            <v>174.65</v>
          </cell>
          <cell r="N9">
            <v>62</v>
          </cell>
          <cell r="O9">
            <v>230.4</v>
          </cell>
          <cell r="P9">
            <v>0</v>
          </cell>
          <cell r="Q9" t="str">
            <v>отопление</v>
          </cell>
          <cell r="R9">
            <v>0</v>
          </cell>
          <cell r="S9">
            <v>0</v>
          </cell>
          <cell r="T9" t="str">
            <v>да</v>
          </cell>
          <cell r="U9" t="str">
            <v>да</v>
          </cell>
          <cell r="V9" t="str">
            <v>да</v>
          </cell>
          <cell r="W9" t="str">
            <v>да</v>
          </cell>
          <cell r="X9" t="str">
            <v>да</v>
          </cell>
          <cell r="Y9">
            <v>0</v>
          </cell>
          <cell r="Z9">
            <v>0</v>
          </cell>
          <cell r="AA9">
            <v>0</v>
          </cell>
          <cell r="AB9" t="str">
            <v>да</v>
          </cell>
          <cell r="AC9" t="str">
            <v>да</v>
          </cell>
          <cell r="AD9" t="str">
            <v>да</v>
          </cell>
          <cell r="AE9" t="str">
            <v>да</v>
          </cell>
          <cell r="AF9">
            <v>0</v>
          </cell>
          <cell r="AG9">
            <v>744</v>
          </cell>
          <cell r="AH9">
            <v>672</v>
          </cell>
          <cell r="AI9">
            <v>744</v>
          </cell>
          <cell r="AJ9">
            <v>720</v>
          </cell>
          <cell r="AK9">
            <v>48</v>
          </cell>
          <cell r="AL9">
            <v>0</v>
          </cell>
          <cell r="AM9">
            <v>0</v>
          </cell>
          <cell r="AN9">
            <v>0</v>
          </cell>
          <cell r="AO9">
            <v>48</v>
          </cell>
          <cell r="AP9">
            <v>744</v>
          </cell>
          <cell r="AQ9">
            <v>720</v>
          </cell>
          <cell r="AR9">
            <v>744</v>
          </cell>
          <cell r="AS9">
            <v>0</v>
          </cell>
          <cell r="AT9" t="e">
            <v>#VALUE!</v>
          </cell>
          <cell r="AU9" t="e">
            <v>#VALUE!</v>
          </cell>
          <cell r="AV9" t="e">
            <v>#VALUE!</v>
          </cell>
          <cell r="AW9" t="e">
            <v>#VALUE!</v>
          </cell>
          <cell r="AX9" t="e">
            <v>#VALUE!</v>
          </cell>
          <cell r="AY9">
            <v>0</v>
          </cell>
          <cell r="AZ9">
            <v>0</v>
          </cell>
          <cell r="BA9">
            <v>0</v>
          </cell>
          <cell r="BB9" t="e">
            <v>#VALUE!</v>
          </cell>
          <cell r="BC9" t="e">
            <v>#VALUE!</v>
          </cell>
          <cell r="BD9" t="e">
            <v>#VALUE!</v>
          </cell>
          <cell r="BE9" t="e">
            <v>#VALUE!</v>
          </cell>
          <cell r="BF9">
            <v>0</v>
          </cell>
          <cell r="BG9">
            <v>-17.600000000000001</v>
          </cell>
          <cell r="BH9">
            <v>-16.3</v>
          </cell>
          <cell r="BI9">
            <v>-8.6999999999999993</v>
          </cell>
          <cell r="BJ9">
            <v>3.3</v>
          </cell>
          <cell r="BK9">
            <v>12.2</v>
          </cell>
          <cell r="BL9">
            <v>18.399999999999999</v>
          </cell>
          <cell r="BM9">
            <v>20.3</v>
          </cell>
          <cell r="BN9">
            <v>17.2</v>
          </cell>
          <cell r="BO9">
            <v>11.3</v>
          </cell>
          <cell r="BP9">
            <v>3.2</v>
          </cell>
          <cell r="BQ9">
            <v>-7.5</v>
          </cell>
          <cell r="BR9">
            <v>-15.1</v>
          </cell>
        </row>
        <row r="10">
          <cell r="A10" t="str">
            <v>3котельная №1</v>
          </cell>
          <cell r="B10">
            <v>3</v>
          </cell>
          <cell r="C10">
            <v>0</v>
          </cell>
          <cell r="D10" t="str">
            <v>котельная №1</v>
          </cell>
          <cell r="E10" t="str">
            <v>КВм-2,5</v>
          </cell>
          <cell r="F10">
            <v>0</v>
          </cell>
          <cell r="G10">
            <v>2017</v>
          </cell>
          <cell r="H10">
            <v>2</v>
          </cell>
          <cell r="I10">
            <v>0</v>
          </cell>
          <cell r="J10">
            <v>5184</v>
          </cell>
          <cell r="K10">
            <v>2.15</v>
          </cell>
          <cell r="L10">
            <v>81.8</v>
          </cell>
          <cell r="M10">
            <v>174.65</v>
          </cell>
          <cell r="N10">
            <v>62</v>
          </cell>
          <cell r="O10">
            <v>230.4</v>
          </cell>
          <cell r="P10">
            <v>0</v>
          </cell>
          <cell r="Q10" t="str">
            <v>отопление</v>
          </cell>
          <cell r="R10">
            <v>0</v>
          </cell>
          <cell r="S10">
            <v>0</v>
          </cell>
          <cell r="T10" t="str">
            <v>да</v>
          </cell>
          <cell r="U10" t="str">
            <v>да</v>
          </cell>
          <cell r="V10" t="str">
            <v>да</v>
          </cell>
          <cell r="W10" t="str">
            <v>да</v>
          </cell>
          <cell r="X10" t="str">
            <v>да</v>
          </cell>
          <cell r="Y10">
            <v>0</v>
          </cell>
          <cell r="Z10">
            <v>0</v>
          </cell>
          <cell r="AA10">
            <v>0</v>
          </cell>
          <cell r="AB10" t="str">
            <v>да</v>
          </cell>
          <cell r="AC10" t="str">
            <v>да</v>
          </cell>
          <cell r="AD10" t="str">
            <v>да</v>
          </cell>
          <cell r="AE10" t="str">
            <v>да</v>
          </cell>
          <cell r="AF10">
            <v>0</v>
          </cell>
          <cell r="AG10">
            <v>744</v>
          </cell>
          <cell r="AH10">
            <v>672</v>
          </cell>
          <cell r="AI10">
            <v>744</v>
          </cell>
          <cell r="AJ10">
            <v>720</v>
          </cell>
          <cell r="AK10">
            <v>48</v>
          </cell>
          <cell r="AL10">
            <v>0</v>
          </cell>
          <cell r="AM10">
            <v>0</v>
          </cell>
          <cell r="AN10">
            <v>0</v>
          </cell>
          <cell r="AO10">
            <v>48</v>
          </cell>
          <cell r="AP10">
            <v>744</v>
          </cell>
          <cell r="AQ10">
            <v>720</v>
          </cell>
          <cell r="AR10">
            <v>744</v>
          </cell>
          <cell r="AS10">
            <v>0</v>
          </cell>
          <cell r="AT10" t="e">
            <v>#VALUE!</v>
          </cell>
          <cell r="AU10" t="e">
            <v>#VALUE!</v>
          </cell>
          <cell r="AV10" t="e">
            <v>#VALUE!</v>
          </cell>
          <cell r="AW10" t="e">
            <v>#VALUE!</v>
          </cell>
          <cell r="AX10" t="e">
            <v>#VALUE!</v>
          </cell>
          <cell r="AY10">
            <v>0</v>
          </cell>
          <cell r="AZ10">
            <v>0</v>
          </cell>
          <cell r="BA10">
            <v>0</v>
          </cell>
          <cell r="BB10" t="e">
            <v>#VALUE!</v>
          </cell>
          <cell r="BC10" t="e">
            <v>#VALUE!</v>
          </cell>
          <cell r="BD10" t="e">
            <v>#VALUE!</v>
          </cell>
          <cell r="BE10" t="e">
            <v>#VALUE!</v>
          </cell>
          <cell r="BF10">
            <v>0</v>
          </cell>
          <cell r="BG10">
            <v>-17.600000000000001</v>
          </cell>
          <cell r="BH10">
            <v>-16.3</v>
          </cell>
          <cell r="BI10">
            <v>-8.6999999999999993</v>
          </cell>
          <cell r="BJ10">
            <v>3.3</v>
          </cell>
          <cell r="BK10">
            <v>12.2</v>
          </cell>
          <cell r="BL10">
            <v>18.399999999999999</v>
          </cell>
          <cell r="BM10">
            <v>20.3</v>
          </cell>
          <cell r="BN10">
            <v>17.2</v>
          </cell>
          <cell r="BO10">
            <v>11.3</v>
          </cell>
          <cell r="BP10">
            <v>3.2</v>
          </cell>
          <cell r="BQ10">
            <v>-7.5</v>
          </cell>
          <cell r="BR10">
            <v>-15.1</v>
          </cell>
        </row>
        <row r="11">
          <cell r="A11" t="str">
            <v>4котельная №1</v>
          </cell>
          <cell r="B11">
            <v>4</v>
          </cell>
          <cell r="C11">
            <v>0</v>
          </cell>
          <cell r="D11" t="str">
            <v>котельная №1</v>
          </cell>
          <cell r="E11" t="str">
            <v>КВм-2,5</v>
          </cell>
          <cell r="F11">
            <v>0</v>
          </cell>
          <cell r="G11">
            <v>2017</v>
          </cell>
          <cell r="H11">
            <v>2</v>
          </cell>
          <cell r="I11">
            <v>0</v>
          </cell>
          <cell r="J11">
            <v>5184</v>
          </cell>
          <cell r="K11">
            <v>2.15</v>
          </cell>
          <cell r="L11">
            <v>81.8</v>
          </cell>
          <cell r="M11">
            <v>174.65</v>
          </cell>
          <cell r="N11">
            <v>62</v>
          </cell>
          <cell r="O11">
            <v>230.4</v>
          </cell>
          <cell r="P11">
            <v>0</v>
          </cell>
          <cell r="Q11" t="str">
            <v>отопление</v>
          </cell>
          <cell r="R11" t="str">
            <v>в резерве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-17.600000000000001</v>
          </cell>
          <cell r="BH11">
            <v>-16.3</v>
          </cell>
          <cell r="BI11">
            <v>-8.6999999999999993</v>
          </cell>
          <cell r="BJ11">
            <v>3.3</v>
          </cell>
          <cell r="BK11">
            <v>12.2</v>
          </cell>
          <cell r="BL11">
            <v>18.399999999999999</v>
          </cell>
          <cell r="BM11">
            <v>20.3</v>
          </cell>
          <cell r="BN11">
            <v>17.2</v>
          </cell>
          <cell r="BO11">
            <v>11.3</v>
          </cell>
          <cell r="BP11">
            <v>3.2</v>
          </cell>
          <cell r="BQ11">
            <v>-7.5</v>
          </cell>
          <cell r="BR11">
            <v>-15.1</v>
          </cell>
        </row>
        <row r="12">
          <cell r="A12" t="str">
            <v>5котельная №1</v>
          </cell>
          <cell r="B12">
            <v>5</v>
          </cell>
          <cell r="C12">
            <v>0</v>
          </cell>
          <cell r="D12" t="str">
            <v>котельная №1</v>
          </cell>
          <cell r="E12" t="str">
            <v>КВм-1,16</v>
          </cell>
          <cell r="F12">
            <v>0</v>
          </cell>
          <cell r="G12">
            <v>2017</v>
          </cell>
          <cell r="H12">
            <v>2</v>
          </cell>
          <cell r="I12">
            <v>0</v>
          </cell>
          <cell r="J12">
            <v>8400</v>
          </cell>
          <cell r="K12">
            <v>1</v>
          </cell>
          <cell r="L12">
            <v>81.8</v>
          </cell>
          <cell r="M12">
            <v>174.65</v>
          </cell>
          <cell r="N12">
            <v>58</v>
          </cell>
          <cell r="O12">
            <v>246.3</v>
          </cell>
          <cell r="P12">
            <v>0</v>
          </cell>
          <cell r="Q12" t="str">
            <v>ГВС</v>
          </cell>
          <cell r="R12">
            <v>0</v>
          </cell>
          <cell r="S12">
            <v>0</v>
          </cell>
          <cell r="T12" t="str">
            <v>да</v>
          </cell>
          <cell r="U12" t="str">
            <v>да</v>
          </cell>
          <cell r="V12" t="str">
            <v>да</v>
          </cell>
          <cell r="W12" t="str">
            <v>да</v>
          </cell>
          <cell r="X12" t="str">
            <v>да</v>
          </cell>
          <cell r="Y12" t="str">
            <v>да</v>
          </cell>
          <cell r="Z12" t="str">
            <v>да</v>
          </cell>
          <cell r="AA12" t="str">
            <v>да</v>
          </cell>
          <cell r="AB12" t="str">
            <v>да</v>
          </cell>
          <cell r="AC12" t="str">
            <v>да</v>
          </cell>
          <cell r="AD12" t="str">
            <v>да</v>
          </cell>
          <cell r="AE12" t="str">
            <v>да</v>
          </cell>
          <cell r="AF12">
            <v>0</v>
          </cell>
          <cell r="AG12">
            <v>744</v>
          </cell>
          <cell r="AH12">
            <v>672</v>
          </cell>
          <cell r="AI12">
            <v>744</v>
          </cell>
          <cell r="AJ12">
            <v>720</v>
          </cell>
          <cell r="AK12">
            <v>744</v>
          </cell>
          <cell r="AL12">
            <v>480</v>
          </cell>
          <cell r="AM12">
            <v>624</v>
          </cell>
          <cell r="AN12">
            <v>744</v>
          </cell>
          <cell r="AO12">
            <v>672</v>
          </cell>
          <cell r="AP12">
            <v>744</v>
          </cell>
          <cell r="AQ12">
            <v>720</v>
          </cell>
          <cell r="AR12">
            <v>744</v>
          </cell>
          <cell r="AS12">
            <v>0</v>
          </cell>
          <cell r="AT12" t="e">
            <v>#VALUE!</v>
          </cell>
          <cell r="AU12" t="e">
            <v>#VALUE!</v>
          </cell>
          <cell r="AV12" t="e">
            <v>#VALUE!</v>
          </cell>
          <cell r="AW12" t="e">
            <v>#VALUE!</v>
          </cell>
          <cell r="AX12" t="e">
            <v>#VALUE!</v>
          </cell>
          <cell r="AY12" t="e">
            <v>#VALUE!</v>
          </cell>
          <cell r="AZ12" t="e">
            <v>#VALUE!</v>
          </cell>
          <cell r="BA12" t="e">
            <v>#VALUE!</v>
          </cell>
          <cell r="BB12" t="e">
            <v>#VALUE!</v>
          </cell>
          <cell r="BC12" t="e">
            <v>#VALUE!</v>
          </cell>
          <cell r="BD12" t="e">
            <v>#VALUE!</v>
          </cell>
          <cell r="BE12" t="e">
            <v>#VALUE!</v>
          </cell>
          <cell r="BF12">
            <v>0</v>
          </cell>
          <cell r="BG12">
            <v>-17.600000000000001</v>
          </cell>
          <cell r="BH12">
            <v>-16.3</v>
          </cell>
          <cell r="BI12">
            <v>-8.6999999999999993</v>
          </cell>
          <cell r="BJ12">
            <v>3.3</v>
          </cell>
          <cell r="BK12">
            <v>12.2</v>
          </cell>
          <cell r="BL12">
            <v>18.399999999999999</v>
          </cell>
          <cell r="BM12">
            <v>20.3</v>
          </cell>
          <cell r="BN12">
            <v>17.2</v>
          </cell>
          <cell r="BO12">
            <v>11.3</v>
          </cell>
          <cell r="BP12">
            <v>3.2</v>
          </cell>
          <cell r="BQ12">
            <v>-7.5</v>
          </cell>
          <cell r="BR12">
            <v>-15.1</v>
          </cell>
        </row>
        <row r="13">
          <cell r="A13" t="str">
            <v/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 t="str">
            <v/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#DIV/0!</v>
          </cell>
          <cell r="N13" t="e">
            <v>#N/A</v>
          </cell>
          <cell r="O13" t="e">
            <v>#N/A</v>
          </cell>
          <cell r="P13">
            <v>0</v>
          </cell>
          <cell r="Q13" t="str">
            <v/>
          </cell>
          <cell r="R13">
            <v>0</v>
          </cell>
          <cell r="S13">
            <v>0</v>
          </cell>
          <cell r="T13" t="str">
            <v>да</v>
          </cell>
          <cell r="U13" t="str">
            <v>да</v>
          </cell>
          <cell r="V13">
            <v>0</v>
          </cell>
          <cell r="W13" t="str">
            <v>да</v>
          </cell>
          <cell r="X13" t="str">
            <v>да</v>
          </cell>
          <cell r="Y13" t="str">
            <v>да</v>
          </cell>
          <cell r="Z13" t="str">
            <v>да</v>
          </cell>
          <cell r="AA13">
            <v>0</v>
          </cell>
          <cell r="AB13" t="str">
            <v>да</v>
          </cell>
          <cell r="AC13" t="str">
            <v>да</v>
          </cell>
          <cell r="AD13" t="str">
            <v>да</v>
          </cell>
          <cell r="AE13" t="str">
            <v>да</v>
          </cell>
          <cell r="AF13">
            <v>0</v>
          </cell>
          <cell r="AG13" t="e">
            <v>#VALUE!</v>
          </cell>
          <cell r="AH13" t="e">
            <v>#VALUE!</v>
          </cell>
          <cell r="AI13">
            <v>0</v>
          </cell>
          <cell r="AJ13" t="e">
            <v>#VALUE!</v>
          </cell>
          <cell r="AK13" t="e">
            <v>#VALUE!</v>
          </cell>
          <cell r="AL13" t="e">
            <v>#VALUE!</v>
          </cell>
          <cell r="AM13" t="e">
            <v>#VALUE!</v>
          </cell>
          <cell r="AN13">
            <v>0</v>
          </cell>
          <cell r="AO13" t="e">
            <v>#VALUE!</v>
          </cell>
          <cell r="AP13" t="e">
            <v>#VALUE!</v>
          </cell>
          <cell r="AQ13" t="e">
            <v>#VALUE!</v>
          </cell>
          <cell r="AR13" t="e">
            <v>#VALUE!</v>
          </cell>
          <cell r="AS13">
            <v>0</v>
          </cell>
          <cell r="AT13" t="e">
            <v>#VALUE!</v>
          </cell>
          <cell r="AU13" t="e">
            <v>#VALUE!</v>
          </cell>
          <cell r="AV13">
            <v>0</v>
          </cell>
          <cell r="AW13" t="e">
            <v>#VALUE!</v>
          </cell>
          <cell r="AX13" t="e">
            <v>#VALUE!</v>
          </cell>
          <cell r="AY13" t="e">
            <v>#VALUE!</v>
          </cell>
          <cell r="AZ13" t="e">
            <v>#VALUE!</v>
          </cell>
          <cell r="BA13">
            <v>0</v>
          </cell>
          <cell r="BB13" t="e">
            <v>#VALUE!</v>
          </cell>
          <cell r="BC13" t="e">
            <v>#VALUE!</v>
          </cell>
          <cell r="BD13" t="e">
            <v>#VALUE!</v>
          </cell>
          <cell r="BE13" t="e">
            <v>#VALUE!</v>
          </cell>
          <cell r="BF13">
            <v>0</v>
          </cell>
          <cell r="BG13">
            <v>-17.600000000000001</v>
          </cell>
          <cell r="BH13">
            <v>-16.3</v>
          </cell>
          <cell r="BI13">
            <v>-8.6999999999999993</v>
          </cell>
          <cell r="BJ13">
            <v>3.3</v>
          </cell>
          <cell r="BK13">
            <v>12.2</v>
          </cell>
          <cell r="BL13">
            <v>18.399999999999999</v>
          </cell>
          <cell r="BM13">
            <v>20.3</v>
          </cell>
          <cell r="BN13">
            <v>17.2</v>
          </cell>
          <cell r="BO13">
            <v>11.3</v>
          </cell>
          <cell r="BP13">
            <v>3.2</v>
          </cell>
          <cell r="BQ13">
            <v>-7.5</v>
          </cell>
          <cell r="BR13">
            <v>-15.1</v>
          </cell>
        </row>
        <row r="14">
          <cell r="A14" t="str">
            <v/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 t="str">
            <v/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#DIV/0!</v>
          </cell>
          <cell r="N14" t="e">
            <v>#N/A</v>
          </cell>
          <cell r="O14" t="e">
            <v>#N/A</v>
          </cell>
          <cell r="P14">
            <v>0</v>
          </cell>
          <cell r="Q14" t="str">
            <v/>
          </cell>
          <cell r="R14">
            <v>0</v>
          </cell>
          <cell r="S14">
            <v>0</v>
          </cell>
          <cell r="T14" t="str">
            <v>да</v>
          </cell>
          <cell r="U14" t="str">
            <v>да</v>
          </cell>
          <cell r="V14" t="str">
            <v>да</v>
          </cell>
          <cell r="W14">
            <v>0</v>
          </cell>
          <cell r="X14" t="str">
            <v>да</v>
          </cell>
          <cell r="Y14">
            <v>0</v>
          </cell>
          <cell r="Z14" t="str">
            <v>да</v>
          </cell>
          <cell r="AA14" t="str">
            <v>да</v>
          </cell>
          <cell r="AB14">
            <v>0</v>
          </cell>
          <cell r="AC14">
            <v>0</v>
          </cell>
          <cell r="AD14" t="str">
            <v>да</v>
          </cell>
          <cell r="AE14">
            <v>0</v>
          </cell>
          <cell r="AF14">
            <v>0</v>
          </cell>
          <cell r="AG14" t="e">
            <v>#VALUE!</v>
          </cell>
          <cell r="AH14" t="e">
            <v>#VALUE!</v>
          </cell>
          <cell r="AI14" t="e">
            <v>#VALUE!</v>
          </cell>
          <cell r="AJ14">
            <v>0</v>
          </cell>
          <cell r="AK14" t="e">
            <v>#VALUE!</v>
          </cell>
          <cell r="AL14">
            <v>0</v>
          </cell>
          <cell r="AM14" t="e">
            <v>#VALUE!</v>
          </cell>
          <cell r="AN14" t="e">
            <v>#VALUE!</v>
          </cell>
          <cell r="AO14">
            <v>0</v>
          </cell>
          <cell r="AP14">
            <v>0</v>
          </cell>
          <cell r="AQ14" t="e">
            <v>#VALUE!</v>
          </cell>
          <cell r="AR14">
            <v>0</v>
          </cell>
          <cell r="AS14">
            <v>0</v>
          </cell>
          <cell r="AT14" t="e">
            <v>#VALUE!</v>
          </cell>
          <cell r="AU14" t="e">
            <v>#VALUE!</v>
          </cell>
          <cell r="AV14" t="e">
            <v>#VALUE!</v>
          </cell>
          <cell r="AW14">
            <v>0</v>
          </cell>
          <cell r="AX14" t="e">
            <v>#VALUE!</v>
          </cell>
          <cell r="AY14">
            <v>0</v>
          </cell>
          <cell r="AZ14" t="e">
            <v>#VALUE!</v>
          </cell>
          <cell r="BA14" t="e">
            <v>#VALUE!</v>
          </cell>
          <cell r="BB14">
            <v>0</v>
          </cell>
          <cell r="BC14">
            <v>0</v>
          </cell>
          <cell r="BD14" t="e">
            <v>#VALUE!</v>
          </cell>
          <cell r="BE14">
            <v>0</v>
          </cell>
          <cell r="BF14">
            <v>0</v>
          </cell>
          <cell r="BG14">
            <v>-17.600000000000001</v>
          </cell>
          <cell r="BH14">
            <v>-16.3</v>
          </cell>
          <cell r="BI14">
            <v>-8.6999999999999993</v>
          </cell>
          <cell r="BJ14">
            <v>3.3</v>
          </cell>
          <cell r="BK14">
            <v>12.2</v>
          </cell>
          <cell r="BL14">
            <v>18.399999999999999</v>
          </cell>
          <cell r="BM14">
            <v>20.3</v>
          </cell>
          <cell r="BN14">
            <v>17.2</v>
          </cell>
          <cell r="BO14">
            <v>11.3</v>
          </cell>
          <cell r="BP14">
            <v>3.2</v>
          </cell>
          <cell r="BQ14">
            <v>-7.5</v>
          </cell>
          <cell r="BR14">
            <v>-15.1</v>
          </cell>
        </row>
        <row r="15">
          <cell r="A15" t="str">
            <v/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 t="str">
            <v/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#DIV/0!</v>
          </cell>
          <cell r="N15" t="e">
            <v>#N/A</v>
          </cell>
          <cell r="O15" t="e">
            <v>#N/A</v>
          </cell>
          <cell r="P15">
            <v>0</v>
          </cell>
          <cell r="Q15" t="str">
            <v/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 t="str">
            <v>да</v>
          </cell>
          <cell r="W15" t="str">
            <v>да</v>
          </cell>
          <cell r="X15">
            <v>0</v>
          </cell>
          <cell r="Y15" t="str">
            <v>да</v>
          </cell>
          <cell r="Z15">
            <v>0</v>
          </cell>
          <cell r="AA15" t="str">
            <v>да</v>
          </cell>
          <cell r="AB15" t="str">
            <v>да</v>
          </cell>
          <cell r="AC15" t="str">
            <v>да</v>
          </cell>
          <cell r="AD15">
            <v>0</v>
          </cell>
          <cell r="AE15" t="str">
            <v>да</v>
          </cell>
          <cell r="AF15">
            <v>0</v>
          </cell>
          <cell r="AG15">
            <v>0</v>
          </cell>
          <cell r="AH15">
            <v>0</v>
          </cell>
          <cell r="AI15" t="e">
            <v>#VALUE!</v>
          </cell>
          <cell r="AJ15" t="e">
            <v>#VALUE!</v>
          </cell>
          <cell r="AK15">
            <v>0</v>
          </cell>
          <cell r="AL15" t="e">
            <v>#VALUE!</v>
          </cell>
          <cell r="AM15">
            <v>0</v>
          </cell>
          <cell r="AN15" t="e">
            <v>#VALUE!</v>
          </cell>
          <cell r="AO15" t="e">
            <v>#VALUE!</v>
          </cell>
          <cell r="AP15" t="e">
            <v>#VALUE!</v>
          </cell>
          <cell r="AQ15">
            <v>0</v>
          </cell>
          <cell r="AR15" t="e">
            <v>#VALUE!</v>
          </cell>
          <cell r="AS15">
            <v>0</v>
          </cell>
          <cell r="AT15">
            <v>0</v>
          </cell>
          <cell r="AU15">
            <v>0</v>
          </cell>
          <cell r="AV15" t="e">
            <v>#VALUE!</v>
          </cell>
          <cell r="AW15" t="e">
            <v>#VALUE!</v>
          </cell>
          <cell r="AX15">
            <v>0</v>
          </cell>
          <cell r="AY15" t="e">
            <v>#VALUE!</v>
          </cell>
          <cell r="AZ15">
            <v>0</v>
          </cell>
          <cell r="BA15" t="e">
            <v>#VALUE!</v>
          </cell>
          <cell r="BB15" t="e">
            <v>#VALUE!</v>
          </cell>
          <cell r="BC15" t="e">
            <v>#VALUE!</v>
          </cell>
          <cell r="BD15">
            <v>0</v>
          </cell>
          <cell r="BE15" t="e">
            <v>#VALUE!</v>
          </cell>
          <cell r="BF15">
            <v>0</v>
          </cell>
          <cell r="BG15">
            <v>-17.600000000000001</v>
          </cell>
          <cell r="BH15">
            <v>-16.3</v>
          </cell>
          <cell r="BI15">
            <v>-8.6999999999999993</v>
          </cell>
          <cell r="BJ15">
            <v>3.3</v>
          </cell>
          <cell r="BK15">
            <v>12.2</v>
          </cell>
          <cell r="BL15">
            <v>18.399999999999999</v>
          </cell>
          <cell r="BM15">
            <v>20.3</v>
          </cell>
          <cell r="BN15">
            <v>17.2</v>
          </cell>
          <cell r="BO15">
            <v>11.3</v>
          </cell>
          <cell r="BP15">
            <v>3.2</v>
          </cell>
          <cell r="BQ15">
            <v>-7.5</v>
          </cell>
          <cell r="BR15">
            <v>-15.1</v>
          </cell>
        </row>
        <row r="16">
          <cell r="A16" t="str">
            <v>котельная №2</v>
          </cell>
          <cell r="B16">
            <v>0</v>
          </cell>
          <cell r="C16">
            <v>0</v>
          </cell>
          <cell r="D16" t="str">
            <v>котельная №2</v>
          </cell>
          <cell r="E16" t="str">
            <v>Алтай-7</v>
          </cell>
          <cell r="F16">
            <v>0</v>
          </cell>
          <cell r="G16">
            <v>1991</v>
          </cell>
          <cell r="H16">
            <v>28</v>
          </cell>
          <cell r="I16">
            <v>47</v>
          </cell>
          <cell r="J16">
            <v>5184</v>
          </cell>
          <cell r="K16">
            <v>0.48</v>
          </cell>
          <cell r="L16">
            <v>48.1</v>
          </cell>
          <cell r="M16">
            <v>297.01</v>
          </cell>
          <cell r="N16" t="e">
            <v>#N/A</v>
          </cell>
          <cell r="O16" t="e">
            <v>#N/A</v>
          </cell>
          <cell r="P16">
            <v>0</v>
          </cell>
          <cell r="Q16" t="str">
            <v>отопление</v>
          </cell>
          <cell r="R16" t="str">
            <v>в резерве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-17.600000000000001</v>
          </cell>
          <cell r="BH16">
            <v>-16.3</v>
          </cell>
          <cell r="BI16">
            <v>-8.6999999999999993</v>
          </cell>
          <cell r="BJ16">
            <v>3.3</v>
          </cell>
          <cell r="BK16">
            <v>12.2</v>
          </cell>
          <cell r="BL16">
            <v>18.399999999999999</v>
          </cell>
          <cell r="BM16">
            <v>20.3</v>
          </cell>
          <cell r="BN16">
            <v>17.2</v>
          </cell>
          <cell r="BO16">
            <v>11.3</v>
          </cell>
          <cell r="BP16">
            <v>3.2</v>
          </cell>
          <cell r="BQ16">
            <v>-7.5</v>
          </cell>
          <cell r="BR16">
            <v>-15.1</v>
          </cell>
        </row>
        <row r="17">
          <cell r="A17" t="str">
            <v>котельная №2</v>
          </cell>
          <cell r="B17">
            <v>0</v>
          </cell>
          <cell r="C17">
            <v>0</v>
          </cell>
          <cell r="D17" t="str">
            <v>котельная №2</v>
          </cell>
          <cell r="E17" t="str">
            <v>Алтай-1</v>
          </cell>
          <cell r="F17">
            <v>0</v>
          </cell>
          <cell r="G17">
            <v>1980</v>
          </cell>
          <cell r="H17">
            <v>39</v>
          </cell>
          <cell r="I17">
            <v>47</v>
          </cell>
          <cell r="J17">
            <v>5184</v>
          </cell>
          <cell r="K17">
            <v>0.48</v>
          </cell>
          <cell r="L17">
            <v>48.1</v>
          </cell>
          <cell r="M17">
            <v>297.01</v>
          </cell>
          <cell r="N17" t="e">
            <v>#N/A</v>
          </cell>
          <cell r="O17" t="e">
            <v>#N/A</v>
          </cell>
          <cell r="P17">
            <v>0</v>
          </cell>
          <cell r="Q17" t="str">
            <v>отопление</v>
          </cell>
          <cell r="R17" t="str">
            <v>в резерве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-17.600000000000001</v>
          </cell>
          <cell r="BH17">
            <v>-16.3</v>
          </cell>
          <cell r="BI17">
            <v>-8.6999999999999993</v>
          </cell>
          <cell r="BJ17">
            <v>3.3</v>
          </cell>
          <cell r="BK17">
            <v>12.2</v>
          </cell>
          <cell r="BL17">
            <v>18.399999999999999</v>
          </cell>
          <cell r="BM17">
            <v>20.3</v>
          </cell>
          <cell r="BN17">
            <v>17.2</v>
          </cell>
          <cell r="BO17">
            <v>11.3</v>
          </cell>
          <cell r="BP17">
            <v>3.2</v>
          </cell>
          <cell r="BQ17">
            <v>-7.5</v>
          </cell>
          <cell r="BR17">
            <v>-15.1</v>
          </cell>
        </row>
        <row r="18">
          <cell r="A18" t="str">
            <v>котельная №2</v>
          </cell>
          <cell r="B18">
            <v>0</v>
          </cell>
          <cell r="C18">
            <v>0</v>
          </cell>
          <cell r="D18" t="str">
            <v>котельная №2</v>
          </cell>
          <cell r="E18" t="str">
            <v>Алтай-7</v>
          </cell>
          <cell r="F18">
            <v>0</v>
          </cell>
          <cell r="G18">
            <v>1981</v>
          </cell>
          <cell r="H18">
            <v>38</v>
          </cell>
          <cell r="I18">
            <v>47</v>
          </cell>
          <cell r="J18">
            <v>5184</v>
          </cell>
          <cell r="K18">
            <v>0.48</v>
          </cell>
          <cell r="L18">
            <v>48.1</v>
          </cell>
          <cell r="M18">
            <v>297.01</v>
          </cell>
          <cell r="N18" t="e">
            <v>#N/A</v>
          </cell>
          <cell r="O18" t="e">
            <v>#N/A</v>
          </cell>
          <cell r="P18">
            <v>0</v>
          </cell>
          <cell r="Q18" t="str">
            <v>отопление</v>
          </cell>
          <cell r="R18">
            <v>0</v>
          </cell>
          <cell r="S18">
            <v>0</v>
          </cell>
          <cell r="T18" t="str">
            <v>да</v>
          </cell>
          <cell r="U18" t="str">
            <v>да</v>
          </cell>
          <cell r="V18" t="str">
            <v>да</v>
          </cell>
          <cell r="W18" t="str">
            <v>да</v>
          </cell>
          <cell r="X18" t="str">
            <v>да</v>
          </cell>
          <cell r="Y18">
            <v>0</v>
          </cell>
          <cell r="Z18">
            <v>0</v>
          </cell>
          <cell r="AA18">
            <v>0</v>
          </cell>
          <cell r="AB18" t="str">
            <v>да</v>
          </cell>
          <cell r="AC18" t="str">
            <v>да</v>
          </cell>
          <cell r="AD18" t="str">
            <v>да</v>
          </cell>
          <cell r="AE18" t="str">
            <v>да</v>
          </cell>
          <cell r="AF18">
            <v>0</v>
          </cell>
          <cell r="AG18">
            <v>744</v>
          </cell>
          <cell r="AH18">
            <v>672</v>
          </cell>
          <cell r="AI18">
            <v>744</v>
          </cell>
          <cell r="AJ18">
            <v>720</v>
          </cell>
          <cell r="AK18">
            <v>48</v>
          </cell>
          <cell r="AL18">
            <v>0</v>
          </cell>
          <cell r="AM18">
            <v>0</v>
          </cell>
          <cell r="AN18">
            <v>0</v>
          </cell>
          <cell r="AO18">
            <v>48</v>
          </cell>
          <cell r="AP18">
            <v>744</v>
          </cell>
          <cell r="AQ18">
            <v>720</v>
          </cell>
          <cell r="AR18">
            <v>744</v>
          </cell>
          <cell r="AS18">
            <v>0</v>
          </cell>
          <cell r="AT18" t="e">
            <v>#VALUE!</v>
          </cell>
          <cell r="AU18" t="e">
            <v>#VALUE!</v>
          </cell>
          <cell r="AV18" t="e">
            <v>#VALUE!</v>
          </cell>
          <cell r="AW18" t="e">
            <v>#VALUE!</v>
          </cell>
          <cell r="AX18" t="e">
            <v>#VALUE!</v>
          </cell>
          <cell r="AY18">
            <v>0</v>
          </cell>
          <cell r="AZ18">
            <v>0</v>
          </cell>
          <cell r="BA18">
            <v>0</v>
          </cell>
          <cell r="BB18" t="e">
            <v>#VALUE!</v>
          </cell>
          <cell r="BC18" t="e">
            <v>#VALUE!</v>
          </cell>
          <cell r="BD18" t="e">
            <v>#VALUE!</v>
          </cell>
          <cell r="BE18" t="e">
            <v>#VALUE!</v>
          </cell>
          <cell r="BF18">
            <v>0</v>
          </cell>
          <cell r="BG18">
            <v>-17.600000000000001</v>
          </cell>
          <cell r="BH18">
            <v>-16.3</v>
          </cell>
          <cell r="BI18">
            <v>-8.6999999999999993</v>
          </cell>
          <cell r="BJ18">
            <v>3.3</v>
          </cell>
          <cell r="BK18">
            <v>12.2</v>
          </cell>
          <cell r="BL18">
            <v>18.399999999999999</v>
          </cell>
          <cell r="BM18">
            <v>20.3</v>
          </cell>
          <cell r="BN18">
            <v>17.2</v>
          </cell>
          <cell r="BO18">
            <v>11.3</v>
          </cell>
          <cell r="BP18">
            <v>3.2</v>
          </cell>
          <cell r="BQ18">
            <v>-7.5</v>
          </cell>
          <cell r="BR18">
            <v>-15.1</v>
          </cell>
        </row>
        <row r="19">
          <cell r="A19" t="str">
            <v>котельная №2</v>
          </cell>
          <cell r="B19">
            <v>0</v>
          </cell>
          <cell r="C19">
            <v>0</v>
          </cell>
          <cell r="D19" t="str">
            <v>котельная №2</v>
          </cell>
          <cell r="E19" t="str">
            <v>КВ«Братск»</v>
          </cell>
          <cell r="F19">
            <v>0</v>
          </cell>
          <cell r="G19">
            <v>2004</v>
          </cell>
          <cell r="H19">
            <v>15</v>
          </cell>
          <cell r="I19">
            <v>58</v>
          </cell>
          <cell r="J19">
            <v>5184</v>
          </cell>
          <cell r="K19">
            <v>0.8</v>
          </cell>
          <cell r="L19">
            <v>54</v>
          </cell>
          <cell r="M19">
            <v>264.56</v>
          </cell>
          <cell r="N19" t="e">
            <v>#N/A</v>
          </cell>
          <cell r="O19" t="e">
            <v>#N/A</v>
          </cell>
          <cell r="P19">
            <v>0</v>
          </cell>
          <cell r="Q19" t="str">
            <v>отопление</v>
          </cell>
          <cell r="R19">
            <v>0</v>
          </cell>
          <cell r="S19">
            <v>0</v>
          </cell>
          <cell r="T19" t="str">
            <v>да</v>
          </cell>
          <cell r="U19" t="str">
            <v>да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 t="str">
            <v>да</v>
          </cell>
          <cell r="AD19">
            <v>0</v>
          </cell>
          <cell r="AE19" t="str">
            <v>да</v>
          </cell>
          <cell r="AF19">
            <v>0</v>
          </cell>
          <cell r="AG19">
            <v>744</v>
          </cell>
          <cell r="AH19">
            <v>672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744</v>
          </cell>
          <cell r="AQ19">
            <v>0</v>
          </cell>
          <cell r="AR19">
            <v>744</v>
          </cell>
          <cell r="AS19">
            <v>0</v>
          </cell>
          <cell r="AT19" t="e">
            <v>#VALUE!</v>
          </cell>
          <cell r="AU19" t="e">
            <v>#VALUE!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 t="e">
            <v>#VALUE!</v>
          </cell>
          <cell r="BD19">
            <v>0</v>
          </cell>
          <cell r="BE19" t="e">
            <v>#VALUE!</v>
          </cell>
          <cell r="BF19">
            <v>0</v>
          </cell>
          <cell r="BG19">
            <v>-17.600000000000001</v>
          </cell>
          <cell r="BH19">
            <v>-16.3</v>
          </cell>
          <cell r="BI19">
            <v>-8.6999999999999993</v>
          </cell>
          <cell r="BJ19">
            <v>3.3</v>
          </cell>
          <cell r="BK19">
            <v>12.2</v>
          </cell>
          <cell r="BL19">
            <v>18.399999999999999</v>
          </cell>
          <cell r="BM19">
            <v>20.3</v>
          </cell>
          <cell r="BN19">
            <v>17.2</v>
          </cell>
          <cell r="BO19">
            <v>11.3</v>
          </cell>
          <cell r="BP19">
            <v>3.2</v>
          </cell>
          <cell r="BQ19">
            <v>-7.5</v>
          </cell>
          <cell r="BR19">
            <v>-15.1</v>
          </cell>
        </row>
        <row r="20">
          <cell r="A20" t="str">
            <v>котельная №2</v>
          </cell>
          <cell r="B20">
            <v>0</v>
          </cell>
          <cell r="C20">
            <v>0</v>
          </cell>
          <cell r="D20" t="str">
            <v>котельная №2</v>
          </cell>
          <cell r="E20" t="str">
            <v>Алтай-7</v>
          </cell>
          <cell r="F20">
            <v>0</v>
          </cell>
          <cell r="G20">
            <v>1990</v>
          </cell>
          <cell r="H20">
            <v>29</v>
          </cell>
          <cell r="I20">
            <v>47</v>
          </cell>
          <cell r="J20">
            <v>5184</v>
          </cell>
          <cell r="K20">
            <v>0.48</v>
          </cell>
          <cell r="L20">
            <v>48.1</v>
          </cell>
          <cell r="M20">
            <v>297.01</v>
          </cell>
          <cell r="N20" t="e">
            <v>#N/A</v>
          </cell>
          <cell r="O20" t="e">
            <v>#N/A</v>
          </cell>
          <cell r="P20">
            <v>0</v>
          </cell>
          <cell r="Q20" t="str">
            <v>отопление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 t="str">
            <v>да</v>
          </cell>
          <cell r="W20">
            <v>0</v>
          </cell>
          <cell r="X20" t="str">
            <v>да</v>
          </cell>
          <cell r="Y20">
            <v>0</v>
          </cell>
          <cell r="Z20">
            <v>0</v>
          </cell>
          <cell r="AA20">
            <v>0</v>
          </cell>
          <cell r="AB20" t="str">
            <v>да</v>
          </cell>
          <cell r="AC20">
            <v>0</v>
          </cell>
          <cell r="AD20" t="str">
            <v>да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744</v>
          </cell>
          <cell r="AJ20">
            <v>0</v>
          </cell>
          <cell r="AK20">
            <v>48</v>
          </cell>
          <cell r="AL20">
            <v>0</v>
          </cell>
          <cell r="AM20">
            <v>0</v>
          </cell>
          <cell r="AN20">
            <v>0</v>
          </cell>
          <cell r="AO20">
            <v>48</v>
          </cell>
          <cell r="AP20">
            <v>0</v>
          </cell>
          <cell r="AQ20">
            <v>720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 t="e">
            <v>#VALUE!</v>
          </cell>
          <cell r="AW20">
            <v>0</v>
          </cell>
          <cell r="AX20" t="e">
            <v>#VALUE!</v>
          </cell>
          <cell r="AY20">
            <v>0</v>
          </cell>
          <cell r="AZ20">
            <v>0</v>
          </cell>
          <cell r="BA20">
            <v>0</v>
          </cell>
          <cell r="BB20" t="e">
            <v>#VALUE!</v>
          </cell>
          <cell r="BC20">
            <v>0</v>
          </cell>
          <cell r="BD20" t="e">
            <v>#VALUE!</v>
          </cell>
          <cell r="BE20">
            <v>0</v>
          </cell>
          <cell r="BF20">
            <v>0</v>
          </cell>
          <cell r="BG20">
            <v>-17.600000000000001</v>
          </cell>
          <cell r="BH20">
            <v>-16.3</v>
          </cell>
          <cell r="BI20">
            <v>-8.6999999999999993</v>
          </cell>
          <cell r="BJ20">
            <v>3.3</v>
          </cell>
          <cell r="BK20">
            <v>12.2</v>
          </cell>
          <cell r="BL20">
            <v>18.399999999999999</v>
          </cell>
          <cell r="BM20">
            <v>20.3</v>
          </cell>
          <cell r="BN20">
            <v>17.2</v>
          </cell>
          <cell r="BO20">
            <v>11.3</v>
          </cell>
          <cell r="BP20">
            <v>3.2</v>
          </cell>
          <cell r="BQ20">
            <v>-7.5</v>
          </cell>
          <cell r="BR20">
            <v>-15.1</v>
          </cell>
        </row>
        <row r="21">
          <cell r="A21" t="str">
            <v>котельная №3</v>
          </cell>
          <cell r="B21">
            <v>0</v>
          </cell>
          <cell r="C21">
            <v>0</v>
          </cell>
          <cell r="D21" t="str">
            <v>котельная №3</v>
          </cell>
          <cell r="E21" t="str">
            <v>КВр-1,25</v>
          </cell>
          <cell r="F21">
            <v>0</v>
          </cell>
          <cell r="G21">
            <v>2011</v>
          </cell>
          <cell r="H21">
            <v>8</v>
          </cell>
          <cell r="I21">
            <v>43.5</v>
          </cell>
          <cell r="J21">
            <v>5184</v>
          </cell>
          <cell r="K21">
            <v>1.08</v>
          </cell>
          <cell r="L21">
            <v>81.5</v>
          </cell>
          <cell r="M21">
            <v>175.29</v>
          </cell>
          <cell r="N21" t="e">
            <v>#N/A</v>
          </cell>
          <cell r="O21" t="e">
            <v>#N/A</v>
          </cell>
          <cell r="P21">
            <v>0</v>
          </cell>
          <cell r="Q21" t="str">
            <v>отопление</v>
          </cell>
          <cell r="R21">
            <v>0</v>
          </cell>
          <cell r="S21">
            <v>0</v>
          </cell>
          <cell r="T21" t="str">
            <v>да</v>
          </cell>
          <cell r="U21" t="str">
            <v>да</v>
          </cell>
          <cell r="V21" t="str">
            <v>да</v>
          </cell>
          <cell r="W21" t="str">
            <v>да</v>
          </cell>
          <cell r="X21" t="str">
            <v>да</v>
          </cell>
          <cell r="Y21">
            <v>0</v>
          </cell>
          <cell r="Z21">
            <v>0</v>
          </cell>
          <cell r="AA21">
            <v>0</v>
          </cell>
          <cell r="AB21" t="str">
            <v>да</v>
          </cell>
          <cell r="AC21">
            <v>0</v>
          </cell>
          <cell r="AD21" t="str">
            <v>да</v>
          </cell>
          <cell r="AE21" t="str">
            <v>да</v>
          </cell>
          <cell r="AF21">
            <v>0</v>
          </cell>
          <cell r="AG21">
            <v>744</v>
          </cell>
          <cell r="AH21">
            <v>672</v>
          </cell>
          <cell r="AI21">
            <v>744</v>
          </cell>
          <cell r="AJ21">
            <v>720</v>
          </cell>
          <cell r="AK21">
            <v>48</v>
          </cell>
          <cell r="AL21">
            <v>0</v>
          </cell>
          <cell r="AM21">
            <v>0</v>
          </cell>
          <cell r="AN21">
            <v>0</v>
          </cell>
          <cell r="AO21">
            <v>48</v>
          </cell>
          <cell r="AP21">
            <v>0</v>
          </cell>
          <cell r="AQ21">
            <v>720</v>
          </cell>
          <cell r="AR21">
            <v>744</v>
          </cell>
          <cell r="AS21">
            <v>0</v>
          </cell>
          <cell r="AT21" t="e">
            <v>#VALUE!</v>
          </cell>
          <cell r="AU21" t="e">
            <v>#VALUE!</v>
          </cell>
          <cell r="AV21" t="e">
            <v>#VALUE!</v>
          </cell>
          <cell r="AW21" t="e">
            <v>#VALUE!</v>
          </cell>
          <cell r="AX21" t="e">
            <v>#VALUE!</v>
          </cell>
          <cell r="AY21">
            <v>0</v>
          </cell>
          <cell r="AZ21">
            <v>0</v>
          </cell>
          <cell r="BA21">
            <v>0</v>
          </cell>
          <cell r="BB21" t="e">
            <v>#VALUE!</v>
          </cell>
          <cell r="BC21">
            <v>0</v>
          </cell>
          <cell r="BD21" t="e">
            <v>#VALUE!</v>
          </cell>
          <cell r="BE21" t="e">
            <v>#VALUE!</v>
          </cell>
          <cell r="BF21">
            <v>0</v>
          </cell>
          <cell r="BG21">
            <v>-17.600000000000001</v>
          </cell>
          <cell r="BH21">
            <v>-16.3</v>
          </cell>
          <cell r="BI21">
            <v>-8.6999999999999993</v>
          </cell>
          <cell r="BJ21">
            <v>3.3</v>
          </cell>
          <cell r="BK21">
            <v>12.2</v>
          </cell>
          <cell r="BL21">
            <v>18.399999999999999</v>
          </cell>
          <cell r="BM21">
            <v>20.3</v>
          </cell>
          <cell r="BN21">
            <v>17.2</v>
          </cell>
          <cell r="BO21">
            <v>11.3</v>
          </cell>
          <cell r="BP21">
            <v>3.2</v>
          </cell>
          <cell r="BQ21">
            <v>-7.5</v>
          </cell>
          <cell r="BR21">
            <v>-15.1</v>
          </cell>
        </row>
        <row r="22">
          <cell r="A22" t="str">
            <v>котельная №3</v>
          </cell>
          <cell r="B22">
            <v>0</v>
          </cell>
          <cell r="C22">
            <v>0</v>
          </cell>
          <cell r="D22" t="str">
            <v>котельная №3</v>
          </cell>
          <cell r="E22" t="str">
            <v>Алтай-1</v>
          </cell>
          <cell r="F22">
            <v>0</v>
          </cell>
          <cell r="G22">
            <v>1993</v>
          </cell>
          <cell r="H22">
            <v>26</v>
          </cell>
          <cell r="I22">
            <v>47</v>
          </cell>
          <cell r="J22">
            <v>8400</v>
          </cell>
          <cell r="K22">
            <v>0.48</v>
          </cell>
          <cell r="L22">
            <v>48.1</v>
          </cell>
          <cell r="M22">
            <v>297.01</v>
          </cell>
          <cell r="N22" t="e">
            <v>#N/A</v>
          </cell>
          <cell r="O22" t="e">
            <v>#N/A</v>
          </cell>
          <cell r="P22">
            <v>0</v>
          </cell>
          <cell r="Q22" t="str">
            <v>ГВС</v>
          </cell>
          <cell r="R22">
            <v>0</v>
          </cell>
          <cell r="S22">
            <v>0</v>
          </cell>
          <cell r="T22" t="str">
            <v>да</v>
          </cell>
          <cell r="U22" t="str">
            <v>да</v>
          </cell>
          <cell r="V22" t="str">
            <v>да</v>
          </cell>
          <cell r="W22" t="str">
            <v>да</v>
          </cell>
          <cell r="X22" t="str">
            <v>да</v>
          </cell>
          <cell r="Y22">
            <v>0</v>
          </cell>
          <cell r="Z22">
            <v>0</v>
          </cell>
          <cell r="AA22">
            <v>0</v>
          </cell>
          <cell r="AB22" t="str">
            <v>да</v>
          </cell>
          <cell r="AC22" t="str">
            <v>да</v>
          </cell>
          <cell r="AD22">
            <v>0</v>
          </cell>
          <cell r="AE22" t="str">
            <v>да</v>
          </cell>
          <cell r="AF22">
            <v>0</v>
          </cell>
          <cell r="AG22">
            <v>744</v>
          </cell>
          <cell r="AH22">
            <v>672</v>
          </cell>
          <cell r="AI22">
            <v>744</v>
          </cell>
          <cell r="AJ22">
            <v>720</v>
          </cell>
          <cell r="AK22">
            <v>744</v>
          </cell>
          <cell r="AL22">
            <v>0</v>
          </cell>
          <cell r="AM22">
            <v>0</v>
          </cell>
          <cell r="AN22">
            <v>0</v>
          </cell>
          <cell r="AO22">
            <v>672</v>
          </cell>
          <cell r="AP22">
            <v>744</v>
          </cell>
          <cell r="AQ22">
            <v>0</v>
          </cell>
          <cell r="AR22">
            <v>744</v>
          </cell>
          <cell r="AS22">
            <v>0</v>
          </cell>
          <cell r="AT22" t="e">
            <v>#VALUE!</v>
          </cell>
          <cell r="AU22" t="e">
            <v>#VALUE!</v>
          </cell>
          <cell r="AV22" t="e">
            <v>#VALUE!</v>
          </cell>
          <cell r="AW22" t="e">
            <v>#VALUE!</v>
          </cell>
          <cell r="AX22" t="e">
            <v>#VALUE!</v>
          </cell>
          <cell r="AY22">
            <v>0</v>
          </cell>
          <cell r="AZ22">
            <v>0</v>
          </cell>
          <cell r="BA22">
            <v>0</v>
          </cell>
          <cell r="BB22" t="e">
            <v>#VALUE!</v>
          </cell>
          <cell r="BC22" t="e">
            <v>#VALUE!</v>
          </cell>
          <cell r="BD22">
            <v>0</v>
          </cell>
          <cell r="BE22" t="e">
            <v>#VALUE!</v>
          </cell>
          <cell r="BF22">
            <v>0</v>
          </cell>
          <cell r="BG22">
            <v>-17.600000000000001</v>
          </cell>
          <cell r="BH22">
            <v>-16.3</v>
          </cell>
          <cell r="BI22">
            <v>-8.6999999999999993</v>
          </cell>
          <cell r="BJ22">
            <v>3.3</v>
          </cell>
          <cell r="BK22">
            <v>12.2</v>
          </cell>
          <cell r="BL22">
            <v>18.399999999999999</v>
          </cell>
          <cell r="BM22">
            <v>20.3</v>
          </cell>
          <cell r="BN22">
            <v>17.2</v>
          </cell>
          <cell r="BO22">
            <v>11.3</v>
          </cell>
          <cell r="BP22">
            <v>3.2</v>
          </cell>
          <cell r="BQ22">
            <v>-7.5</v>
          </cell>
          <cell r="BR22">
            <v>-15.1</v>
          </cell>
        </row>
        <row r="23">
          <cell r="A23" t="str">
            <v>котельная №3</v>
          </cell>
          <cell r="B23">
            <v>0</v>
          </cell>
          <cell r="C23">
            <v>0</v>
          </cell>
          <cell r="D23" t="str">
            <v>котельная №3</v>
          </cell>
          <cell r="E23" t="str">
            <v>Алтай-1</v>
          </cell>
          <cell r="F23">
            <v>0</v>
          </cell>
          <cell r="G23">
            <v>1993</v>
          </cell>
          <cell r="H23">
            <v>26</v>
          </cell>
          <cell r="I23">
            <v>47</v>
          </cell>
          <cell r="J23">
            <v>8400</v>
          </cell>
          <cell r="K23">
            <v>0.48</v>
          </cell>
          <cell r="L23">
            <v>48.1</v>
          </cell>
          <cell r="M23">
            <v>297.01</v>
          </cell>
          <cell r="N23" t="e">
            <v>#N/A</v>
          </cell>
          <cell r="O23" t="e">
            <v>#N/A</v>
          </cell>
          <cell r="P23">
            <v>0</v>
          </cell>
          <cell r="Q23" t="str">
            <v>ГВС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 t="str">
            <v>да</v>
          </cell>
          <cell r="Z23" t="str">
            <v>да</v>
          </cell>
          <cell r="AA23" t="str">
            <v>да</v>
          </cell>
          <cell r="AB23">
            <v>0</v>
          </cell>
          <cell r="AC23">
            <v>0</v>
          </cell>
          <cell r="AD23" t="str">
            <v>да</v>
          </cell>
          <cell r="AE23" t="str">
            <v>да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480</v>
          </cell>
          <cell r="AM23">
            <v>624</v>
          </cell>
          <cell r="AN23">
            <v>744</v>
          </cell>
          <cell r="AO23">
            <v>0</v>
          </cell>
          <cell r="AP23">
            <v>0</v>
          </cell>
          <cell r="AQ23">
            <v>720</v>
          </cell>
          <cell r="AR23">
            <v>744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 t="e">
            <v>#VALUE!</v>
          </cell>
          <cell r="AZ23" t="e">
            <v>#VALUE!</v>
          </cell>
          <cell r="BA23" t="e">
            <v>#VALUE!</v>
          </cell>
          <cell r="BB23">
            <v>0</v>
          </cell>
          <cell r="BC23">
            <v>0</v>
          </cell>
          <cell r="BD23" t="e">
            <v>#VALUE!</v>
          </cell>
          <cell r="BE23" t="e">
            <v>#VALUE!</v>
          </cell>
          <cell r="BF23">
            <v>0</v>
          </cell>
          <cell r="BG23">
            <v>-17.600000000000001</v>
          </cell>
          <cell r="BH23">
            <v>-16.3</v>
          </cell>
          <cell r="BI23">
            <v>-8.6999999999999993</v>
          </cell>
          <cell r="BJ23">
            <v>3.3</v>
          </cell>
          <cell r="BK23">
            <v>12.2</v>
          </cell>
          <cell r="BL23">
            <v>18.399999999999999</v>
          </cell>
          <cell r="BM23">
            <v>20.3</v>
          </cell>
          <cell r="BN23">
            <v>17.2</v>
          </cell>
          <cell r="BO23">
            <v>11.3</v>
          </cell>
          <cell r="BP23">
            <v>3.2</v>
          </cell>
          <cell r="BQ23">
            <v>-7.5</v>
          </cell>
          <cell r="BR23">
            <v>-15.1</v>
          </cell>
        </row>
        <row r="24">
          <cell r="A24" t="str">
            <v>котельная №3</v>
          </cell>
          <cell r="B24">
            <v>0</v>
          </cell>
          <cell r="C24">
            <v>0</v>
          </cell>
          <cell r="D24" t="str">
            <v>котельная №3</v>
          </cell>
          <cell r="E24" t="str">
            <v>КВр-1,25</v>
          </cell>
          <cell r="F24">
            <v>0</v>
          </cell>
          <cell r="G24">
            <v>2011</v>
          </cell>
          <cell r="H24">
            <v>8</v>
          </cell>
          <cell r="I24">
            <v>43.5</v>
          </cell>
          <cell r="J24">
            <v>5184</v>
          </cell>
          <cell r="K24">
            <v>1.08</v>
          </cell>
          <cell r="L24">
            <v>81.5</v>
          </cell>
          <cell r="M24">
            <v>175.29</v>
          </cell>
          <cell r="N24" t="e">
            <v>#N/A</v>
          </cell>
          <cell r="O24" t="e">
            <v>#N/A</v>
          </cell>
          <cell r="P24">
            <v>0</v>
          </cell>
          <cell r="Q24" t="str">
            <v>отопление</v>
          </cell>
          <cell r="R24">
            <v>0</v>
          </cell>
          <cell r="S24">
            <v>0</v>
          </cell>
          <cell r="T24" t="str">
            <v>да</v>
          </cell>
          <cell r="U24" t="str">
            <v>да</v>
          </cell>
          <cell r="V24" t="str">
            <v>да</v>
          </cell>
          <cell r="W24">
            <v>0</v>
          </cell>
          <cell r="X24" t="str">
            <v>да</v>
          </cell>
          <cell r="Y24">
            <v>0</v>
          </cell>
          <cell r="Z24">
            <v>0</v>
          </cell>
          <cell r="AA24">
            <v>0</v>
          </cell>
          <cell r="AB24" t="str">
            <v>да</v>
          </cell>
          <cell r="AC24" t="str">
            <v>да</v>
          </cell>
          <cell r="AD24" t="str">
            <v>да</v>
          </cell>
          <cell r="AE24" t="str">
            <v>да</v>
          </cell>
          <cell r="AF24">
            <v>0</v>
          </cell>
          <cell r="AG24">
            <v>744</v>
          </cell>
          <cell r="AH24">
            <v>672</v>
          </cell>
          <cell r="AI24">
            <v>744</v>
          </cell>
          <cell r="AJ24">
            <v>0</v>
          </cell>
          <cell r="AK24">
            <v>48</v>
          </cell>
          <cell r="AL24">
            <v>0</v>
          </cell>
          <cell r="AM24">
            <v>0</v>
          </cell>
          <cell r="AN24">
            <v>0</v>
          </cell>
          <cell r="AO24">
            <v>48</v>
          </cell>
          <cell r="AP24">
            <v>744</v>
          </cell>
          <cell r="AQ24">
            <v>720</v>
          </cell>
          <cell r="AR24">
            <v>744</v>
          </cell>
          <cell r="AS24">
            <v>0</v>
          </cell>
          <cell r="AT24" t="e">
            <v>#VALUE!</v>
          </cell>
          <cell r="AU24" t="e">
            <v>#VALUE!</v>
          </cell>
          <cell r="AV24" t="e">
            <v>#VALUE!</v>
          </cell>
          <cell r="AW24">
            <v>0</v>
          </cell>
          <cell r="AX24" t="e">
            <v>#VALUE!</v>
          </cell>
          <cell r="AY24">
            <v>0</v>
          </cell>
          <cell r="AZ24">
            <v>0</v>
          </cell>
          <cell r="BA24">
            <v>0</v>
          </cell>
          <cell r="BB24" t="e">
            <v>#VALUE!</v>
          </cell>
          <cell r="BC24" t="e">
            <v>#VALUE!</v>
          </cell>
          <cell r="BD24" t="e">
            <v>#VALUE!</v>
          </cell>
          <cell r="BE24" t="e">
            <v>#VALUE!</v>
          </cell>
          <cell r="BF24">
            <v>0</v>
          </cell>
          <cell r="BG24">
            <v>-17.600000000000001</v>
          </cell>
          <cell r="BH24">
            <v>-16.3</v>
          </cell>
          <cell r="BI24">
            <v>-8.6999999999999993</v>
          </cell>
          <cell r="BJ24">
            <v>3.3</v>
          </cell>
          <cell r="BK24">
            <v>12.2</v>
          </cell>
          <cell r="BL24">
            <v>18.399999999999999</v>
          </cell>
          <cell r="BM24">
            <v>20.3</v>
          </cell>
          <cell r="BN24">
            <v>17.2</v>
          </cell>
          <cell r="BO24">
            <v>11.3</v>
          </cell>
          <cell r="BP24">
            <v>3.2</v>
          </cell>
          <cell r="BQ24">
            <v>-7.5</v>
          </cell>
          <cell r="BR24">
            <v>-15.1</v>
          </cell>
        </row>
        <row r="25">
          <cell r="A25" t="str">
            <v>котельная №4</v>
          </cell>
          <cell r="B25">
            <v>0</v>
          </cell>
          <cell r="C25">
            <v>0</v>
          </cell>
          <cell r="D25" t="str">
            <v>котельная №4</v>
          </cell>
          <cell r="E25" t="str">
            <v>КВр-1,25</v>
          </cell>
          <cell r="F25">
            <v>0</v>
          </cell>
          <cell r="G25">
            <v>2011</v>
          </cell>
          <cell r="H25">
            <v>8</v>
          </cell>
          <cell r="I25">
            <v>43.5</v>
          </cell>
          <cell r="J25">
            <v>5184</v>
          </cell>
          <cell r="K25">
            <v>1.08</v>
          </cell>
          <cell r="L25">
            <v>81.5</v>
          </cell>
          <cell r="M25">
            <v>175.29</v>
          </cell>
          <cell r="N25">
            <v>0</v>
          </cell>
          <cell r="O25" t="str">
            <v/>
          </cell>
          <cell r="P25">
            <v>0</v>
          </cell>
          <cell r="Q25" t="str">
            <v>отопление</v>
          </cell>
          <cell r="R25">
            <v>0</v>
          </cell>
          <cell r="S25">
            <v>0</v>
          </cell>
          <cell r="T25" t="str">
            <v>да</v>
          </cell>
          <cell r="U25" t="str">
            <v>да</v>
          </cell>
          <cell r="V25" t="str">
            <v>да</v>
          </cell>
          <cell r="W25" t="str">
            <v>да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 t="str">
            <v>да</v>
          </cell>
          <cell r="AC25">
            <v>0</v>
          </cell>
          <cell r="AD25" t="str">
            <v>да</v>
          </cell>
          <cell r="AE25">
            <v>0</v>
          </cell>
          <cell r="AF25">
            <v>0</v>
          </cell>
          <cell r="AG25">
            <v>744</v>
          </cell>
          <cell r="AH25">
            <v>672</v>
          </cell>
          <cell r="AI25">
            <v>744</v>
          </cell>
          <cell r="AJ25">
            <v>720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48</v>
          </cell>
          <cell r="AP25">
            <v>0</v>
          </cell>
          <cell r="AQ25">
            <v>720</v>
          </cell>
          <cell r="AR25">
            <v>0</v>
          </cell>
          <cell r="AS25">
            <v>0</v>
          </cell>
          <cell r="AT25" t="e">
            <v>#VALUE!</v>
          </cell>
          <cell r="AU25" t="e">
            <v>#VALUE!</v>
          </cell>
          <cell r="AV25" t="e">
            <v>#VALUE!</v>
          </cell>
          <cell r="AW25" t="e">
            <v>#VALUE!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e">
            <v>#VALUE!</v>
          </cell>
          <cell r="BC25">
            <v>0</v>
          </cell>
          <cell r="BD25" t="e">
            <v>#VALUE!</v>
          </cell>
          <cell r="BE25">
            <v>0</v>
          </cell>
          <cell r="BF25">
            <v>0</v>
          </cell>
          <cell r="BG25">
            <v>-17.600000000000001</v>
          </cell>
          <cell r="BH25">
            <v>-16.3</v>
          </cell>
          <cell r="BI25">
            <v>-8.6999999999999993</v>
          </cell>
          <cell r="BJ25">
            <v>3.3</v>
          </cell>
          <cell r="BK25">
            <v>12.2</v>
          </cell>
          <cell r="BL25">
            <v>18.399999999999999</v>
          </cell>
          <cell r="BM25">
            <v>20.3</v>
          </cell>
          <cell r="BN25">
            <v>17.2</v>
          </cell>
          <cell r="BO25">
            <v>11.3</v>
          </cell>
          <cell r="BP25">
            <v>3.2</v>
          </cell>
          <cell r="BQ25">
            <v>-7.5</v>
          </cell>
          <cell r="BR25">
            <v>-15.1</v>
          </cell>
        </row>
        <row r="26">
          <cell r="A26" t="str">
            <v>котельная №4</v>
          </cell>
          <cell r="B26">
            <v>0</v>
          </cell>
          <cell r="C26">
            <v>0</v>
          </cell>
          <cell r="D26" t="str">
            <v>котельная №4</v>
          </cell>
          <cell r="E26" t="str">
            <v>КВр-1,25</v>
          </cell>
          <cell r="F26">
            <v>0</v>
          </cell>
          <cell r="G26">
            <v>2011</v>
          </cell>
          <cell r="H26">
            <v>8</v>
          </cell>
          <cell r="I26">
            <v>43.5</v>
          </cell>
          <cell r="J26">
            <v>5184</v>
          </cell>
          <cell r="K26">
            <v>1.08</v>
          </cell>
          <cell r="L26">
            <v>81.5</v>
          </cell>
          <cell r="M26">
            <v>175.29</v>
          </cell>
          <cell r="N26">
            <v>0</v>
          </cell>
          <cell r="O26" t="str">
            <v/>
          </cell>
          <cell r="P26">
            <v>0</v>
          </cell>
          <cell r="Q26" t="str">
            <v>отопление</v>
          </cell>
          <cell r="R26">
            <v>0</v>
          </cell>
          <cell r="S26">
            <v>0</v>
          </cell>
          <cell r="T26" t="str">
            <v>да</v>
          </cell>
          <cell r="U26" t="str">
            <v>да</v>
          </cell>
          <cell r="V26" t="str">
            <v>да</v>
          </cell>
          <cell r="W26">
            <v>0</v>
          </cell>
          <cell r="X26" t="str">
            <v>да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 t="str">
            <v>да</v>
          </cell>
          <cell r="AD26" t="str">
            <v>да</v>
          </cell>
          <cell r="AE26" t="str">
            <v>да</v>
          </cell>
          <cell r="AF26">
            <v>0</v>
          </cell>
          <cell r="AG26">
            <v>744</v>
          </cell>
          <cell r="AH26">
            <v>672</v>
          </cell>
          <cell r="AI26">
            <v>744</v>
          </cell>
          <cell r="AJ26">
            <v>0</v>
          </cell>
          <cell r="AK26">
            <v>48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744</v>
          </cell>
          <cell r="AQ26">
            <v>720</v>
          </cell>
          <cell r="AR26">
            <v>744</v>
          </cell>
          <cell r="AS26">
            <v>0</v>
          </cell>
          <cell r="AT26" t="e">
            <v>#VALUE!</v>
          </cell>
          <cell r="AU26" t="e">
            <v>#VALUE!</v>
          </cell>
          <cell r="AV26" t="e">
            <v>#VALUE!</v>
          </cell>
          <cell r="AW26">
            <v>0</v>
          </cell>
          <cell r="AX26" t="e">
            <v>#VALUE!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 t="e">
            <v>#VALUE!</v>
          </cell>
          <cell r="BD26" t="e">
            <v>#VALUE!</v>
          </cell>
          <cell r="BE26" t="e">
            <v>#VALUE!</v>
          </cell>
          <cell r="BF26">
            <v>0</v>
          </cell>
          <cell r="BG26">
            <v>-17.600000000000001</v>
          </cell>
          <cell r="BH26">
            <v>-16.3</v>
          </cell>
          <cell r="BI26">
            <v>-8.6999999999999993</v>
          </cell>
          <cell r="BJ26">
            <v>3.3</v>
          </cell>
          <cell r="BK26">
            <v>12.2</v>
          </cell>
          <cell r="BL26">
            <v>18.399999999999999</v>
          </cell>
          <cell r="BM26">
            <v>20.3</v>
          </cell>
          <cell r="BN26">
            <v>17.2</v>
          </cell>
          <cell r="BO26">
            <v>11.3</v>
          </cell>
          <cell r="BP26">
            <v>3.2</v>
          </cell>
          <cell r="BQ26">
            <v>-7.5</v>
          </cell>
          <cell r="BR26">
            <v>-15.1</v>
          </cell>
        </row>
        <row r="27">
          <cell r="A27" t="str">
            <v>котельная №4</v>
          </cell>
          <cell r="B27">
            <v>0</v>
          </cell>
          <cell r="C27">
            <v>0</v>
          </cell>
          <cell r="D27" t="str">
            <v>котельная №4</v>
          </cell>
          <cell r="E27" t="str">
            <v>КВр-0,55</v>
          </cell>
          <cell r="F27">
            <v>0</v>
          </cell>
          <cell r="G27">
            <v>2008</v>
          </cell>
          <cell r="H27">
            <v>11</v>
          </cell>
          <cell r="I27">
            <v>50</v>
          </cell>
          <cell r="J27">
            <v>8400</v>
          </cell>
          <cell r="K27">
            <v>0.47</v>
          </cell>
          <cell r="L27">
            <v>65</v>
          </cell>
          <cell r="M27">
            <v>219.78</v>
          </cell>
          <cell r="N27">
            <v>0</v>
          </cell>
          <cell r="O27" t="str">
            <v/>
          </cell>
          <cell r="P27">
            <v>0</v>
          </cell>
          <cell r="Q27" t="str">
            <v>ГВС</v>
          </cell>
          <cell r="R27">
            <v>0</v>
          </cell>
          <cell r="S27">
            <v>0</v>
          </cell>
          <cell r="T27" t="str">
            <v>да</v>
          </cell>
          <cell r="U27" t="str">
            <v>да</v>
          </cell>
          <cell r="V27" t="str">
            <v>да</v>
          </cell>
          <cell r="W27" t="str">
            <v>да</v>
          </cell>
          <cell r="X27" t="str">
            <v>да</v>
          </cell>
          <cell r="Y27">
            <v>0</v>
          </cell>
          <cell r="Z27" t="str">
            <v>да</v>
          </cell>
          <cell r="AA27">
            <v>0</v>
          </cell>
          <cell r="AB27">
            <v>0</v>
          </cell>
          <cell r="AC27" t="str">
            <v>да</v>
          </cell>
          <cell r="AD27">
            <v>0</v>
          </cell>
          <cell r="AE27" t="str">
            <v>да</v>
          </cell>
          <cell r="AF27">
            <v>0</v>
          </cell>
          <cell r="AG27">
            <v>744</v>
          </cell>
          <cell r="AH27">
            <v>672</v>
          </cell>
          <cell r="AI27">
            <v>744</v>
          </cell>
          <cell r="AJ27">
            <v>720</v>
          </cell>
          <cell r="AK27">
            <v>744</v>
          </cell>
          <cell r="AL27">
            <v>0</v>
          </cell>
          <cell r="AM27">
            <v>624</v>
          </cell>
          <cell r="AN27">
            <v>0</v>
          </cell>
          <cell r="AO27">
            <v>0</v>
          </cell>
          <cell r="AP27">
            <v>744</v>
          </cell>
          <cell r="AQ27">
            <v>0</v>
          </cell>
          <cell r="AR27">
            <v>744</v>
          </cell>
          <cell r="AS27">
            <v>0</v>
          </cell>
          <cell r="AT27" t="e">
            <v>#VALUE!</v>
          </cell>
          <cell r="AU27" t="e">
            <v>#VALUE!</v>
          </cell>
          <cell r="AV27" t="e">
            <v>#VALUE!</v>
          </cell>
          <cell r="AW27" t="e">
            <v>#VALUE!</v>
          </cell>
          <cell r="AX27" t="e">
            <v>#VALUE!</v>
          </cell>
          <cell r="AY27">
            <v>0</v>
          </cell>
          <cell r="AZ27" t="e">
            <v>#VALUE!</v>
          </cell>
          <cell r="BA27">
            <v>0</v>
          </cell>
          <cell r="BB27">
            <v>0</v>
          </cell>
          <cell r="BC27" t="e">
            <v>#VALUE!</v>
          </cell>
          <cell r="BD27">
            <v>0</v>
          </cell>
          <cell r="BE27" t="e">
            <v>#VALUE!</v>
          </cell>
          <cell r="BF27">
            <v>0</v>
          </cell>
          <cell r="BG27">
            <v>-17.600000000000001</v>
          </cell>
          <cell r="BH27">
            <v>-16.3</v>
          </cell>
          <cell r="BI27">
            <v>-8.6999999999999993</v>
          </cell>
          <cell r="BJ27">
            <v>3.3</v>
          </cell>
          <cell r="BK27">
            <v>12.2</v>
          </cell>
          <cell r="BL27">
            <v>18.399999999999999</v>
          </cell>
          <cell r="BM27">
            <v>20.3</v>
          </cell>
          <cell r="BN27">
            <v>17.2</v>
          </cell>
          <cell r="BO27">
            <v>11.3</v>
          </cell>
          <cell r="BP27">
            <v>3.2</v>
          </cell>
          <cell r="BQ27">
            <v>-7.5</v>
          </cell>
          <cell r="BR27">
            <v>-15.1</v>
          </cell>
        </row>
        <row r="28">
          <cell r="A28" t="str">
            <v>котельная №4</v>
          </cell>
          <cell r="B28">
            <v>0</v>
          </cell>
          <cell r="C28">
            <v>0</v>
          </cell>
          <cell r="D28" t="str">
            <v>котельная №4</v>
          </cell>
          <cell r="E28" t="str">
            <v>КВ-1.0</v>
          </cell>
          <cell r="F28">
            <v>0</v>
          </cell>
          <cell r="G28">
            <v>2007</v>
          </cell>
          <cell r="H28">
            <v>12</v>
          </cell>
          <cell r="I28">
            <v>80</v>
          </cell>
          <cell r="J28">
            <v>5184</v>
          </cell>
          <cell r="K28">
            <v>1</v>
          </cell>
          <cell r="L28">
            <v>72</v>
          </cell>
          <cell r="M28">
            <v>198.42</v>
          </cell>
          <cell r="N28">
            <v>0</v>
          </cell>
          <cell r="O28" t="str">
            <v/>
          </cell>
          <cell r="P28">
            <v>0</v>
          </cell>
          <cell r="Q28" t="str">
            <v>отопление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 t="str">
            <v>да</v>
          </cell>
          <cell r="Y28">
            <v>0</v>
          </cell>
          <cell r="Z28">
            <v>0</v>
          </cell>
          <cell r="AA28">
            <v>0</v>
          </cell>
          <cell r="AB28" t="str">
            <v>да</v>
          </cell>
          <cell r="AC28" t="str">
            <v>да</v>
          </cell>
          <cell r="AD28">
            <v>0</v>
          </cell>
          <cell r="AE28" t="str">
            <v>да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48</v>
          </cell>
          <cell r="AL28">
            <v>0</v>
          </cell>
          <cell r="AM28">
            <v>0</v>
          </cell>
          <cell r="AN28">
            <v>0</v>
          </cell>
          <cell r="AO28">
            <v>48</v>
          </cell>
          <cell r="AP28">
            <v>744</v>
          </cell>
          <cell r="AQ28">
            <v>0</v>
          </cell>
          <cell r="AR28">
            <v>744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 t="e">
            <v>#VALUE!</v>
          </cell>
          <cell r="AY28">
            <v>0</v>
          </cell>
          <cell r="AZ28">
            <v>0</v>
          </cell>
          <cell r="BA28">
            <v>0</v>
          </cell>
          <cell r="BB28" t="e">
            <v>#VALUE!</v>
          </cell>
          <cell r="BC28" t="e">
            <v>#VALUE!</v>
          </cell>
          <cell r="BD28">
            <v>0</v>
          </cell>
          <cell r="BE28" t="e">
            <v>#VALUE!</v>
          </cell>
          <cell r="BF28">
            <v>0</v>
          </cell>
          <cell r="BG28">
            <v>-17.600000000000001</v>
          </cell>
          <cell r="BH28">
            <v>-16.3</v>
          </cell>
          <cell r="BI28">
            <v>-8.6999999999999993</v>
          </cell>
          <cell r="BJ28">
            <v>3.3</v>
          </cell>
          <cell r="BK28">
            <v>12.2</v>
          </cell>
          <cell r="BL28">
            <v>18.399999999999999</v>
          </cell>
          <cell r="BM28">
            <v>20.3</v>
          </cell>
          <cell r="BN28">
            <v>17.2</v>
          </cell>
          <cell r="BO28">
            <v>11.3</v>
          </cell>
          <cell r="BP28">
            <v>3.2</v>
          </cell>
          <cell r="BQ28">
            <v>-7.5</v>
          </cell>
          <cell r="BR28">
            <v>-15.1</v>
          </cell>
        </row>
        <row r="29">
          <cell r="A29" t="str">
            <v>котельная №4</v>
          </cell>
          <cell r="B29">
            <v>0</v>
          </cell>
          <cell r="C29">
            <v>0</v>
          </cell>
          <cell r="D29" t="str">
            <v>котельная №4</v>
          </cell>
          <cell r="E29" t="str">
            <v>Алтай-7</v>
          </cell>
          <cell r="F29">
            <v>0</v>
          </cell>
          <cell r="G29">
            <v>1995</v>
          </cell>
          <cell r="H29">
            <v>24</v>
          </cell>
          <cell r="I29">
            <v>47</v>
          </cell>
          <cell r="J29">
            <v>8400</v>
          </cell>
          <cell r="K29">
            <v>0.48</v>
          </cell>
          <cell r="L29">
            <v>48.1</v>
          </cell>
          <cell r="M29">
            <v>297.01</v>
          </cell>
          <cell r="N29">
            <v>0</v>
          </cell>
          <cell r="O29" t="str">
            <v/>
          </cell>
          <cell r="P29">
            <v>0</v>
          </cell>
          <cell r="Q29" t="str">
            <v>ГВС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 t="str">
            <v>да</v>
          </cell>
          <cell r="Z29">
            <v>0</v>
          </cell>
          <cell r="AA29" t="str">
            <v>да</v>
          </cell>
          <cell r="AB29" t="str">
            <v>да</v>
          </cell>
          <cell r="AC29">
            <v>0</v>
          </cell>
          <cell r="AD29" t="str">
            <v>да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480</v>
          </cell>
          <cell r="AM29">
            <v>0</v>
          </cell>
          <cell r="AN29">
            <v>744</v>
          </cell>
          <cell r="AO29">
            <v>672</v>
          </cell>
          <cell r="AP29">
            <v>0</v>
          </cell>
          <cell r="AQ29">
            <v>720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 t="e">
            <v>#VALUE!</v>
          </cell>
          <cell r="AZ29">
            <v>0</v>
          </cell>
          <cell r="BA29" t="e">
            <v>#VALUE!</v>
          </cell>
          <cell r="BB29" t="e">
            <v>#VALUE!</v>
          </cell>
          <cell r="BC29">
            <v>0</v>
          </cell>
          <cell r="BD29" t="e">
            <v>#VALUE!</v>
          </cell>
          <cell r="BE29">
            <v>0</v>
          </cell>
          <cell r="BF29">
            <v>0</v>
          </cell>
          <cell r="BG29">
            <v>-17.600000000000001</v>
          </cell>
          <cell r="BH29">
            <v>-16.3</v>
          </cell>
          <cell r="BI29">
            <v>-8.6999999999999993</v>
          </cell>
          <cell r="BJ29">
            <v>3.3</v>
          </cell>
          <cell r="BK29">
            <v>12.2</v>
          </cell>
          <cell r="BL29">
            <v>18.399999999999999</v>
          </cell>
          <cell r="BM29">
            <v>20.3</v>
          </cell>
          <cell r="BN29">
            <v>17.2</v>
          </cell>
          <cell r="BO29">
            <v>11.3</v>
          </cell>
          <cell r="BP29">
            <v>3.2</v>
          </cell>
          <cell r="BQ29">
            <v>-7.5</v>
          </cell>
          <cell r="BR29">
            <v>-15.1</v>
          </cell>
        </row>
        <row r="30">
          <cell r="A30" t="str">
            <v>котельная №5</v>
          </cell>
          <cell r="B30">
            <v>0</v>
          </cell>
          <cell r="C30">
            <v>0</v>
          </cell>
          <cell r="D30" t="str">
            <v>котельная №5</v>
          </cell>
          <cell r="E30" t="str">
            <v>Алтай-7</v>
          </cell>
          <cell r="F30">
            <v>0</v>
          </cell>
          <cell r="G30">
            <v>2003</v>
          </cell>
          <cell r="H30">
            <v>16</v>
          </cell>
          <cell r="I30">
            <v>31</v>
          </cell>
          <cell r="J30">
            <v>5184</v>
          </cell>
          <cell r="K30">
            <v>0.33</v>
          </cell>
          <cell r="L30">
            <v>48.1</v>
          </cell>
          <cell r="M30">
            <v>297.01</v>
          </cell>
          <cell r="N30">
            <v>0</v>
          </cell>
          <cell r="O30" t="str">
            <v/>
          </cell>
          <cell r="P30">
            <v>0</v>
          </cell>
          <cell r="Q30" t="str">
            <v>отопление</v>
          </cell>
          <cell r="R30" t="str">
            <v>не эксплуатируется</v>
          </cell>
          <cell r="S30">
            <v>0</v>
          </cell>
          <cell r="T30" t="str">
            <v>да</v>
          </cell>
          <cell r="U30" t="str">
            <v>да</v>
          </cell>
          <cell r="V30" t="str">
            <v>да</v>
          </cell>
          <cell r="W30" t="str">
            <v>да</v>
          </cell>
          <cell r="X30" t="str">
            <v>да</v>
          </cell>
          <cell r="Y30">
            <v>0</v>
          </cell>
          <cell r="Z30">
            <v>0</v>
          </cell>
          <cell r="AA30">
            <v>0</v>
          </cell>
          <cell r="AB30" t="str">
            <v>да</v>
          </cell>
          <cell r="AC30" t="str">
            <v>да</v>
          </cell>
          <cell r="AD30" t="str">
            <v>да</v>
          </cell>
          <cell r="AE30" t="str">
            <v>да</v>
          </cell>
          <cell r="AF30">
            <v>0</v>
          </cell>
          <cell r="AG30">
            <v>744</v>
          </cell>
          <cell r="AH30">
            <v>672</v>
          </cell>
          <cell r="AI30">
            <v>744</v>
          </cell>
          <cell r="AJ30">
            <v>720</v>
          </cell>
          <cell r="AK30">
            <v>48</v>
          </cell>
          <cell r="AL30">
            <v>0</v>
          </cell>
          <cell r="AM30">
            <v>0</v>
          </cell>
          <cell r="AN30">
            <v>0</v>
          </cell>
          <cell r="AO30">
            <v>48</v>
          </cell>
          <cell r="AP30">
            <v>744</v>
          </cell>
          <cell r="AQ30">
            <v>720</v>
          </cell>
          <cell r="AR30">
            <v>744</v>
          </cell>
          <cell r="AS30">
            <v>0</v>
          </cell>
          <cell r="AT30" t="e">
            <v>#VALUE!</v>
          </cell>
          <cell r="AU30" t="e">
            <v>#VALUE!</v>
          </cell>
          <cell r="AV30" t="e">
            <v>#VALUE!</v>
          </cell>
          <cell r="AW30" t="e">
            <v>#VALUE!</v>
          </cell>
          <cell r="AX30" t="e">
            <v>#VALUE!</v>
          </cell>
          <cell r="AY30">
            <v>0</v>
          </cell>
          <cell r="AZ30">
            <v>0</v>
          </cell>
          <cell r="BA30">
            <v>0</v>
          </cell>
          <cell r="BB30" t="e">
            <v>#VALUE!</v>
          </cell>
          <cell r="BC30" t="e">
            <v>#VALUE!</v>
          </cell>
          <cell r="BD30" t="e">
            <v>#VALUE!</v>
          </cell>
          <cell r="BE30" t="e">
            <v>#VALUE!</v>
          </cell>
          <cell r="BF30">
            <v>0</v>
          </cell>
          <cell r="BG30">
            <v>-17.600000000000001</v>
          </cell>
          <cell r="BH30">
            <v>-16.3</v>
          </cell>
          <cell r="BI30">
            <v>-8.6999999999999993</v>
          </cell>
          <cell r="BJ30">
            <v>3.3</v>
          </cell>
          <cell r="BK30">
            <v>12.2</v>
          </cell>
          <cell r="BL30">
            <v>18.399999999999999</v>
          </cell>
          <cell r="BM30">
            <v>20.3</v>
          </cell>
          <cell r="BN30">
            <v>17.2</v>
          </cell>
          <cell r="BO30">
            <v>11.3</v>
          </cell>
          <cell r="BP30">
            <v>3.2</v>
          </cell>
          <cell r="BQ30">
            <v>-7.5</v>
          </cell>
          <cell r="BR30">
            <v>-15.1</v>
          </cell>
        </row>
        <row r="31">
          <cell r="A31" t="str">
            <v>котельная №5</v>
          </cell>
          <cell r="B31">
            <v>0</v>
          </cell>
          <cell r="C31">
            <v>0</v>
          </cell>
          <cell r="D31" t="str">
            <v>котельная №5</v>
          </cell>
          <cell r="E31" t="str">
            <v>КВр-0,55</v>
          </cell>
          <cell r="F31">
            <v>0</v>
          </cell>
          <cell r="G31">
            <v>2008</v>
          </cell>
          <cell r="H31">
            <v>11</v>
          </cell>
          <cell r="I31">
            <v>50</v>
          </cell>
          <cell r="J31">
            <v>8400</v>
          </cell>
          <cell r="K31">
            <v>0.47</v>
          </cell>
          <cell r="L31">
            <v>65</v>
          </cell>
          <cell r="M31">
            <v>219.78</v>
          </cell>
          <cell r="N31">
            <v>0</v>
          </cell>
          <cell r="O31" t="str">
            <v/>
          </cell>
          <cell r="P31">
            <v>0</v>
          </cell>
          <cell r="Q31" t="str">
            <v>ГВС</v>
          </cell>
          <cell r="R31" t="str">
            <v>не эксплуатируется</v>
          </cell>
          <cell r="S31">
            <v>0</v>
          </cell>
          <cell r="T31" t="str">
            <v>да</v>
          </cell>
          <cell r="U31" t="str">
            <v>да</v>
          </cell>
          <cell r="V31" t="str">
            <v>да</v>
          </cell>
          <cell r="W31" t="str">
            <v>да</v>
          </cell>
          <cell r="X31" t="str">
            <v>да</v>
          </cell>
          <cell r="Y31" t="str">
            <v>да</v>
          </cell>
          <cell r="Z31" t="str">
            <v>да</v>
          </cell>
          <cell r="AA31" t="str">
            <v>да</v>
          </cell>
          <cell r="AB31" t="str">
            <v>да</v>
          </cell>
          <cell r="AC31" t="str">
            <v>да</v>
          </cell>
          <cell r="AD31" t="str">
            <v>да</v>
          </cell>
          <cell r="AE31" t="str">
            <v>да</v>
          </cell>
          <cell r="AF31">
            <v>0</v>
          </cell>
          <cell r="AG31">
            <v>744</v>
          </cell>
          <cell r="AH31">
            <v>672</v>
          </cell>
          <cell r="AI31">
            <v>744</v>
          </cell>
          <cell r="AJ31">
            <v>720</v>
          </cell>
          <cell r="AK31">
            <v>744</v>
          </cell>
          <cell r="AL31">
            <v>480</v>
          </cell>
          <cell r="AM31">
            <v>624</v>
          </cell>
          <cell r="AN31">
            <v>744</v>
          </cell>
          <cell r="AO31">
            <v>672</v>
          </cell>
          <cell r="AP31">
            <v>744</v>
          </cell>
          <cell r="AQ31">
            <v>720</v>
          </cell>
          <cell r="AR31">
            <v>744</v>
          </cell>
          <cell r="AS31">
            <v>0</v>
          </cell>
          <cell r="AT31" t="e">
            <v>#VALUE!</v>
          </cell>
          <cell r="AU31" t="e">
            <v>#VALUE!</v>
          </cell>
          <cell r="AV31" t="e">
            <v>#VALUE!</v>
          </cell>
          <cell r="AW31" t="e">
            <v>#VALUE!</v>
          </cell>
          <cell r="AX31" t="e">
            <v>#VALUE!</v>
          </cell>
          <cell r="AY31" t="e">
            <v>#VALUE!</v>
          </cell>
          <cell r="AZ31" t="e">
            <v>#VALUE!</v>
          </cell>
          <cell r="BA31" t="e">
            <v>#VALUE!</v>
          </cell>
          <cell r="BB31" t="e">
            <v>#VALUE!</v>
          </cell>
          <cell r="BC31" t="e">
            <v>#VALUE!</v>
          </cell>
          <cell r="BD31" t="e">
            <v>#VALUE!</v>
          </cell>
          <cell r="BE31" t="e">
            <v>#VALUE!</v>
          </cell>
          <cell r="BF31">
            <v>0</v>
          </cell>
          <cell r="BG31">
            <v>-17.600000000000001</v>
          </cell>
          <cell r="BH31">
            <v>-16.3</v>
          </cell>
          <cell r="BI31">
            <v>-8.6999999999999993</v>
          </cell>
          <cell r="BJ31">
            <v>3.3</v>
          </cell>
          <cell r="BK31">
            <v>12.2</v>
          </cell>
          <cell r="BL31">
            <v>18.399999999999999</v>
          </cell>
          <cell r="BM31">
            <v>20.3</v>
          </cell>
          <cell r="BN31">
            <v>17.2</v>
          </cell>
          <cell r="BO31">
            <v>11.3</v>
          </cell>
          <cell r="BP31">
            <v>3.2</v>
          </cell>
          <cell r="BQ31">
            <v>-7.5</v>
          </cell>
          <cell r="BR31">
            <v>-15.1</v>
          </cell>
        </row>
        <row r="32">
          <cell r="A32" t="str">
            <v>котельная №6</v>
          </cell>
          <cell r="B32">
            <v>0</v>
          </cell>
          <cell r="C32">
            <v>0</v>
          </cell>
          <cell r="D32" t="str">
            <v>котельная №6</v>
          </cell>
          <cell r="E32" t="str">
            <v>НР-18</v>
          </cell>
          <cell r="F32">
            <v>0</v>
          </cell>
          <cell r="G32">
            <v>1987</v>
          </cell>
          <cell r="H32">
            <v>32</v>
          </cell>
          <cell r="I32">
            <v>17</v>
          </cell>
          <cell r="J32">
            <v>5184</v>
          </cell>
          <cell r="K32">
            <v>0.12</v>
          </cell>
          <cell r="L32">
            <v>48.1</v>
          </cell>
          <cell r="M32">
            <v>297.01</v>
          </cell>
          <cell r="N32">
            <v>0</v>
          </cell>
          <cell r="O32" t="str">
            <v/>
          </cell>
          <cell r="P32">
            <v>0</v>
          </cell>
          <cell r="Q32" t="str">
            <v>отопление</v>
          </cell>
          <cell r="R32" t="str">
            <v>в резерве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 t="str">
            <v>да</v>
          </cell>
          <cell r="Y32">
            <v>0</v>
          </cell>
          <cell r="Z32">
            <v>0</v>
          </cell>
          <cell r="AA32">
            <v>0</v>
          </cell>
          <cell r="AB32" t="str">
            <v>да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48</v>
          </cell>
          <cell r="AL32">
            <v>0</v>
          </cell>
          <cell r="AM32">
            <v>0</v>
          </cell>
          <cell r="AN32">
            <v>0</v>
          </cell>
          <cell r="AO32">
            <v>48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 t="e">
            <v>#VALUE!</v>
          </cell>
          <cell r="AY32">
            <v>0</v>
          </cell>
          <cell r="AZ32">
            <v>0</v>
          </cell>
          <cell r="BA32">
            <v>0</v>
          </cell>
          <cell r="BB32" t="e">
            <v>#VALUE!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-17.600000000000001</v>
          </cell>
          <cell r="BH32">
            <v>-16.3</v>
          </cell>
          <cell r="BI32">
            <v>-8.6999999999999993</v>
          </cell>
          <cell r="BJ32">
            <v>3.3</v>
          </cell>
          <cell r="BK32">
            <v>12.2</v>
          </cell>
          <cell r="BL32">
            <v>18.399999999999999</v>
          </cell>
          <cell r="BM32">
            <v>20.3</v>
          </cell>
          <cell r="BN32">
            <v>17.2</v>
          </cell>
          <cell r="BO32">
            <v>11.3</v>
          </cell>
          <cell r="BP32">
            <v>3.2</v>
          </cell>
          <cell r="BQ32">
            <v>-7.5</v>
          </cell>
          <cell r="BR32">
            <v>-15.1</v>
          </cell>
        </row>
        <row r="33">
          <cell r="A33" t="str">
            <v>котельная №6</v>
          </cell>
          <cell r="B33">
            <v>0</v>
          </cell>
          <cell r="C33">
            <v>0</v>
          </cell>
          <cell r="D33" t="str">
            <v>котельная №6</v>
          </cell>
          <cell r="E33" t="str">
            <v>НР-18</v>
          </cell>
          <cell r="F33">
            <v>0</v>
          </cell>
          <cell r="G33">
            <v>1987</v>
          </cell>
          <cell r="H33">
            <v>32</v>
          </cell>
          <cell r="I33">
            <v>22</v>
          </cell>
          <cell r="J33">
            <v>5184</v>
          </cell>
          <cell r="K33">
            <v>0.16</v>
          </cell>
          <cell r="L33">
            <v>48.1</v>
          </cell>
          <cell r="M33">
            <v>297.01</v>
          </cell>
          <cell r="N33">
            <v>0</v>
          </cell>
          <cell r="O33" t="str">
            <v/>
          </cell>
          <cell r="P33">
            <v>0</v>
          </cell>
          <cell r="Q33" t="str">
            <v>отопление</v>
          </cell>
          <cell r="R33">
            <v>0</v>
          </cell>
          <cell r="S33">
            <v>0</v>
          </cell>
          <cell r="T33" t="str">
            <v>да</v>
          </cell>
          <cell r="U33" t="str">
            <v>да</v>
          </cell>
          <cell r="V33" t="str">
            <v>да</v>
          </cell>
          <cell r="W33" t="str">
            <v>да</v>
          </cell>
          <cell r="X33" t="str">
            <v>да</v>
          </cell>
          <cell r="Y33">
            <v>0</v>
          </cell>
          <cell r="Z33">
            <v>0</v>
          </cell>
          <cell r="AA33">
            <v>0</v>
          </cell>
          <cell r="AB33" t="str">
            <v>да</v>
          </cell>
          <cell r="AC33" t="str">
            <v>да</v>
          </cell>
          <cell r="AD33" t="str">
            <v>да</v>
          </cell>
          <cell r="AE33" t="str">
            <v>да</v>
          </cell>
          <cell r="AF33">
            <v>0</v>
          </cell>
          <cell r="AG33">
            <v>744</v>
          </cell>
          <cell r="AH33">
            <v>672</v>
          </cell>
          <cell r="AI33">
            <v>744</v>
          </cell>
          <cell r="AJ33">
            <v>720</v>
          </cell>
          <cell r="AK33">
            <v>48</v>
          </cell>
          <cell r="AL33">
            <v>0</v>
          </cell>
          <cell r="AM33">
            <v>0</v>
          </cell>
          <cell r="AN33">
            <v>0</v>
          </cell>
          <cell r="AO33">
            <v>48</v>
          </cell>
          <cell r="AP33">
            <v>744</v>
          </cell>
          <cell r="AQ33">
            <v>720</v>
          </cell>
          <cell r="AR33">
            <v>744</v>
          </cell>
          <cell r="AS33">
            <v>0</v>
          </cell>
          <cell r="AT33" t="e">
            <v>#VALUE!</v>
          </cell>
          <cell r="AU33" t="e">
            <v>#VALUE!</v>
          </cell>
          <cell r="AV33" t="e">
            <v>#VALUE!</v>
          </cell>
          <cell r="AW33" t="e">
            <v>#VALUE!</v>
          </cell>
          <cell r="AX33" t="e">
            <v>#VALUE!</v>
          </cell>
          <cell r="AY33">
            <v>0</v>
          </cell>
          <cell r="AZ33">
            <v>0</v>
          </cell>
          <cell r="BA33">
            <v>0</v>
          </cell>
          <cell r="BB33" t="e">
            <v>#VALUE!</v>
          </cell>
          <cell r="BC33" t="e">
            <v>#VALUE!</v>
          </cell>
          <cell r="BD33" t="e">
            <v>#VALUE!</v>
          </cell>
          <cell r="BE33" t="e">
            <v>#VALUE!</v>
          </cell>
          <cell r="BF33">
            <v>0</v>
          </cell>
          <cell r="BG33">
            <v>-17.600000000000001</v>
          </cell>
          <cell r="BH33">
            <v>-16.3</v>
          </cell>
          <cell r="BI33">
            <v>-8.6999999999999993</v>
          </cell>
          <cell r="BJ33">
            <v>3.3</v>
          </cell>
          <cell r="BK33">
            <v>12.2</v>
          </cell>
          <cell r="BL33">
            <v>18.399999999999999</v>
          </cell>
          <cell r="BM33">
            <v>20.3</v>
          </cell>
          <cell r="BN33">
            <v>17.2</v>
          </cell>
          <cell r="BO33">
            <v>11.3</v>
          </cell>
          <cell r="BP33">
            <v>3.2</v>
          </cell>
          <cell r="BQ33">
            <v>-7.5</v>
          </cell>
          <cell r="BR33">
            <v>-15.1</v>
          </cell>
        </row>
        <row r="34">
          <cell r="A34" t="str">
            <v>котельная №7</v>
          </cell>
          <cell r="B34">
            <v>0</v>
          </cell>
          <cell r="C34">
            <v>0</v>
          </cell>
          <cell r="D34" t="str">
            <v>котельная №7</v>
          </cell>
          <cell r="E34" t="str">
            <v>Алтай-7</v>
          </cell>
          <cell r="F34">
            <v>0</v>
          </cell>
          <cell r="G34">
            <v>1982</v>
          </cell>
          <cell r="H34">
            <v>37</v>
          </cell>
          <cell r="I34">
            <v>47</v>
          </cell>
          <cell r="J34">
            <v>5184</v>
          </cell>
          <cell r="K34">
            <v>0.48</v>
          </cell>
          <cell r="L34">
            <v>48.1</v>
          </cell>
          <cell r="M34">
            <v>297.01</v>
          </cell>
          <cell r="N34">
            <v>0</v>
          </cell>
          <cell r="O34" t="str">
            <v/>
          </cell>
          <cell r="P34">
            <v>0</v>
          </cell>
          <cell r="Q34" t="str">
            <v>отопление</v>
          </cell>
          <cell r="R34">
            <v>0</v>
          </cell>
          <cell r="S34">
            <v>0</v>
          </cell>
          <cell r="T34" t="str">
            <v>да</v>
          </cell>
          <cell r="U34" t="str">
            <v>да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 t="str">
            <v>да</v>
          </cell>
          <cell r="AE34" t="str">
            <v>да</v>
          </cell>
          <cell r="AF34">
            <v>0</v>
          </cell>
          <cell r="AG34">
            <v>744</v>
          </cell>
          <cell r="AH34">
            <v>672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720</v>
          </cell>
          <cell r="AR34">
            <v>744</v>
          </cell>
          <cell r="AS34">
            <v>0</v>
          </cell>
          <cell r="AT34" t="e">
            <v>#VALUE!</v>
          </cell>
          <cell r="AU34" t="e">
            <v>#VALUE!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 t="e">
            <v>#VALUE!</v>
          </cell>
          <cell r="BE34" t="e">
            <v>#VALUE!</v>
          </cell>
          <cell r="BF34">
            <v>0</v>
          </cell>
          <cell r="BG34">
            <v>-17.600000000000001</v>
          </cell>
          <cell r="BH34">
            <v>-16.3</v>
          </cell>
          <cell r="BI34">
            <v>-8.6999999999999993</v>
          </cell>
          <cell r="BJ34">
            <v>3.3</v>
          </cell>
          <cell r="BK34">
            <v>12.2</v>
          </cell>
          <cell r="BL34">
            <v>18.399999999999999</v>
          </cell>
          <cell r="BM34">
            <v>20.3</v>
          </cell>
          <cell r="BN34">
            <v>17.2</v>
          </cell>
          <cell r="BO34">
            <v>11.3</v>
          </cell>
          <cell r="BP34">
            <v>3.2</v>
          </cell>
          <cell r="BQ34">
            <v>-7.5</v>
          </cell>
          <cell r="BR34">
            <v>-15.1</v>
          </cell>
        </row>
        <row r="35">
          <cell r="A35" t="str">
            <v>котельная №7</v>
          </cell>
          <cell r="B35">
            <v>0</v>
          </cell>
          <cell r="C35">
            <v>0</v>
          </cell>
          <cell r="D35" t="str">
            <v>котельная №7</v>
          </cell>
          <cell r="E35" t="str">
            <v>Алтай-7</v>
          </cell>
          <cell r="F35">
            <v>0</v>
          </cell>
          <cell r="G35">
            <v>1982</v>
          </cell>
          <cell r="H35">
            <v>37</v>
          </cell>
          <cell r="I35">
            <v>47</v>
          </cell>
          <cell r="J35">
            <v>5184</v>
          </cell>
          <cell r="K35">
            <v>0.48</v>
          </cell>
          <cell r="L35">
            <v>48.1</v>
          </cell>
          <cell r="M35">
            <v>297.01</v>
          </cell>
          <cell r="N35">
            <v>0</v>
          </cell>
          <cell r="O35" t="str">
            <v/>
          </cell>
          <cell r="P35">
            <v>0</v>
          </cell>
          <cell r="Q35" t="str">
            <v>отопление</v>
          </cell>
          <cell r="R35">
            <v>0</v>
          </cell>
          <cell r="S35">
            <v>0</v>
          </cell>
          <cell r="T35" t="str">
            <v>да</v>
          </cell>
          <cell r="U35" t="str">
            <v>да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 t="str">
            <v>да</v>
          </cell>
          <cell r="AE35" t="str">
            <v>да</v>
          </cell>
          <cell r="AF35">
            <v>0</v>
          </cell>
          <cell r="AG35">
            <v>744</v>
          </cell>
          <cell r="AH35">
            <v>672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720</v>
          </cell>
          <cell r="AR35">
            <v>744</v>
          </cell>
          <cell r="AS35">
            <v>0</v>
          </cell>
          <cell r="AT35" t="e">
            <v>#VALUE!</v>
          </cell>
          <cell r="AU35" t="e">
            <v>#VALUE!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 t="e">
            <v>#VALUE!</v>
          </cell>
          <cell r="BE35" t="e">
            <v>#VALUE!</v>
          </cell>
          <cell r="BF35">
            <v>0</v>
          </cell>
          <cell r="BG35">
            <v>-17.600000000000001</v>
          </cell>
          <cell r="BH35">
            <v>-16.3</v>
          </cell>
          <cell r="BI35">
            <v>-8.6999999999999993</v>
          </cell>
          <cell r="BJ35">
            <v>3.3</v>
          </cell>
          <cell r="BK35">
            <v>12.2</v>
          </cell>
          <cell r="BL35">
            <v>18.399999999999999</v>
          </cell>
          <cell r="BM35">
            <v>20.3</v>
          </cell>
          <cell r="BN35">
            <v>17.2</v>
          </cell>
          <cell r="BO35">
            <v>11.3</v>
          </cell>
          <cell r="BP35">
            <v>3.2</v>
          </cell>
          <cell r="BQ35">
            <v>-7.5</v>
          </cell>
          <cell r="BR35">
            <v>-15.1</v>
          </cell>
        </row>
        <row r="36">
          <cell r="A36" t="str">
            <v>котельная №7</v>
          </cell>
          <cell r="B36">
            <v>0</v>
          </cell>
          <cell r="C36">
            <v>0</v>
          </cell>
          <cell r="D36" t="str">
            <v>котельная №7</v>
          </cell>
          <cell r="E36" t="str">
            <v>Алтай-7</v>
          </cell>
          <cell r="F36">
            <v>0</v>
          </cell>
          <cell r="G36">
            <v>1992</v>
          </cell>
          <cell r="H36">
            <v>27</v>
          </cell>
          <cell r="I36">
            <v>47</v>
          </cell>
          <cell r="J36">
            <v>5184</v>
          </cell>
          <cell r="K36">
            <v>0.48</v>
          </cell>
          <cell r="L36">
            <v>48.1</v>
          </cell>
          <cell r="M36">
            <v>297.01</v>
          </cell>
          <cell r="N36">
            <v>0</v>
          </cell>
          <cell r="O36" t="str">
            <v/>
          </cell>
          <cell r="P36">
            <v>0</v>
          </cell>
          <cell r="Q36" t="str">
            <v>отопление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 t="str">
            <v>да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 t="str">
            <v>да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744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744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 t="e">
            <v>#VALUE!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 t="e">
            <v>#VALUE!</v>
          </cell>
          <cell r="BD36">
            <v>0</v>
          </cell>
          <cell r="BE36">
            <v>0</v>
          </cell>
          <cell r="BF36">
            <v>0</v>
          </cell>
          <cell r="BG36">
            <v>-17.600000000000001</v>
          </cell>
          <cell r="BH36">
            <v>-16.3</v>
          </cell>
          <cell r="BI36">
            <v>-8.6999999999999993</v>
          </cell>
          <cell r="BJ36">
            <v>3.3</v>
          </cell>
          <cell r="BK36">
            <v>12.2</v>
          </cell>
          <cell r="BL36">
            <v>18.399999999999999</v>
          </cell>
          <cell r="BM36">
            <v>20.3</v>
          </cell>
          <cell r="BN36">
            <v>17.2</v>
          </cell>
          <cell r="BO36">
            <v>11.3</v>
          </cell>
          <cell r="BP36">
            <v>3.2</v>
          </cell>
          <cell r="BQ36">
            <v>-7.5</v>
          </cell>
          <cell r="BR36">
            <v>-15.1</v>
          </cell>
        </row>
        <row r="37">
          <cell r="A37" t="str">
            <v>котельная №7</v>
          </cell>
          <cell r="B37">
            <v>0</v>
          </cell>
          <cell r="C37">
            <v>0</v>
          </cell>
          <cell r="D37" t="str">
            <v>котельная №7</v>
          </cell>
          <cell r="E37" t="str">
            <v>Алтай-1</v>
          </cell>
          <cell r="F37">
            <v>0</v>
          </cell>
          <cell r="G37">
            <v>1992</v>
          </cell>
          <cell r="H37">
            <v>27</v>
          </cell>
          <cell r="I37">
            <v>47</v>
          </cell>
          <cell r="J37">
            <v>5184</v>
          </cell>
          <cell r="K37">
            <v>0.48</v>
          </cell>
          <cell r="L37">
            <v>48.1</v>
          </cell>
          <cell r="M37">
            <v>297.01</v>
          </cell>
          <cell r="N37">
            <v>0</v>
          </cell>
          <cell r="O37" t="str">
            <v/>
          </cell>
          <cell r="P37">
            <v>0</v>
          </cell>
          <cell r="Q37" t="str">
            <v>отопление</v>
          </cell>
          <cell r="R37" t="str">
            <v>в резерве</v>
          </cell>
          <cell r="S37">
            <v>0</v>
          </cell>
          <cell r="T37">
            <v>0</v>
          </cell>
          <cell r="U37">
            <v>0</v>
          </cell>
          <cell r="V37" t="str">
            <v>да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 t="str">
            <v>да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744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744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 t="e">
            <v>#VALUE!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 t="e">
            <v>#VALUE!</v>
          </cell>
          <cell r="BD37">
            <v>0</v>
          </cell>
          <cell r="BE37">
            <v>0</v>
          </cell>
          <cell r="BF37">
            <v>0</v>
          </cell>
          <cell r="BG37">
            <v>-17.600000000000001</v>
          </cell>
          <cell r="BH37">
            <v>-16.3</v>
          </cell>
          <cell r="BI37">
            <v>-8.6999999999999993</v>
          </cell>
          <cell r="BJ37">
            <v>3.3</v>
          </cell>
          <cell r="BK37">
            <v>12.2</v>
          </cell>
          <cell r="BL37">
            <v>18.399999999999999</v>
          </cell>
          <cell r="BM37">
            <v>20.3</v>
          </cell>
          <cell r="BN37">
            <v>17.2</v>
          </cell>
          <cell r="BO37">
            <v>11.3</v>
          </cell>
          <cell r="BP37">
            <v>3.2</v>
          </cell>
          <cell r="BQ37">
            <v>-7.5</v>
          </cell>
          <cell r="BR37">
            <v>-15.1</v>
          </cell>
        </row>
        <row r="38">
          <cell r="A38" t="str">
            <v>котельная №7</v>
          </cell>
          <cell r="B38">
            <v>0</v>
          </cell>
          <cell r="C38">
            <v>0</v>
          </cell>
          <cell r="D38" t="str">
            <v>котельная №7</v>
          </cell>
          <cell r="E38" t="str">
            <v>КВ-0,75</v>
          </cell>
          <cell r="F38">
            <v>0</v>
          </cell>
          <cell r="G38">
            <v>2007</v>
          </cell>
          <cell r="H38">
            <v>12</v>
          </cell>
          <cell r="I38">
            <v>0</v>
          </cell>
          <cell r="J38">
            <v>5184</v>
          </cell>
          <cell r="K38">
            <v>0.75</v>
          </cell>
          <cell r="L38">
            <v>72</v>
          </cell>
          <cell r="M38">
            <v>198.42</v>
          </cell>
          <cell r="N38">
            <v>0</v>
          </cell>
          <cell r="O38" t="str">
            <v/>
          </cell>
          <cell r="P38">
            <v>0</v>
          </cell>
          <cell r="Q38" t="str">
            <v>отопление</v>
          </cell>
          <cell r="R38" t="str">
            <v>в резерве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 t="str">
            <v>да</v>
          </cell>
          <cell r="X38" t="str">
            <v>да</v>
          </cell>
          <cell r="Y38">
            <v>0</v>
          </cell>
          <cell r="Z38">
            <v>0</v>
          </cell>
          <cell r="AA38">
            <v>0</v>
          </cell>
          <cell r="AB38" t="str">
            <v>да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720</v>
          </cell>
          <cell r="AK38">
            <v>48</v>
          </cell>
          <cell r="AL38">
            <v>0</v>
          </cell>
          <cell r="AM38">
            <v>0</v>
          </cell>
          <cell r="AN38">
            <v>0</v>
          </cell>
          <cell r="AO38">
            <v>48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 t="e">
            <v>#VALUE!</v>
          </cell>
          <cell r="AX38" t="e">
            <v>#VALUE!</v>
          </cell>
          <cell r="AY38">
            <v>0</v>
          </cell>
          <cell r="AZ38">
            <v>0</v>
          </cell>
          <cell r="BA38">
            <v>0</v>
          </cell>
          <cell r="BB38" t="e">
            <v>#VALUE!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-17.600000000000001</v>
          </cell>
          <cell r="BH38">
            <v>-16.3</v>
          </cell>
          <cell r="BI38">
            <v>-8.6999999999999993</v>
          </cell>
          <cell r="BJ38">
            <v>3.3</v>
          </cell>
          <cell r="BK38">
            <v>12.2</v>
          </cell>
          <cell r="BL38">
            <v>18.399999999999999</v>
          </cell>
          <cell r="BM38">
            <v>20.3</v>
          </cell>
          <cell r="BN38">
            <v>17.2</v>
          </cell>
          <cell r="BO38">
            <v>11.3</v>
          </cell>
          <cell r="BP38">
            <v>3.2</v>
          </cell>
          <cell r="BQ38">
            <v>-7.5</v>
          </cell>
          <cell r="BR38">
            <v>-15.1</v>
          </cell>
        </row>
        <row r="39">
          <cell r="A39" t="str">
            <v>котельная №9</v>
          </cell>
          <cell r="B39">
            <v>0</v>
          </cell>
          <cell r="C39">
            <v>0</v>
          </cell>
          <cell r="D39" t="str">
            <v>котельная №9</v>
          </cell>
          <cell r="E39" t="str">
            <v>Сибирь-33</v>
          </cell>
          <cell r="F39">
            <v>0</v>
          </cell>
          <cell r="G39">
            <v>2005</v>
          </cell>
          <cell r="H39">
            <v>14</v>
          </cell>
          <cell r="I39">
            <v>78</v>
          </cell>
          <cell r="J39">
            <v>5184</v>
          </cell>
          <cell r="K39">
            <v>0.8</v>
          </cell>
          <cell r="L39">
            <v>76</v>
          </cell>
          <cell r="M39">
            <v>187.97</v>
          </cell>
          <cell r="N39">
            <v>0</v>
          </cell>
          <cell r="O39" t="str">
            <v/>
          </cell>
          <cell r="P39">
            <v>0</v>
          </cell>
          <cell r="Q39" t="str">
            <v>отопление</v>
          </cell>
          <cell r="R39">
            <v>0</v>
          </cell>
          <cell r="S39">
            <v>0</v>
          </cell>
          <cell r="T39" t="str">
            <v>да</v>
          </cell>
          <cell r="U39" t="str">
            <v>да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 t="str">
            <v>да</v>
          </cell>
          <cell r="AE39" t="str">
            <v>да</v>
          </cell>
          <cell r="AF39">
            <v>0</v>
          </cell>
          <cell r="AG39">
            <v>744</v>
          </cell>
          <cell r="AH39">
            <v>672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720</v>
          </cell>
          <cell r="AR39">
            <v>744</v>
          </cell>
          <cell r="AS39">
            <v>0</v>
          </cell>
          <cell r="AT39" t="e">
            <v>#VALUE!</v>
          </cell>
          <cell r="AU39" t="e">
            <v>#VALUE!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 t="e">
            <v>#VALUE!</v>
          </cell>
          <cell r="BE39" t="e">
            <v>#VALUE!</v>
          </cell>
          <cell r="BF39">
            <v>0</v>
          </cell>
          <cell r="BG39">
            <v>-17.600000000000001</v>
          </cell>
          <cell r="BH39">
            <v>-16.3</v>
          </cell>
          <cell r="BI39">
            <v>-8.6999999999999993</v>
          </cell>
          <cell r="BJ39">
            <v>3.3</v>
          </cell>
          <cell r="BK39">
            <v>12.2</v>
          </cell>
          <cell r="BL39">
            <v>18.399999999999999</v>
          </cell>
          <cell r="BM39">
            <v>20.3</v>
          </cell>
          <cell r="BN39">
            <v>17.2</v>
          </cell>
          <cell r="BO39">
            <v>11.3</v>
          </cell>
          <cell r="BP39">
            <v>3.2</v>
          </cell>
          <cell r="BQ39">
            <v>-7.5</v>
          </cell>
          <cell r="BR39">
            <v>-15.1</v>
          </cell>
        </row>
        <row r="40">
          <cell r="A40" t="str">
            <v>котельная №9</v>
          </cell>
          <cell r="B40">
            <v>0</v>
          </cell>
          <cell r="C40">
            <v>0</v>
          </cell>
          <cell r="D40" t="str">
            <v>котельная №9</v>
          </cell>
          <cell r="E40" t="str">
            <v>КВ-1.0</v>
          </cell>
          <cell r="F40">
            <v>0</v>
          </cell>
          <cell r="G40">
            <v>2006</v>
          </cell>
          <cell r="H40">
            <v>13</v>
          </cell>
          <cell r="I40">
            <v>70</v>
          </cell>
          <cell r="J40">
            <v>5184</v>
          </cell>
          <cell r="K40">
            <v>0.85</v>
          </cell>
          <cell r="L40">
            <v>72</v>
          </cell>
          <cell r="M40">
            <v>198.42</v>
          </cell>
          <cell r="N40">
            <v>0</v>
          </cell>
          <cell r="O40" t="str">
            <v/>
          </cell>
          <cell r="P40">
            <v>0</v>
          </cell>
          <cell r="Q40" t="str">
            <v>отопление</v>
          </cell>
          <cell r="R40">
            <v>0</v>
          </cell>
          <cell r="S40">
            <v>0</v>
          </cell>
          <cell r="T40" t="str">
            <v>да</v>
          </cell>
          <cell r="U40" t="str">
            <v>да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 t="str">
            <v>да</v>
          </cell>
          <cell r="AE40" t="str">
            <v>да</v>
          </cell>
          <cell r="AF40">
            <v>0</v>
          </cell>
          <cell r="AG40">
            <v>744</v>
          </cell>
          <cell r="AH40">
            <v>672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720</v>
          </cell>
          <cell r="AR40">
            <v>744</v>
          </cell>
          <cell r="AS40">
            <v>0</v>
          </cell>
          <cell r="AT40" t="e">
            <v>#VALUE!</v>
          </cell>
          <cell r="AU40" t="e">
            <v>#VALUE!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 t="e">
            <v>#VALUE!</v>
          </cell>
          <cell r="BE40" t="e">
            <v>#VALUE!</v>
          </cell>
          <cell r="BF40">
            <v>0</v>
          </cell>
          <cell r="BG40">
            <v>-17.600000000000001</v>
          </cell>
          <cell r="BH40">
            <v>-16.3</v>
          </cell>
          <cell r="BI40">
            <v>-8.6999999999999993</v>
          </cell>
          <cell r="BJ40">
            <v>3.3</v>
          </cell>
          <cell r="BK40">
            <v>12.2</v>
          </cell>
          <cell r="BL40">
            <v>18.399999999999999</v>
          </cell>
          <cell r="BM40">
            <v>20.3</v>
          </cell>
          <cell r="BN40">
            <v>17.2</v>
          </cell>
          <cell r="BO40">
            <v>11.3</v>
          </cell>
          <cell r="BP40">
            <v>3.2</v>
          </cell>
          <cell r="BQ40">
            <v>-7.5</v>
          </cell>
          <cell r="BR40">
            <v>-15.1</v>
          </cell>
        </row>
        <row r="41">
          <cell r="A41" t="str">
            <v>котельная №9</v>
          </cell>
          <cell r="B41">
            <v>0</v>
          </cell>
          <cell r="C41">
            <v>0</v>
          </cell>
          <cell r="D41" t="str">
            <v>котельная №9</v>
          </cell>
          <cell r="E41" t="str">
            <v>КВ-1.0</v>
          </cell>
          <cell r="F41">
            <v>0</v>
          </cell>
          <cell r="G41">
            <v>2006</v>
          </cell>
          <cell r="H41">
            <v>13</v>
          </cell>
          <cell r="I41">
            <v>70</v>
          </cell>
          <cell r="J41">
            <v>5184</v>
          </cell>
          <cell r="K41">
            <v>0.85</v>
          </cell>
          <cell r="L41">
            <v>72</v>
          </cell>
          <cell r="M41">
            <v>198.42</v>
          </cell>
          <cell r="N41">
            <v>0</v>
          </cell>
          <cell r="O41" t="str">
            <v/>
          </cell>
          <cell r="P41">
            <v>0</v>
          </cell>
          <cell r="Q41" t="str">
            <v>отопление</v>
          </cell>
          <cell r="R41" t="str">
            <v>в резерве</v>
          </cell>
          <cell r="S41">
            <v>0</v>
          </cell>
          <cell r="T41">
            <v>0</v>
          </cell>
          <cell r="U41">
            <v>0</v>
          </cell>
          <cell r="V41" t="str">
            <v>да</v>
          </cell>
          <cell r="W41" t="str">
            <v>да</v>
          </cell>
          <cell r="X41" t="str">
            <v>да</v>
          </cell>
          <cell r="Y41">
            <v>0</v>
          </cell>
          <cell r="Z41">
            <v>0</v>
          </cell>
          <cell r="AA41">
            <v>0</v>
          </cell>
          <cell r="AB41" t="str">
            <v>да</v>
          </cell>
          <cell r="AC41" t="str">
            <v>да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744</v>
          </cell>
          <cell r="AJ41">
            <v>720</v>
          </cell>
          <cell r="AK41">
            <v>48</v>
          </cell>
          <cell r="AL41">
            <v>0</v>
          </cell>
          <cell r="AM41">
            <v>0</v>
          </cell>
          <cell r="AN41">
            <v>0</v>
          </cell>
          <cell r="AO41">
            <v>48</v>
          </cell>
          <cell r="AP41">
            <v>744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 t="e">
            <v>#VALUE!</v>
          </cell>
          <cell r="AW41" t="e">
            <v>#VALUE!</v>
          </cell>
          <cell r="AX41" t="e">
            <v>#VALUE!</v>
          </cell>
          <cell r="AY41">
            <v>0</v>
          </cell>
          <cell r="AZ41">
            <v>0</v>
          </cell>
          <cell r="BA41">
            <v>0</v>
          </cell>
          <cell r="BB41" t="e">
            <v>#VALUE!</v>
          </cell>
          <cell r="BC41" t="e">
            <v>#VALUE!</v>
          </cell>
          <cell r="BD41">
            <v>0</v>
          </cell>
          <cell r="BE41">
            <v>0</v>
          </cell>
          <cell r="BF41">
            <v>0</v>
          </cell>
          <cell r="BG41">
            <v>-17.600000000000001</v>
          </cell>
          <cell r="BH41">
            <v>-16.3</v>
          </cell>
          <cell r="BI41">
            <v>-8.6999999999999993</v>
          </cell>
          <cell r="BJ41">
            <v>3.3</v>
          </cell>
          <cell r="BK41">
            <v>12.2</v>
          </cell>
          <cell r="BL41">
            <v>18.399999999999999</v>
          </cell>
          <cell r="BM41">
            <v>20.3</v>
          </cell>
          <cell r="BN41">
            <v>17.2</v>
          </cell>
          <cell r="BO41">
            <v>11.3</v>
          </cell>
          <cell r="BP41">
            <v>3.2</v>
          </cell>
          <cell r="BQ41">
            <v>-7.5</v>
          </cell>
          <cell r="BR41">
            <v>-15.1</v>
          </cell>
        </row>
        <row r="42">
          <cell r="A42" t="str">
            <v>котельная №9</v>
          </cell>
          <cell r="B42">
            <v>0</v>
          </cell>
          <cell r="C42">
            <v>0</v>
          </cell>
          <cell r="D42" t="str">
            <v>котельная №9</v>
          </cell>
          <cell r="E42" t="str">
            <v>Алтай-8 (КВр-0,8К)</v>
          </cell>
          <cell r="F42">
            <v>0</v>
          </cell>
          <cell r="G42">
            <v>2003</v>
          </cell>
          <cell r="H42">
            <v>16</v>
          </cell>
          <cell r="I42">
            <v>40</v>
          </cell>
          <cell r="J42">
            <v>5184</v>
          </cell>
          <cell r="K42">
            <v>0.41</v>
          </cell>
          <cell r="L42">
            <v>60</v>
          </cell>
          <cell r="M42">
            <v>238.1</v>
          </cell>
          <cell r="N42">
            <v>0</v>
          </cell>
          <cell r="O42" t="str">
            <v/>
          </cell>
          <cell r="P42">
            <v>0</v>
          </cell>
          <cell r="Q42" t="str">
            <v>отопление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 t="str">
            <v>да</v>
          </cell>
          <cell r="W42" t="str">
            <v>да</v>
          </cell>
          <cell r="X42" t="str">
            <v>да</v>
          </cell>
          <cell r="Y42">
            <v>0</v>
          </cell>
          <cell r="Z42">
            <v>0</v>
          </cell>
          <cell r="AA42">
            <v>0</v>
          </cell>
          <cell r="AB42" t="str">
            <v>да</v>
          </cell>
          <cell r="AC42" t="str">
            <v>да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744</v>
          </cell>
          <cell r="AJ42">
            <v>720</v>
          </cell>
          <cell r="AK42">
            <v>48</v>
          </cell>
          <cell r="AL42">
            <v>0</v>
          </cell>
          <cell r="AM42">
            <v>0</v>
          </cell>
          <cell r="AN42">
            <v>0</v>
          </cell>
          <cell r="AO42">
            <v>48</v>
          </cell>
          <cell r="AP42">
            <v>744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 t="e">
            <v>#VALUE!</v>
          </cell>
          <cell r="AW42" t="e">
            <v>#VALUE!</v>
          </cell>
          <cell r="AX42" t="e">
            <v>#VALUE!</v>
          </cell>
          <cell r="AY42">
            <v>0</v>
          </cell>
          <cell r="AZ42">
            <v>0</v>
          </cell>
          <cell r="BA42">
            <v>0</v>
          </cell>
          <cell r="BB42" t="e">
            <v>#VALUE!</v>
          </cell>
          <cell r="BC42" t="e">
            <v>#VALUE!</v>
          </cell>
          <cell r="BD42">
            <v>0</v>
          </cell>
          <cell r="BE42">
            <v>0</v>
          </cell>
          <cell r="BF42">
            <v>0</v>
          </cell>
          <cell r="BG42">
            <v>-17.600000000000001</v>
          </cell>
          <cell r="BH42">
            <v>-16.3</v>
          </cell>
          <cell r="BI42">
            <v>-8.6999999999999993</v>
          </cell>
          <cell r="BJ42">
            <v>3.3</v>
          </cell>
          <cell r="BK42">
            <v>12.2</v>
          </cell>
          <cell r="BL42">
            <v>18.399999999999999</v>
          </cell>
          <cell r="BM42">
            <v>20.3</v>
          </cell>
          <cell r="BN42">
            <v>17.2</v>
          </cell>
          <cell r="BO42">
            <v>11.3</v>
          </cell>
          <cell r="BP42">
            <v>3.2</v>
          </cell>
          <cell r="BQ42">
            <v>-7.5</v>
          </cell>
          <cell r="BR42">
            <v>-15.1</v>
          </cell>
        </row>
        <row r="43">
          <cell r="A43" t="str">
            <v>котельная №9</v>
          </cell>
          <cell r="B43">
            <v>0</v>
          </cell>
          <cell r="C43">
            <v>0</v>
          </cell>
          <cell r="D43" t="str">
            <v>котельная №9</v>
          </cell>
          <cell r="E43" t="str">
            <v>Алтай-8 (КВр-0,8К)</v>
          </cell>
          <cell r="F43">
            <v>0</v>
          </cell>
          <cell r="G43">
            <v>2003</v>
          </cell>
          <cell r="H43">
            <v>16</v>
          </cell>
          <cell r="I43">
            <v>40</v>
          </cell>
          <cell r="J43">
            <v>5184</v>
          </cell>
          <cell r="K43">
            <v>0.41</v>
          </cell>
          <cell r="L43">
            <v>60</v>
          </cell>
          <cell r="M43">
            <v>238.1</v>
          </cell>
          <cell r="N43">
            <v>0</v>
          </cell>
          <cell r="O43" t="str">
            <v/>
          </cell>
          <cell r="P43">
            <v>0</v>
          </cell>
          <cell r="Q43" t="str">
            <v>отопление</v>
          </cell>
          <cell r="R43" t="str">
            <v>в резерве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-17.600000000000001</v>
          </cell>
          <cell r="BH43">
            <v>-16.3</v>
          </cell>
          <cell r="BI43">
            <v>-8.6999999999999993</v>
          </cell>
          <cell r="BJ43">
            <v>3.3</v>
          </cell>
          <cell r="BK43">
            <v>12.2</v>
          </cell>
          <cell r="BL43">
            <v>18.399999999999999</v>
          </cell>
          <cell r="BM43">
            <v>20.3</v>
          </cell>
          <cell r="BN43">
            <v>17.2</v>
          </cell>
          <cell r="BO43">
            <v>11.3</v>
          </cell>
          <cell r="BP43">
            <v>3.2</v>
          </cell>
          <cell r="BQ43">
            <v>-7.5</v>
          </cell>
          <cell r="BR43">
            <v>-15.1</v>
          </cell>
        </row>
        <row r="44">
          <cell r="A44" t="str">
            <v>котельная №10</v>
          </cell>
          <cell r="B44">
            <v>0</v>
          </cell>
          <cell r="C44">
            <v>0</v>
          </cell>
          <cell r="D44" t="str">
            <v>котельная №10</v>
          </cell>
          <cell r="E44" t="str">
            <v>КВр-1,25</v>
          </cell>
          <cell r="F44">
            <v>0</v>
          </cell>
          <cell r="G44">
            <v>2011</v>
          </cell>
          <cell r="H44">
            <v>8</v>
          </cell>
          <cell r="I44">
            <v>43.5</v>
          </cell>
          <cell r="J44">
            <v>5184</v>
          </cell>
          <cell r="K44">
            <v>1.08</v>
          </cell>
          <cell r="L44">
            <v>81.5</v>
          </cell>
          <cell r="M44">
            <v>175.29</v>
          </cell>
          <cell r="N44">
            <v>0</v>
          </cell>
          <cell r="O44" t="str">
            <v/>
          </cell>
          <cell r="P44">
            <v>0</v>
          </cell>
          <cell r="Q44" t="str">
            <v>отопление</v>
          </cell>
          <cell r="R44">
            <v>0</v>
          </cell>
          <cell r="S44">
            <v>0</v>
          </cell>
          <cell r="T44" t="str">
            <v>да</v>
          </cell>
          <cell r="U44" t="str">
            <v>да</v>
          </cell>
          <cell r="V44" t="str">
            <v>да</v>
          </cell>
          <cell r="W44" t="str">
            <v>да</v>
          </cell>
          <cell r="X44" t="str">
            <v>да</v>
          </cell>
          <cell r="Y44">
            <v>0</v>
          </cell>
          <cell r="Z44">
            <v>0</v>
          </cell>
          <cell r="AA44">
            <v>0</v>
          </cell>
          <cell r="AB44" t="str">
            <v>да</v>
          </cell>
          <cell r="AC44" t="str">
            <v>да</v>
          </cell>
          <cell r="AD44" t="str">
            <v>да</v>
          </cell>
          <cell r="AE44" t="str">
            <v>да</v>
          </cell>
          <cell r="AF44">
            <v>0</v>
          </cell>
          <cell r="AG44">
            <v>744</v>
          </cell>
          <cell r="AH44">
            <v>672</v>
          </cell>
          <cell r="AI44">
            <v>744</v>
          </cell>
          <cell r="AJ44">
            <v>720</v>
          </cell>
          <cell r="AK44">
            <v>48</v>
          </cell>
          <cell r="AL44">
            <v>0</v>
          </cell>
          <cell r="AM44">
            <v>0</v>
          </cell>
          <cell r="AN44">
            <v>0</v>
          </cell>
          <cell r="AO44">
            <v>48</v>
          </cell>
          <cell r="AP44">
            <v>744</v>
          </cell>
          <cell r="AQ44">
            <v>720</v>
          </cell>
          <cell r="AR44">
            <v>744</v>
          </cell>
          <cell r="AS44">
            <v>0</v>
          </cell>
          <cell r="AT44" t="e">
            <v>#VALUE!</v>
          </cell>
          <cell r="AU44" t="e">
            <v>#VALUE!</v>
          </cell>
          <cell r="AV44" t="e">
            <v>#VALUE!</v>
          </cell>
          <cell r="AW44" t="e">
            <v>#VALUE!</v>
          </cell>
          <cell r="AX44" t="e">
            <v>#VALUE!</v>
          </cell>
          <cell r="AY44">
            <v>0</v>
          </cell>
          <cell r="AZ44">
            <v>0</v>
          </cell>
          <cell r="BA44">
            <v>0</v>
          </cell>
          <cell r="BB44" t="e">
            <v>#VALUE!</v>
          </cell>
          <cell r="BC44" t="e">
            <v>#VALUE!</v>
          </cell>
          <cell r="BD44" t="e">
            <v>#VALUE!</v>
          </cell>
          <cell r="BE44" t="e">
            <v>#VALUE!</v>
          </cell>
          <cell r="BF44">
            <v>0</v>
          </cell>
          <cell r="BG44">
            <v>-17.600000000000001</v>
          </cell>
          <cell r="BH44">
            <v>-16.3</v>
          </cell>
          <cell r="BI44">
            <v>-8.6999999999999993</v>
          </cell>
          <cell r="BJ44">
            <v>3.3</v>
          </cell>
          <cell r="BK44">
            <v>12.2</v>
          </cell>
          <cell r="BL44">
            <v>18.399999999999999</v>
          </cell>
          <cell r="BM44">
            <v>20.3</v>
          </cell>
          <cell r="BN44">
            <v>17.2</v>
          </cell>
          <cell r="BO44">
            <v>11.3</v>
          </cell>
          <cell r="BP44">
            <v>3.2</v>
          </cell>
          <cell r="BQ44">
            <v>-7.5</v>
          </cell>
          <cell r="BR44">
            <v>-15.1</v>
          </cell>
        </row>
        <row r="45">
          <cell r="A45" t="str">
            <v>котельная №10</v>
          </cell>
          <cell r="B45">
            <v>0</v>
          </cell>
          <cell r="C45">
            <v>0</v>
          </cell>
          <cell r="D45" t="str">
            <v>котельная №10</v>
          </cell>
          <cell r="E45" t="str">
            <v>Алтай-7</v>
          </cell>
          <cell r="F45">
            <v>0</v>
          </cell>
          <cell r="G45">
            <v>1994</v>
          </cell>
          <cell r="H45">
            <v>25</v>
          </cell>
          <cell r="I45">
            <v>47</v>
          </cell>
          <cell r="J45">
            <v>5184</v>
          </cell>
          <cell r="K45">
            <v>0.48</v>
          </cell>
          <cell r="L45">
            <v>48.1</v>
          </cell>
          <cell r="M45">
            <v>297.01</v>
          </cell>
          <cell r="N45">
            <v>0</v>
          </cell>
          <cell r="O45" t="str">
            <v/>
          </cell>
          <cell r="P45">
            <v>0</v>
          </cell>
          <cell r="Q45" t="str">
            <v>отопление</v>
          </cell>
          <cell r="R45">
            <v>0</v>
          </cell>
          <cell r="S45">
            <v>0</v>
          </cell>
          <cell r="T45" t="str">
            <v>да</v>
          </cell>
          <cell r="U45" t="str">
            <v>да</v>
          </cell>
          <cell r="V45" t="str">
            <v>да</v>
          </cell>
          <cell r="W45" t="str">
            <v>да</v>
          </cell>
          <cell r="X45" t="str">
            <v>да</v>
          </cell>
          <cell r="Y45">
            <v>0</v>
          </cell>
          <cell r="Z45">
            <v>0</v>
          </cell>
          <cell r="AA45">
            <v>0</v>
          </cell>
          <cell r="AB45" t="str">
            <v>да</v>
          </cell>
          <cell r="AC45" t="str">
            <v>да</v>
          </cell>
          <cell r="AD45" t="str">
            <v>да</v>
          </cell>
          <cell r="AE45" t="str">
            <v>да</v>
          </cell>
          <cell r="AF45">
            <v>0</v>
          </cell>
          <cell r="AG45">
            <v>744</v>
          </cell>
          <cell r="AH45">
            <v>672</v>
          </cell>
          <cell r="AI45">
            <v>744</v>
          </cell>
          <cell r="AJ45">
            <v>720</v>
          </cell>
          <cell r="AK45">
            <v>48</v>
          </cell>
          <cell r="AL45">
            <v>0</v>
          </cell>
          <cell r="AM45">
            <v>0</v>
          </cell>
          <cell r="AN45">
            <v>0</v>
          </cell>
          <cell r="AO45">
            <v>48</v>
          </cell>
          <cell r="AP45">
            <v>744</v>
          </cell>
          <cell r="AQ45">
            <v>720</v>
          </cell>
          <cell r="AR45">
            <v>744</v>
          </cell>
          <cell r="AS45">
            <v>0</v>
          </cell>
          <cell r="AT45" t="e">
            <v>#VALUE!</v>
          </cell>
          <cell r="AU45" t="e">
            <v>#VALUE!</v>
          </cell>
          <cell r="AV45" t="e">
            <v>#VALUE!</v>
          </cell>
          <cell r="AW45" t="e">
            <v>#VALUE!</v>
          </cell>
          <cell r="AX45" t="e">
            <v>#VALUE!</v>
          </cell>
          <cell r="AY45">
            <v>0</v>
          </cell>
          <cell r="AZ45">
            <v>0</v>
          </cell>
          <cell r="BA45">
            <v>0</v>
          </cell>
          <cell r="BB45" t="e">
            <v>#VALUE!</v>
          </cell>
          <cell r="BC45" t="e">
            <v>#VALUE!</v>
          </cell>
          <cell r="BD45" t="e">
            <v>#VALUE!</v>
          </cell>
          <cell r="BE45" t="e">
            <v>#VALUE!</v>
          </cell>
          <cell r="BF45">
            <v>0</v>
          </cell>
          <cell r="BG45">
            <v>-17.600000000000001</v>
          </cell>
          <cell r="BH45">
            <v>-16.3</v>
          </cell>
          <cell r="BI45">
            <v>-8.6999999999999993</v>
          </cell>
          <cell r="BJ45">
            <v>3.3</v>
          </cell>
          <cell r="BK45">
            <v>12.2</v>
          </cell>
          <cell r="BL45">
            <v>18.399999999999999</v>
          </cell>
          <cell r="BM45">
            <v>20.3</v>
          </cell>
          <cell r="BN45">
            <v>17.2</v>
          </cell>
          <cell r="BO45">
            <v>11.3</v>
          </cell>
          <cell r="BP45">
            <v>3.2</v>
          </cell>
          <cell r="BQ45">
            <v>-7.5</v>
          </cell>
          <cell r="BR45">
            <v>-15.1</v>
          </cell>
        </row>
        <row r="46">
          <cell r="A46" t="str">
            <v>котельная №10</v>
          </cell>
          <cell r="B46">
            <v>0</v>
          </cell>
          <cell r="C46">
            <v>0</v>
          </cell>
          <cell r="D46" t="str">
            <v>котельная №10</v>
          </cell>
          <cell r="E46" t="str">
            <v>Алтай-7</v>
          </cell>
          <cell r="F46">
            <v>0</v>
          </cell>
          <cell r="G46">
            <v>1994</v>
          </cell>
          <cell r="H46">
            <v>25</v>
          </cell>
          <cell r="I46">
            <v>47</v>
          </cell>
          <cell r="J46">
            <v>8400</v>
          </cell>
          <cell r="K46">
            <v>0.48</v>
          </cell>
          <cell r="L46">
            <v>48.1</v>
          </cell>
          <cell r="M46">
            <v>297.01</v>
          </cell>
          <cell r="N46">
            <v>0</v>
          </cell>
          <cell r="O46" t="str">
            <v/>
          </cell>
          <cell r="P46">
            <v>0</v>
          </cell>
          <cell r="Q46" t="str">
            <v>ГВС</v>
          </cell>
          <cell r="R46">
            <v>0</v>
          </cell>
          <cell r="S46">
            <v>0</v>
          </cell>
          <cell r="T46" t="str">
            <v>да</v>
          </cell>
          <cell r="U46" t="str">
            <v>да</v>
          </cell>
          <cell r="V46" t="str">
            <v>да</v>
          </cell>
          <cell r="W46" t="str">
            <v>да</v>
          </cell>
          <cell r="X46" t="str">
            <v>да</v>
          </cell>
          <cell r="Y46" t="str">
            <v>да</v>
          </cell>
          <cell r="Z46">
            <v>0</v>
          </cell>
          <cell r="AA46" t="str">
            <v>да</v>
          </cell>
          <cell r="AB46" t="str">
            <v>да</v>
          </cell>
          <cell r="AC46" t="str">
            <v>да</v>
          </cell>
          <cell r="AD46" t="str">
            <v>да</v>
          </cell>
          <cell r="AE46" t="str">
            <v>да</v>
          </cell>
          <cell r="AF46">
            <v>0</v>
          </cell>
          <cell r="AG46">
            <v>744</v>
          </cell>
          <cell r="AH46">
            <v>672</v>
          </cell>
          <cell r="AI46">
            <v>744</v>
          </cell>
          <cell r="AJ46">
            <v>720</v>
          </cell>
          <cell r="AK46">
            <v>744</v>
          </cell>
          <cell r="AL46">
            <v>480</v>
          </cell>
          <cell r="AM46">
            <v>0</v>
          </cell>
          <cell r="AN46">
            <v>744</v>
          </cell>
          <cell r="AO46">
            <v>672</v>
          </cell>
          <cell r="AP46">
            <v>744</v>
          </cell>
          <cell r="AQ46">
            <v>720</v>
          </cell>
          <cell r="AR46">
            <v>744</v>
          </cell>
          <cell r="AS46">
            <v>0</v>
          </cell>
          <cell r="AT46" t="e">
            <v>#VALUE!</v>
          </cell>
          <cell r="AU46" t="e">
            <v>#VALUE!</v>
          </cell>
          <cell r="AV46" t="e">
            <v>#VALUE!</v>
          </cell>
          <cell r="AW46" t="e">
            <v>#VALUE!</v>
          </cell>
          <cell r="AX46" t="e">
            <v>#VALUE!</v>
          </cell>
          <cell r="AY46" t="e">
            <v>#VALUE!</v>
          </cell>
          <cell r="AZ46">
            <v>0</v>
          </cell>
          <cell r="BA46" t="e">
            <v>#VALUE!</v>
          </cell>
          <cell r="BB46" t="e">
            <v>#VALUE!</v>
          </cell>
          <cell r="BC46" t="e">
            <v>#VALUE!</v>
          </cell>
          <cell r="BD46" t="e">
            <v>#VALUE!</v>
          </cell>
          <cell r="BE46" t="e">
            <v>#VALUE!</v>
          </cell>
          <cell r="BF46">
            <v>0</v>
          </cell>
          <cell r="BG46">
            <v>-17.600000000000001</v>
          </cell>
          <cell r="BH46">
            <v>-16.3</v>
          </cell>
          <cell r="BI46">
            <v>-8.6999999999999993</v>
          </cell>
          <cell r="BJ46">
            <v>3.3</v>
          </cell>
          <cell r="BK46">
            <v>12.2</v>
          </cell>
          <cell r="BL46">
            <v>18.399999999999999</v>
          </cell>
          <cell r="BM46">
            <v>20.3</v>
          </cell>
          <cell r="BN46">
            <v>17.2</v>
          </cell>
          <cell r="BO46">
            <v>11.3</v>
          </cell>
          <cell r="BP46">
            <v>3.2</v>
          </cell>
          <cell r="BQ46">
            <v>-7.5</v>
          </cell>
          <cell r="BR46">
            <v>-15.1</v>
          </cell>
        </row>
        <row r="47">
          <cell r="A47" t="str">
            <v>котельная №10</v>
          </cell>
          <cell r="B47">
            <v>0</v>
          </cell>
          <cell r="C47">
            <v>0</v>
          </cell>
          <cell r="D47" t="str">
            <v>котельная №10</v>
          </cell>
          <cell r="E47" t="str">
            <v>Алтай-7</v>
          </cell>
          <cell r="F47">
            <v>0</v>
          </cell>
          <cell r="G47">
            <v>1991</v>
          </cell>
          <cell r="H47">
            <v>28</v>
          </cell>
          <cell r="I47">
            <v>47</v>
          </cell>
          <cell r="J47">
            <v>8400</v>
          </cell>
          <cell r="K47">
            <v>0.48</v>
          </cell>
          <cell r="L47">
            <v>48.1</v>
          </cell>
          <cell r="M47">
            <v>297.01</v>
          </cell>
          <cell r="N47">
            <v>0</v>
          </cell>
          <cell r="O47" t="str">
            <v/>
          </cell>
          <cell r="P47">
            <v>0</v>
          </cell>
          <cell r="Q47" t="str">
            <v>ГВС</v>
          </cell>
          <cell r="R47">
            <v>0</v>
          </cell>
          <cell r="S47">
            <v>0</v>
          </cell>
          <cell r="T47" t="str">
            <v>да</v>
          </cell>
          <cell r="U47" t="str">
            <v>да</v>
          </cell>
          <cell r="V47" t="str">
            <v>да</v>
          </cell>
          <cell r="W47" t="str">
            <v>да</v>
          </cell>
          <cell r="X47" t="str">
            <v>да</v>
          </cell>
          <cell r="Y47">
            <v>0</v>
          </cell>
          <cell r="Z47" t="str">
            <v>да</v>
          </cell>
          <cell r="AA47">
            <v>0</v>
          </cell>
          <cell r="AB47" t="str">
            <v>да</v>
          </cell>
          <cell r="AC47" t="str">
            <v>да</v>
          </cell>
          <cell r="AD47" t="str">
            <v>да</v>
          </cell>
          <cell r="AE47" t="str">
            <v>да</v>
          </cell>
          <cell r="AF47">
            <v>0</v>
          </cell>
          <cell r="AG47">
            <v>744</v>
          </cell>
          <cell r="AH47">
            <v>672</v>
          </cell>
          <cell r="AI47">
            <v>744</v>
          </cell>
          <cell r="AJ47">
            <v>720</v>
          </cell>
          <cell r="AK47">
            <v>744</v>
          </cell>
          <cell r="AL47">
            <v>0</v>
          </cell>
          <cell r="AM47">
            <v>624</v>
          </cell>
          <cell r="AN47">
            <v>0</v>
          </cell>
          <cell r="AO47">
            <v>672</v>
          </cell>
          <cell r="AP47">
            <v>744</v>
          </cell>
          <cell r="AQ47">
            <v>720</v>
          </cell>
          <cell r="AR47">
            <v>744</v>
          </cell>
          <cell r="AS47">
            <v>0</v>
          </cell>
          <cell r="AT47" t="e">
            <v>#VALUE!</v>
          </cell>
          <cell r="AU47" t="e">
            <v>#VALUE!</v>
          </cell>
          <cell r="AV47" t="e">
            <v>#VALUE!</v>
          </cell>
          <cell r="AW47" t="e">
            <v>#VALUE!</v>
          </cell>
          <cell r="AX47" t="e">
            <v>#VALUE!</v>
          </cell>
          <cell r="AY47">
            <v>0</v>
          </cell>
          <cell r="AZ47" t="e">
            <v>#VALUE!</v>
          </cell>
          <cell r="BA47">
            <v>0</v>
          </cell>
          <cell r="BB47" t="e">
            <v>#VALUE!</v>
          </cell>
          <cell r="BC47" t="e">
            <v>#VALUE!</v>
          </cell>
          <cell r="BD47" t="e">
            <v>#VALUE!</v>
          </cell>
          <cell r="BE47" t="e">
            <v>#VALUE!</v>
          </cell>
          <cell r="BF47">
            <v>0</v>
          </cell>
          <cell r="BG47">
            <v>-17.600000000000001</v>
          </cell>
          <cell r="BH47">
            <v>-16.3</v>
          </cell>
          <cell r="BI47">
            <v>-8.6999999999999993</v>
          </cell>
          <cell r="BJ47">
            <v>3.3</v>
          </cell>
          <cell r="BK47">
            <v>12.2</v>
          </cell>
          <cell r="BL47">
            <v>18.399999999999999</v>
          </cell>
          <cell r="BM47">
            <v>20.3</v>
          </cell>
          <cell r="BN47">
            <v>17.2</v>
          </cell>
          <cell r="BO47">
            <v>11.3</v>
          </cell>
          <cell r="BP47">
            <v>3.2</v>
          </cell>
          <cell r="BQ47">
            <v>-7.5</v>
          </cell>
          <cell r="BR47">
            <v>-15.1</v>
          </cell>
        </row>
        <row r="48">
          <cell r="A48" t="str">
            <v>котельная №11</v>
          </cell>
          <cell r="B48">
            <v>0</v>
          </cell>
          <cell r="C48">
            <v>0</v>
          </cell>
          <cell r="D48" t="str">
            <v>котельная №11</v>
          </cell>
          <cell r="E48" t="str">
            <v>КВр1,16</v>
          </cell>
          <cell r="F48">
            <v>0</v>
          </cell>
          <cell r="G48">
            <v>2008</v>
          </cell>
          <cell r="H48">
            <v>11</v>
          </cell>
          <cell r="I48">
            <v>75</v>
          </cell>
          <cell r="J48">
            <v>5184</v>
          </cell>
          <cell r="K48">
            <v>1</v>
          </cell>
          <cell r="L48">
            <v>72</v>
          </cell>
          <cell r="M48">
            <v>198.42</v>
          </cell>
          <cell r="N48">
            <v>0</v>
          </cell>
          <cell r="O48" t="str">
            <v/>
          </cell>
          <cell r="P48">
            <v>0</v>
          </cell>
          <cell r="Q48" t="str">
            <v>отопление</v>
          </cell>
          <cell r="R48">
            <v>0</v>
          </cell>
          <cell r="S48">
            <v>0</v>
          </cell>
          <cell r="T48" t="str">
            <v>да</v>
          </cell>
          <cell r="U48" t="str">
            <v>да</v>
          </cell>
          <cell r="V48" t="str">
            <v>да</v>
          </cell>
          <cell r="W48" t="str">
            <v>да</v>
          </cell>
          <cell r="X48" t="str">
            <v>да</v>
          </cell>
          <cell r="Y48">
            <v>0</v>
          </cell>
          <cell r="Z48">
            <v>0</v>
          </cell>
          <cell r="AA48">
            <v>0</v>
          </cell>
          <cell r="AB48" t="str">
            <v>да</v>
          </cell>
          <cell r="AC48" t="str">
            <v>да</v>
          </cell>
          <cell r="AD48" t="str">
            <v>да</v>
          </cell>
          <cell r="AE48" t="str">
            <v>да</v>
          </cell>
          <cell r="AF48">
            <v>0</v>
          </cell>
          <cell r="AG48">
            <v>744</v>
          </cell>
          <cell r="AH48">
            <v>672</v>
          </cell>
          <cell r="AI48">
            <v>744</v>
          </cell>
          <cell r="AJ48">
            <v>720</v>
          </cell>
          <cell r="AK48">
            <v>48</v>
          </cell>
          <cell r="AL48">
            <v>0</v>
          </cell>
          <cell r="AM48">
            <v>0</v>
          </cell>
          <cell r="AN48">
            <v>0</v>
          </cell>
          <cell r="AO48">
            <v>48</v>
          </cell>
          <cell r="AP48">
            <v>744</v>
          </cell>
          <cell r="AQ48">
            <v>720</v>
          </cell>
          <cell r="AR48">
            <v>744</v>
          </cell>
          <cell r="AS48">
            <v>0</v>
          </cell>
          <cell r="AT48" t="e">
            <v>#VALUE!</v>
          </cell>
          <cell r="AU48" t="e">
            <v>#VALUE!</v>
          </cell>
          <cell r="AV48" t="e">
            <v>#VALUE!</v>
          </cell>
          <cell r="AW48" t="e">
            <v>#VALUE!</v>
          </cell>
          <cell r="AX48" t="e">
            <v>#VALUE!</v>
          </cell>
          <cell r="AY48">
            <v>0</v>
          </cell>
          <cell r="AZ48">
            <v>0</v>
          </cell>
          <cell r="BA48">
            <v>0</v>
          </cell>
          <cell r="BB48" t="e">
            <v>#VALUE!</v>
          </cell>
          <cell r="BC48" t="e">
            <v>#VALUE!</v>
          </cell>
          <cell r="BD48" t="e">
            <v>#VALUE!</v>
          </cell>
          <cell r="BE48" t="e">
            <v>#VALUE!</v>
          </cell>
          <cell r="BF48">
            <v>0</v>
          </cell>
          <cell r="BG48">
            <v>-17.600000000000001</v>
          </cell>
          <cell r="BH48">
            <v>-16.3</v>
          </cell>
          <cell r="BI48">
            <v>-8.6999999999999993</v>
          </cell>
          <cell r="BJ48">
            <v>3.3</v>
          </cell>
          <cell r="BK48">
            <v>12.2</v>
          </cell>
          <cell r="BL48">
            <v>18.399999999999999</v>
          </cell>
          <cell r="BM48">
            <v>20.3</v>
          </cell>
          <cell r="BN48">
            <v>17.2</v>
          </cell>
          <cell r="BO48">
            <v>11.3</v>
          </cell>
          <cell r="BP48">
            <v>3.2</v>
          </cell>
          <cell r="BQ48">
            <v>-7.5</v>
          </cell>
          <cell r="BR48">
            <v>-15.1</v>
          </cell>
        </row>
        <row r="49">
          <cell r="A49" t="str">
            <v>котельная №11</v>
          </cell>
          <cell r="B49">
            <v>0</v>
          </cell>
          <cell r="C49">
            <v>0</v>
          </cell>
          <cell r="D49" t="str">
            <v>котельная №11</v>
          </cell>
          <cell r="E49" t="str">
            <v>КВр1,16</v>
          </cell>
          <cell r="F49">
            <v>0</v>
          </cell>
          <cell r="G49">
            <v>2008</v>
          </cell>
          <cell r="H49">
            <v>11</v>
          </cell>
          <cell r="I49">
            <v>75</v>
          </cell>
          <cell r="J49">
            <v>5184</v>
          </cell>
          <cell r="K49">
            <v>1</v>
          </cell>
          <cell r="L49">
            <v>72</v>
          </cell>
          <cell r="M49">
            <v>198.42</v>
          </cell>
          <cell r="N49">
            <v>0</v>
          </cell>
          <cell r="O49" t="str">
            <v/>
          </cell>
          <cell r="P49">
            <v>0</v>
          </cell>
          <cell r="Q49" t="str">
            <v>отопление</v>
          </cell>
          <cell r="R49">
            <v>0</v>
          </cell>
          <cell r="S49">
            <v>0</v>
          </cell>
          <cell r="T49" t="str">
            <v>да</v>
          </cell>
          <cell r="U49" t="str">
            <v>да</v>
          </cell>
          <cell r="V49" t="str">
            <v>да</v>
          </cell>
          <cell r="W49" t="str">
            <v>да</v>
          </cell>
          <cell r="X49" t="str">
            <v>да</v>
          </cell>
          <cell r="Y49">
            <v>0</v>
          </cell>
          <cell r="Z49">
            <v>0</v>
          </cell>
          <cell r="AA49">
            <v>0</v>
          </cell>
          <cell r="AB49" t="str">
            <v>да</v>
          </cell>
          <cell r="AC49" t="str">
            <v>да</v>
          </cell>
          <cell r="AD49" t="str">
            <v>да</v>
          </cell>
          <cell r="AE49" t="str">
            <v>да</v>
          </cell>
          <cell r="AF49">
            <v>0</v>
          </cell>
          <cell r="AG49">
            <v>744</v>
          </cell>
          <cell r="AH49">
            <v>672</v>
          </cell>
          <cell r="AI49">
            <v>744</v>
          </cell>
          <cell r="AJ49">
            <v>720</v>
          </cell>
          <cell r="AK49">
            <v>48</v>
          </cell>
          <cell r="AL49">
            <v>0</v>
          </cell>
          <cell r="AM49">
            <v>0</v>
          </cell>
          <cell r="AN49">
            <v>0</v>
          </cell>
          <cell r="AO49">
            <v>48</v>
          </cell>
          <cell r="AP49">
            <v>744</v>
          </cell>
          <cell r="AQ49">
            <v>720</v>
          </cell>
          <cell r="AR49">
            <v>744</v>
          </cell>
          <cell r="AS49">
            <v>0</v>
          </cell>
          <cell r="AT49" t="e">
            <v>#VALUE!</v>
          </cell>
          <cell r="AU49" t="e">
            <v>#VALUE!</v>
          </cell>
          <cell r="AV49" t="e">
            <v>#VALUE!</v>
          </cell>
          <cell r="AW49" t="e">
            <v>#VALUE!</v>
          </cell>
          <cell r="AX49" t="e">
            <v>#VALUE!</v>
          </cell>
          <cell r="AY49">
            <v>0</v>
          </cell>
          <cell r="AZ49">
            <v>0</v>
          </cell>
          <cell r="BA49">
            <v>0</v>
          </cell>
          <cell r="BB49" t="e">
            <v>#VALUE!</v>
          </cell>
          <cell r="BC49" t="e">
            <v>#VALUE!</v>
          </cell>
          <cell r="BD49" t="e">
            <v>#VALUE!</v>
          </cell>
          <cell r="BE49" t="e">
            <v>#VALUE!</v>
          </cell>
          <cell r="BF49">
            <v>0</v>
          </cell>
          <cell r="BG49">
            <v>-17.600000000000001</v>
          </cell>
          <cell r="BH49">
            <v>-16.3</v>
          </cell>
          <cell r="BI49">
            <v>-8.6999999999999993</v>
          </cell>
          <cell r="BJ49">
            <v>3.3</v>
          </cell>
          <cell r="BK49">
            <v>12.2</v>
          </cell>
          <cell r="BL49">
            <v>18.399999999999999</v>
          </cell>
          <cell r="BM49">
            <v>20.3</v>
          </cell>
          <cell r="BN49">
            <v>17.2</v>
          </cell>
          <cell r="BO49">
            <v>11.3</v>
          </cell>
          <cell r="BP49">
            <v>3.2</v>
          </cell>
          <cell r="BQ49">
            <v>-7.5</v>
          </cell>
          <cell r="BR49">
            <v>-15.1</v>
          </cell>
        </row>
        <row r="50">
          <cell r="A50" t="str">
            <v>котельная №11</v>
          </cell>
          <cell r="B50">
            <v>0</v>
          </cell>
          <cell r="C50">
            <v>0</v>
          </cell>
          <cell r="D50" t="str">
            <v>котельная №11</v>
          </cell>
          <cell r="E50" t="str">
            <v>КВ-0,63</v>
          </cell>
          <cell r="F50">
            <v>0</v>
          </cell>
          <cell r="G50">
            <v>2008</v>
          </cell>
          <cell r="H50">
            <v>11</v>
          </cell>
          <cell r="I50">
            <v>52</v>
          </cell>
          <cell r="J50">
            <v>8400</v>
          </cell>
          <cell r="K50">
            <v>0.5</v>
          </cell>
          <cell r="L50">
            <v>72</v>
          </cell>
          <cell r="M50">
            <v>198.42</v>
          </cell>
          <cell r="N50">
            <v>0</v>
          </cell>
          <cell r="O50" t="str">
            <v/>
          </cell>
          <cell r="P50">
            <v>0</v>
          </cell>
          <cell r="Q50" t="str">
            <v>ГВС</v>
          </cell>
          <cell r="R50">
            <v>0</v>
          </cell>
          <cell r="S50">
            <v>0</v>
          </cell>
          <cell r="T50" t="str">
            <v>да</v>
          </cell>
          <cell r="U50" t="str">
            <v>да</v>
          </cell>
          <cell r="V50" t="str">
            <v>да</v>
          </cell>
          <cell r="W50" t="str">
            <v>да</v>
          </cell>
          <cell r="X50" t="str">
            <v>да</v>
          </cell>
          <cell r="Y50" t="str">
            <v>да</v>
          </cell>
          <cell r="Z50" t="str">
            <v>да</v>
          </cell>
          <cell r="AA50" t="str">
            <v>да</v>
          </cell>
          <cell r="AB50" t="str">
            <v>да</v>
          </cell>
          <cell r="AC50" t="str">
            <v>да</v>
          </cell>
          <cell r="AD50" t="str">
            <v>да</v>
          </cell>
          <cell r="AE50" t="str">
            <v>да</v>
          </cell>
          <cell r="AF50">
            <v>0</v>
          </cell>
          <cell r="AG50">
            <v>744</v>
          </cell>
          <cell r="AH50">
            <v>672</v>
          </cell>
          <cell r="AI50">
            <v>744</v>
          </cell>
          <cell r="AJ50">
            <v>720</v>
          </cell>
          <cell r="AK50">
            <v>744</v>
          </cell>
          <cell r="AL50">
            <v>480</v>
          </cell>
          <cell r="AM50">
            <v>624</v>
          </cell>
          <cell r="AN50">
            <v>744</v>
          </cell>
          <cell r="AO50">
            <v>672</v>
          </cell>
          <cell r="AP50">
            <v>744</v>
          </cell>
          <cell r="AQ50">
            <v>720</v>
          </cell>
          <cell r="AR50">
            <v>744</v>
          </cell>
          <cell r="AS50">
            <v>0</v>
          </cell>
          <cell r="AT50" t="e">
            <v>#VALUE!</v>
          </cell>
          <cell r="AU50" t="e">
            <v>#VALUE!</v>
          </cell>
          <cell r="AV50" t="e">
            <v>#VALUE!</v>
          </cell>
          <cell r="AW50" t="e">
            <v>#VALUE!</v>
          </cell>
          <cell r="AX50" t="e">
            <v>#VALUE!</v>
          </cell>
          <cell r="AY50" t="e">
            <v>#VALUE!</v>
          </cell>
          <cell r="AZ50" t="e">
            <v>#VALUE!</v>
          </cell>
          <cell r="BA50" t="e">
            <v>#VALUE!</v>
          </cell>
          <cell r="BB50" t="e">
            <v>#VALUE!</v>
          </cell>
          <cell r="BC50" t="e">
            <v>#VALUE!</v>
          </cell>
          <cell r="BD50" t="e">
            <v>#VALUE!</v>
          </cell>
          <cell r="BE50" t="e">
            <v>#VALUE!</v>
          </cell>
          <cell r="BF50">
            <v>0</v>
          </cell>
          <cell r="BG50">
            <v>-17.600000000000001</v>
          </cell>
          <cell r="BH50">
            <v>-16.3</v>
          </cell>
          <cell r="BI50">
            <v>-8.6999999999999993</v>
          </cell>
          <cell r="BJ50">
            <v>3.3</v>
          </cell>
          <cell r="BK50">
            <v>12.2</v>
          </cell>
          <cell r="BL50">
            <v>18.399999999999999</v>
          </cell>
          <cell r="BM50">
            <v>20.3</v>
          </cell>
          <cell r="BN50">
            <v>17.2</v>
          </cell>
          <cell r="BO50">
            <v>11.3</v>
          </cell>
          <cell r="BP50">
            <v>3.2</v>
          </cell>
          <cell r="BQ50">
            <v>-7.5</v>
          </cell>
          <cell r="BR50">
            <v>-15.1</v>
          </cell>
        </row>
        <row r="51">
          <cell r="A51" t="str">
            <v>котельная №11</v>
          </cell>
          <cell r="B51">
            <v>0</v>
          </cell>
          <cell r="C51">
            <v>0</v>
          </cell>
          <cell r="D51" t="str">
            <v>котельная №11</v>
          </cell>
          <cell r="E51" t="str">
            <v>КВр-1,25</v>
          </cell>
          <cell r="F51">
            <v>0</v>
          </cell>
          <cell r="G51">
            <v>2011</v>
          </cell>
          <cell r="H51">
            <v>8</v>
          </cell>
          <cell r="I51">
            <v>43.5</v>
          </cell>
          <cell r="J51">
            <v>5184</v>
          </cell>
          <cell r="K51">
            <v>1.08</v>
          </cell>
          <cell r="L51">
            <v>81.5</v>
          </cell>
          <cell r="M51">
            <v>175.29</v>
          </cell>
          <cell r="N51">
            <v>0</v>
          </cell>
          <cell r="O51" t="str">
            <v/>
          </cell>
          <cell r="P51">
            <v>0</v>
          </cell>
          <cell r="Q51" t="str">
            <v>отопление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 t="str">
            <v>да</v>
          </cell>
          <cell r="AC51" t="str">
            <v>да</v>
          </cell>
          <cell r="AD51" t="str">
            <v>да</v>
          </cell>
          <cell r="AE51" t="str">
            <v>да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48</v>
          </cell>
          <cell r="AP51">
            <v>744</v>
          </cell>
          <cell r="AQ51">
            <v>720</v>
          </cell>
          <cell r="AR51">
            <v>744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e">
            <v>#VALUE!</v>
          </cell>
          <cell r="BC51" t="e">
            <v>#VALUE!</v>
          </cell>
          <cell r="BD51" t="e">
            <v>#VALUE!</v>
          </cell>
          <cell r="BE51" t="e">
            <v>#VALUE!</v>
          </cell>
          <cell r="BF51">
            <v>0</v>
          </cell>
          <cell r="BG51">
            <v>-17.600000000000001</v>
          </cell>
          <cell r="BH51">
            <v>-16.3</v>
          </cell>
          <cell r="BI51">
            <v>-8.6999999999999993</v>
          </cell>
          <cell r="BJ51">
            <v>3.3</v>
          </cell>
          <cell r="BK51">
            <v>12.2</v>
          </cell>
          <cell r="BL51">
            <v>18.399999999999999</v>
          </cell>
          <cell r="BM51">
            <v>20.3</v>
          </cell>
          <cell r="BN51">
            <v>17.2</v>
          </cell>
          <cell r="BO51">
            <v>11.3</v>
          </cell>
          <cell r="BP51">
            <v>3.2</v>
          </cell>
          <cell r="BQ51">
            <v>-7.5</v>
          </cell>
          <cell r="BR51">
            <v>-15.1</v>
          </cell>
        </row>
        <row r="52">
          <cell r="A52" t="str">
            <v>котельная №11</v>
          </cell>
          <cell r="B52">
            <v>0</v>
          </cell>
          <cell r="C52">
            <v>0</v>
          </cell>
          <cell r="D52" t="str">
            <v>котельная №11</v>
          </cell>
          <cell r="E52" t="str">
            <v>КВ-0,64</v>
          </cell>
          <cell r="F52">
            <v>0</v>
          </cell>
          <cell r="G52">
            <v>2008</v>
          </cell>
          <cell r="H52">
            <v>11</v>
          </cell>
          <cell r="I52">
            <v>52</v>
          </cell>
          <cell r="J52">
            <v>8400</v>
          </cell>
          <cell r="K52">
            <v>0.5</v>
          </cell>
          <cell r="L52">
            <v>72</v>
          </cell>
          <cell r="M52">
            <v>198.42</v>
          </cell>
          <cell r="N52">
            <v>0</v>
          </cell>
          <cell r="O52" t="str">
            <v/>
          </cell>
          <cell r="P52">
            <v>0</v>
          </cell>
          <cell r="Q52" t="str">
            <v>ГВС</v>
          </cell>
          <cell r="R52" t="str">
            <v>в резерве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-17.600000000000001</v>
          </cell>
          <cell r="BH52">
            <v>-16.3</v>
          </cell>
          <cell r="BI52">
            <v>-8.6999999999999993</v>
          </cell>
          <cell r="BJ52">
            <v>3.3</v>
          </cell>
          <cell r="BK52">
            <v>12.2</v>
          </cell>
          <cell r="BL52">
            <v>18.399999999999999</v>
          </cell>
          <cell r="BM52">
            <v>20.3</v>
          </cell>
          <cell r="BN52">
            <v>17.2</v>
          </cell>
          <cell r="BO52">
            <v>11.3</v>
          </cell>
          <cell r="BP52">
            <v>3.2</v>
          </cell>
          <cell r="BQ52">
            <v>-7.5</v>
          </cell>
          <cell r="BR52">
            <v>-15.1</v>
          </cell>
        </row>
        <row r="53">
          <cell r="A53" t="str">
            <v>котельная №13</v>
          </cell>
          <cell r="B53">
            <v>0</v>
          </cell>
          <cell r="C53">
            <v>0</v>
          </cell>
          <cell r="D53" t="str">
            <v>котельная №13</v>
          </cell>
          <cell r="E53" t="str">
            <v>Алтай-7</v>
          </cell>
          <cell r="F53">
            <v>0</v>
          </cell>
          <cell r="G53">
            <v>2001</v>
          </cell>
          <cell r="H53">
            <v>18</v>
          </cell>
          <cell r="I53">
            <v>47</v>
          </cell>
          <cell r="J53">
            <v>5184</v>
          </cell>
          <cell r="K53">
            <v>0.5</v>
          </cell>
          <cell r="L53">
            <v>48.1</v>
          </cell>
          <cell r="M53">
            <v>297.01</v>
          </cell>
          <cell r="N53">
            <v>0</v>
          </cell>
          <cell r="O53" t="str">
            <v/>
          </cell>
          <cell r="P53">
            <v>0</v>
          </cell>
          <cell r="Q53" t="str">
            <v>отопление</v>
          </cell>
          <cell r="R53">
            <v>0</v>
          </cell>
          <cell r="S53">
            <v>0</v>
          </cell>
          <cell r="T53" t="str">
            <v>да</v>
          </cell>
          <cell r="U53" t="str">
            <v>да</v>
          </cell>
          <cell r="V53" t="str">
            <v>да</v>
          </cell>
          <cell r="W53" t="str">
            <v>да</v>
          </cell>
          <cell r="X53" t="str">
            <v>да</v>
          </cell>
          <cell r="Y53">
            <v>0</v>
          </cell>
          <cell r="Z53">
            <v>0</v>
          </cell>
          <cell r="AA53">
            <v>0</v>
          </cell>
          <cell r="AB53" t="str">
            <v>да</v>
          </cell>
          <cell r="AC53" t="str">
            <v>да</v>
          </cell>
          <cell r="AD53" t="str">
            <v>да</v>
          </cell>
          <cell r="AE53" t="str">
            <v>да</v>
          </cell>
          <cell r="AF53">
            <v>0</v>
          </cell>
          <cell r="AG53">
            <v>744</v>
          </cell>
          <cell r="AH53">
            <v>672</v>
          </cell>
          <cell r="AI53">
            <v>744</v>
          </cell>
          <cell r="AJ53">
            <v>720</v>
          </cell>
          <cell r="AK53">
            <v>48</v>
          </cell>
          <cell r="AL53">
            <v>0</v>
          </cell>
          <cell r="AM53">
            <v>0</v>
          </cell>
          <cell r="AN53">
            <v>0</v>
          </cell>
          <cell r="AO53">
            <v>48</v>
          </cell>
          <cell r="AP53">
            <v>744</v>
          </cell>
          <cell r="AQ53">
            <v>720</v>
          </cell>
          <cell r="AR53">
            <v>744</v>
          </cell>
          <cell r="AS53">
            <v>0</v>
          </cell>
          <cell r="AT53" t="e">
            <v>#VALUE!</v>
          </cell>
          <cell r="AU53" t="e">
            <v>#VALUE!</v>
          </cell>
          <cell r="AV53" t="e">
            <v>#VALUE!</v>
          </cell>
          <cell r="AW53" t="e">
            <v>#VALUE!</v>
          </cell>
          <cell r="AX53" t="e">
            <v>#VALUE!</v>
          </cell>
          <cell r="AY53">
            <v>0</v>
          </cell>
          <cell r="AZ53">
            <v>0</v>
          </cell>
          <cell r="BA53">
            <v>0</v>
          </cell>
          <cell r="BB53" t="e">
            <v>#VALUE!</v>
          </cell>
          <cell r="BC53" t="e">
            <v>#VALUE!</v>
          </cell>
          <cell r="BD53" t="e">
            <v>#VALUE!</v>
          </cell>
          <cell r="BE53" t="e">
            <v>#VALUE!</v>
          </cell>
          <cell r="BF53">
            <v>0</v>
          </cell>
          <cell r="BG53">
            <v>-17.600000000000001</v>
          </cell>
          <cell r="BH53">
            <v>-16.3</v>
          </cell>
          <cell r="BI53">
            <v>-8.6999999999999993</v>
          </cell>
          <cell r="BJ53">
            <v>3.3</v>
          </cell>
          <cell r="BK53">
            <v>12.2</v>
          </cell>
          <cell r="BL53">
            <v>18.399999999999999</v>
          </cell>
          <cell r="BM53">
            <v>20.3</v>
          </cell>
          <cell r="BN53">
            <v>17.2</v>
          </cell>
          <cell r="BO53">
            <v>11.3</v>
          </cell>
          <cell r="BP53">
            <v>3.2</v>
          </cell>
          <cell r="BQ53">
            <v>-7.5</v>
          </cell>
          <cell r="BR53">
            <v>-15.1</v>
          </cell>
        </row>
        <row r="54">
          <cell r="A54" t="str">
            <v>котельная №13</v>
          </cell>
          <cell r="B54">
            <v>0</v>
          </cell>
          <cell r="C54">
            <v>0</v>
          </cell>
          <cell r="D54" t="str">
            <v>котельная №13</v>
          </cell>
          <cell r="E54" t="str">
            <v>Алтай-7</v>
          </cell>
          <cell r="F54">
            <v>0</v>
          </cell>
          <cell r="G54">
            <v>2001</v>
          </cell>
          <cell r="H54">
            <v>18</v>
          </cell>
          <cell r="I54">
            <v>47</v>
          </cell>
          <cell r="J54">
            <v>5184</v>
          </cell>
          <cell r="K54">
            <v>0.5</v>
          </cell>
          <cell r="L54">
            <v>48.1</v>
          </cell>
          <cell r="M54">
            <v>297.01</v>
          </cell>
          <cell r="N54">
            <v>0</v>
          </cell>
          <cell r="O54" t="str">
            <v/>
          </cell>
          <cell r="P54">
            <v>0</v>
          </cell>
          <cell r="Q54" t="str">
            <v>отопление</v>
          </cell>
          <cell r="R54">
            <v>0</v>
          </cell>
          <cell r="S54">
            <v>0</v>
          </cell>
          <cell r="T54" t="str">
            <v>да</v>
          </cell>
          <cell r="U54" t="str">
            <v>да</v>
          </cell>
          <cell r="V54" t="str">
            <v>да</v>
          </cell>
          <cell r="W54" t="str">
            <v>да</v>
          </cell>
          <cell r="X54" t="str">
            <v>да</v>
          </cell>
          <cell r="Y54">
            <v>0</v>
          </cell>
          <cell r="Z54">
            <v>0</v>
          </cell>
          <cell r="AA54">
            <v>0</v>
          </cell>
          <cell r="AB54" t="str">
            <v>да</v>
          </cell>
          <cell r="AC54" t="str">
            <v>да</v>
          </cell>
          <cell r="AD54" t="str">
            <v>да</v>
          </cell>
          <cell r="AE54" t="str">
            <v>да</v>
          </cell>
          <cell r="AF54">
            <v>0</v>
          </cell>
          <cell r="AG54">
            <v>744</v>
          </cell>
          <cell r="AH54">
            <v>672</v>
          </cell>
          <cell r="AI54">
            <v>744</v>
          </cell>
          <cell r="AJ54">
            <v>720</v>
          </cell>
          <cell r="AK54">
            <v>48</v>
          </cell>
          <cell r="AL54">
            <v>0</v>
          </cell>
          <cell r="AM54">
            <v>0</v>
          </cell>
          <cell r="AN54">
            <v>0</v>
          </cell>
          <cell r="AO54">
            <v>48</v>
          </cell>
          <cell r="AP54">
            <v>744</v>
          </cell>
          <cell r="AQ54">
            <v>720</v>
          </cell>
          <cell r="AR54">
            <v>744</v>
          </cell>
          <cell r="AS54">
            <v>0</v>
          </cell>
          <cell r="AT54" t="e">
            <v>#VALUE!</v>
          </cell>
          <cell r="AU54" t="e">
            <v>#VALUE!</v>
          </cell>
          <cell r="AV54" t="e">
            <v>#VALUE!</v>
          </cell>
          <cell r="AW54" t="e">
            <v>#VALUE!</v>
          </cell>
          <cell r="AX54" t="e">
            <v>#VALUE!</v>
          </cell>
          <cell r="AY54">
            <v>0</v>
          </cell>
          <cell r="AZ54">
            <v>0</v>
          </cell>
          <cell r="BA54">
            <v>0</v>
          </cell>
          <cell r="BB54" t="e">
            <v>#VALUE!</v>
          </cell>
          <cell r="BC54" t="e">
            <v>#VALUE!</v>
          </cell>
          <cell r="BD54" t="e">
            <v>#VALUE!</v>
          </cell>
          <cell r="BE54" t="e">
            <v>#VALUE!</v>
          </cell>
          <cell r="BF54">
            <v>0</v>
          </cell>
          <cell r="BG54">
            <v>-17.600000000000001</v>
          </cell>
          <cell r="BH54">
            <v>-16.3</v>
          </cell>
          <cell r="BI54">
            <v>-8.6999999999999993</v>
          </cell>
          <cell r="BJ54">
            <v>3.3</v>
          </cell>
          <cell r="BK54">
            <v>12.2</v>
          </cell>
          <cell r="BL54">
            <v>18.399999999999999</v>
          </cell>
          <cell r="BM54">
            <v>20.3</v>
          </cell>
          <cell r="BN54">
            <v>17.2</v>
          </cell>
          <cell r="BO54">
            <v>11.3</v>
          </cell>
          <cell r="BP54">
            <v>3.2</v>
          </cell>
          <cell r="BQ54">
            <v>-7.5</v>
          </cell>
          <cell r="BR54">
            <v>-15.1</v>
          </cell>
        </row>
        <row r="55">
          <cell r="A55" t="str">
            <v>котельная №13</v>
          </cell>
          <cell r="B55">
            <v>0</v>
          </cell>
          <cell r="C55">
            <v>0</v>
          </cell>
          <cell r="D55" t="str">
            <v>котельная №13</v>
          </cell>
          <cell r="E55" t="str">
            <v>Алтай-7</v>
          </cell>
          <cell r="F55">
            <v>0</v>
          </cell>
          <cell r="G55">
            <v>2001</v>
          </cell>
          <cell r="H55">
            <v>18</v>
          </cell>
          <cell r="I55">
            <v>47</v>
          </cell>
          <cell r="J55">
            <v>5184</v>
          </cell>
          <cell r="K55">
            <v>0.5</v>
          </cell>
          <cell r="L55">
            <v>48.1</v>
          </cell>
          <cell r="M55">
            <v>297.01</v>
          </cell>
          <cell r="N55">
            <v>0</v>
          </cell>
          <cell r="O55" t="str">
            <v/>
          </cell>
          <cell r="P55">
            <v>0</v>
          </cell>
          <cell r="Q55" t="str">
            <v>отопление</v>
          </cell>
          <cell r="R55" t="str">
            <v>в резерве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-17.600000000000001</v>
          </cell>
          <cell r="BH55">
            <v>-16.3</v>
          </cell>
          <cell r="BI55">
            <v>-8.6999999999999993</v>
          </cell>
          <cell r="BJ55">
            <v>3.3</v>
          </cell>
          <cell r="BK55">
            <v>12.2</v>
          </cell>
          <cell r="BL55">
            <v>18.399999999999999</v>
          </cell>
          <cell r="BM55">
            <v>20.3</v>
          </cell>
          <cell r="BN55">
            <v>17.2</v>
          </cell>
          <cell r="BO55">
            <v>11.3</v>
          </cell>
          <cell r="BP55">
            <v>3.2</v>
          </cell>
          <cell r="BQ55">
            <v>-7.5</v>
          </cell>
          <cell r="BR55">
            <v>-15.1</v>
          </cell>
        </row>
        <row r="56">
          <cell r="A56" t="str">
            <v>котельная №13</v>
          </cell>
          <cell r="B56">
            <v>0</v>
          </cell>
          <cell r="C56">
            <v>0</v>
          </cell>
          <cell r="D56" t="str">
            <v>котельная №13</v>
          </cell>
          <cell r="E56" t="str">
            <v>KB-1,0</v>
          </cell>
          <cell r="F56">
            <v>0</v>
          </cell>
          <cell r="G56">
            <v>2005</v>
          </cell>
          <cell r="H56">
            <v>14</v>
          </cell>
          <cell r="I56">
            <v>87</v>
          </cell>
          <cell r="J56">
            <v>8400</v>
          </cell>
          <cell r="K56">
            <v>0.85</v>
          </cell>
          <cell r="L56">
            <v>70</v>
          </cell>
          <cell r="M56">
            <v>204.09</v>
          </cell>
          <cell r="N56">
            <v>0</v>
          </cell>
          <cell r="O56" t="str">
            <v/>
          </cell>
          <cell r="P56">
            <v>0</v>
          </cell>
          <cell r="Q56" t="str">
            <v>ГВС</v>
          </cell>
          <cell r="R56">
            <v>0</v>
          </cell>
          <cell r="S56">
            <v>0</v>
          </cell>
          <cell r="T56" t="str">
            <v>да</v>
          </cell>
          <cell r="U56" t="str">
            <v>да</v>
          </cell>
          <cell r="V56" t="str">
            <v>да</v>
          </cell>
          <cell r="W56" t="str">
            <v>да</v>
          </cell>
          <cell r="X56" t="str">
            <v>да</v>
          </cell>
          <cell r="Y56" t="str">
            <v>да</v>
          </cell>
          <cell r="Z56" t="str">
            <v>да</v>
          </cell>
          <cell r="AA56" t="str">
            <v>да</v>
          </cell>
          <cell r="AB56" t="str">
            <v>да</v>
          </cell>
          <cell r="AC56" t="str">
            <v>да</v>
          </cell>
          <cell r="AD56" t="str">
            <v>да</v>
          </cell>
          <cell r="AE56" t="str">
            <v>да</v>
          </cell>
          <cell r="AF56">
            <v>0</v>
          </cell>
          <cell r="AG56">
            <v>744</v>
          </cell>
          <cell r="AH56">
            <v>672</v>
          </cell>
          <cell r="AI56">
            <v>744</v>
          </cell>
          <cell r="AJ56">
            <v>720</v>
          </cell>
          <cell r="AK56">
            <v>744</v>
          </cell>
          <cell r="AL56">
            <v>480</v>
          </cell>
          <cell r="AM56">
            <v>624</v>
          </cell>
          <cell r="AN56">
            <v>744</v>
          </cell>
          <cell r="AO56">
            <v>672</v>
          </cell>
          <cell r="AP56">
            <v>744</v>
          </cell>
          <cell r="AQ56">
            <v>720</v>
          </cell>
          <cell r="AR56">
            <v>744</v>
          </cell>
          <cell r="AS56">
            <v>0</v>
          </cell>
          <cell r="AT56" t="e">
            <v>#VALUE!</v>
          </cell>
          <cell r="AU56" t="e">
            <v>#VALUE!</v>
          </cell>
          <cell r="AV56" t="e">
            <v>#VALUE!</v>
          </cell>
          <cell r="AW56" t="e">
            <v>#VALUE!</v>
          </cell>
          <cell r="AX56" t="e">
            <v>#VALUE!</v>
          </cell>
          <cell r="AY56" t="e">
            <v>#VALUE!</v>
          </cell>
          <cell r="AZ56" t="e">
            <v>#VALUE!</v>
          </cell>
          <cell r="BA56" t="e">
            <v>#VALUE!</v>
          </cell>
          <cell r="BB56" t="e">
            <v>#VALUE!</v>
          </cell>
          <cell r="BC56" t="e">
            <v>#VALUE!</v>
          </cell>
          <cell r="BD56" t="e">
            <v>#VALUE!</v>
          </cell>
          <cell r="BE56" t="e">
            <v>#VALUE!</v>
          </cell>
          <cell r="BF56">
            <v>0</v>
          </cell>
          <cell r="BG56">
            <v>-17.600000000000001</v>
          </cell>
          <cell r="BH56">
            <v>-16.3</v>
          </cell>
          <cell r="BI56">
            <v>-8.6999999999999993</v>
          </cell>
          <cell r="BJ56">
            <v>3.3</v>
          </cell>
          <cell r="BK56">
            <v>12.2</v>
          </cell>
          <cell r="BL56">
            <v>18.399999999999999</v>
          </cell>
          <cell r="BM56">
            <v>20.3</v>
          </cell>
          <cell r="BN56">
            <v>17.2</v>
          </cell>
          <cell r="BO56">
            <v>11.3</v>
          </cell>
          <cell r="BP56">
            <v>3.2</v>
          </cell>
          <cell r="BQ56">
            <v>-7.5</v>
          </cell>
          <cell r="BR56">
            <v>-15.1</v>
          </cell>
        </row>
        <row r="57">
          <cell r="A57" t="str">
            <v>котельная №13</v>
          </cell>
          <cell r="B57">
            <v>0</v>
          </cell>
          <cell r="C57">
            <v>0</v>
          </cell>
          <cell r="D57" t="str">
            <v>котельная №13</v>
          </cell>
          <cell r="E57" t="str">
            <v>KB-1,0</v>
          </cell>
          <cell r="F57">
            <v>0</v>
          </cell>
          <cell r="G57">
            <v>2006</v>
          </cell>
          <cell r="H57">
            <v>13</v>
          </cell>
          <cell r="I57">
            <v>70</v>
          </cell>
          <cell r="J57">
            <v>8400</v>
          </cell>
          <cell r="K57">
            <v>0.85</v>
          </cell>
          <cell r="L57">
            <v>72</v>
          </cell>
          <cell r="M57">
            <v>198.42</v>
          </cell>
          <cell r="N57">
            <v>0</v>
          </cell>
          <cell r="O57" t="str">
            <v/>
          </cell>
          <cell r="P57">
            <v>0</v>
          </cell>
          <cell r="Q57" t="str">
            <v>ГВС</v>
          </cell>
          <cell r="R57" t="str">
            <v>в резерве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-17.600000000000001</v>
          </cell>
          <cell r="BH57">
            <v>-16.3</v>
          </cell>
          <cell r="BI57">
            <v>-8.6999999999999993</v>
          </cell>
          <cell r="BJ57">
            <v>3.3</v>
          </cell>
          <cell r="BK57">
            <v>12.2</v>
          </cell>
          <cell r="BL57">
            <v>18.399999999999999</v>
          </cell>
          <cell r="BM57">
            <v>20.3</v>
          </cell>
          <cell r="BN57">
            <v>17.2</v>
          </cell>
          <cell r="BO57">
            <v>11.3</v>
          </cell>
          <cell r="BP57">
            <v>3.2</v>
          </cell>
          <cell r="BQ57">
            <v>-7.5</v>
          </cell>
          <cell r="BR57">
            <v>-15.1</v>
          </cell>
        </row>
        <row r="58">
          <cell r="A58" t="str">
            <v>1котельная №15</v>
          </cell>
          <cell r="B58">
            <v>1</v>
          </cell>
          <cell r="C58">
            <v>0</v>
          </cell>
          <cell r="D58" t="str">
            <v>котельная №15</v>
          </cell>
          <cell r="E58" t="str">
            <v>Алтай-7</v>
          </cell>
          <cell r="F58">
            <v>0</v>
          </cell>
          <cell r="G58">
            <v>2002</v>
          </cell>
          <cell r="H58">
            <v>17</v>
          </cell>
          <cell r="I58">
            <v>31</v>
          </cell>
          <cell r="J58">
            <v>8400</v>
          </cell>
          <cell r="K58">
            <v>0.33</v>
          </cell>
          <cell r="L58">
            <v>48.1</v>
          </cell>
          <cell r="M58">
            <v>297.01</v>
          </cell>
          <cell r="N58">
            <v>61</v>
          </cell>
          <cell r="O58">
            <v>234.2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-17.600000000000001</v>
          </cell>
          <cell r="BH58">
            <v>-16.3</v>
          </cell>
          <cell r="BI58">
            <v>-8.6999999999999993</v>
          </cell>
          <cell r="BJ58">
            <v>3.3</v>
          </cell>
          <cell r="BK58">
            <v>12.2</v>
          </cell>
          <cell r="BL58">
            <v>18.399999999999999</v>
          </cell>
          <cell r="BM58">
            <v>20.3</v>
          </cell>
          <cell r="BN58">
            <v>17.2</v>
          </cell>
          <cell r="BO58">
            <v>11.3</v>
          </cell>
          <cell r="BP58">
            <v>3.2</v>
          </cell>
          <cell r="BQ58">
            <v>-7.5</v>
          </cell>
          <cell r="BR58">
            <v>-15.1</v>
          </cell>
        </row>
        <row r="59">
          <cell r="A59" t="str">
            <v>2котельная №15</v>
          </cell>
          <cell r="B59">
            <v>2</v>
          </cell>
          <cell r="C59">
            <v>0</v>
          </cell>
          <cell r="D59" t="str">
            <v>котельная №15</v>
          </cell>
          <cell r="E59" t="str">
            <v>Алтай-7</v>
          </cell>
          <cell r="F59">
            <v>0</v>
          </cell>
          <cell r="G59">
            <v>2002</v>
          </cell>
          <cell r="H59">
            <v>17</v>
          </cell>
          <cell r="I59">
            <v>31</v>
          </cell>
          <cell r="J59">
            <v>5184</v>
          </cell>
          <cell r="K59">
            <v>0.33</v>
          </cell>
          <cell r="L59">
            <v>48.1</v>
          </cell>
          <cell r="M59">
            <v>297.01</v>
          </cell>
          <cell r="N59">
            <v>61</v>
          </cell>
          <cell r="O59">
            <v>234.2</v>
          </cell>
          <cell r="P59">
            <v>0</v>
          </cell>
          <cell r="Q59" t="str">
            <v>отопление</v>
          </cell>
          <cell r="R59">
            <v>0</v>
          </cell>
          <cell r="S59">
            <v>0</v>
          </cell>
          <cell r="T59" t="str">
            <v>да</v>
          </cell>
          <cell r="U59" t="str">
            <v>да</v>
          </cell>
          <cell r="V59" t="str">
            <v>да</v>
          </cell>
          <cell r="W59" t="str">
            <v>да</v>
          </cell>
          <cell r="X59" t="str">
            <v>да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 t="str">
            <v>да</v>
          </cell>
          <cell r="AD59" t="str">
            <v>да</v>
          </cell>
          <cell r="AE59" t="str">
            <v>да</v>
          </cell>
          <cell r="AF59">
            <v>0</v>
          </cell>
          <cell r="AG59">
            <v>744</v>
          </cell>
          <cell r="AH59">
            <v>672</v>
          </cell>
          <cell r="AI59">
            <v>744</v>
          </cell>
          <cell r="AJ59">
            <v>720</v>
          </cell>
          <cell r="AK59">
            <v>48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744</v>
          </cell>
          <cell r="AQ59">
            <v>720</v>
          </cell>
          <cell r="AR59">
            <v>744</v>
          </cell>
          <cell r="AS59">
            <v>0</v>
          </cell>
          <cell r="AT59" t="e">
            <v>#VALUE!</v>
          </cell>
          <cell r="AU59" t="e">
            <v>#VALUE!</v>
          </cell>
          <cell r="AV59" t="e">
            <v>#VALUE!</v>
          </cell>
          <cell r="AW59" t="e">
            <v>#VALUE!</v>
          </cell>
          <cell r="AX59" t="e">
            <v>#VALUE!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 t="e">
            <v>#VALUE!</v>
          </cell>
          <cell r="BD59" t="e">
            <v>#VALUE!</v>
          </cell>
          <cell r="BE59" t="e">
            <v>#VALUE!</v>
          </cell>
          <cell r="BF59">
            <v>0</v>
          </cell>
          <cell r="BG59">
            <v>-17.600000000000001</v>
          </cell>
          <cell r="BH59">
            <v>-16.3</v>
          </cell>
          <cell r="BI59">
            <v>-8.6999999999999993</v>
          </cell>
          <cell r="BJ59">
            <v>3.3</v>
          </cell>
          <cell r="BK59">
            <v>12.2</v>
          </cell>
          <cell r="BL59">
            <v>18.399999999999999</v>
          </cell>
          <cell r="BM59">
            <v>20.3</v>
          </cell>
          <cell r="BN59">
            <v>17.2</v>
          </cell>
          <cell r="BO59">
            <v>11.3</v>
          </cell>
          <cell r="BP59">
            <v>3.2</v>
          </cell>
          <cell r="BQ59">
            <v>-7.5</v>
          </cell>
          <cell r="BR59">
            <v>-15.1</v>
          </cell>
        </row>
        <row r="60">
          <cell r="A60" t="str">
            <v>3котельная №15</v>
          </cell>
          <cell r="B60">
            <v>3</v>
          </cell>
          <cell r="C60">
            <v>0</v>
          </cell>
          <cell r="D60" t="str">
            <v>котельная №15</v>
          </cell>
          <cell r="E60" t="str">
            <v>Алтай-7</v>
          </cell>
          <cell r="F60">
            <v>0</v>
          </cell>
          <cell r="G60">
            <v>2003</v>
          </cell>
          <cell r="H60">
            <v>16</v>
          </cell>
          <cell r="I60">
            <v>31</v>
          </cell>
          <cell r="J60">
            <v>5184</v>
          </cell>
          <cell r="K60">
            <v>0.33</v>
          </cell>
          <cell r="L60">
            <v>48.1</v>
          </cell>
          <cell r="M60">
            <v>297.01</v>
          </cell>
          <cell r="N60">
            <v>60</v>
          </cell>
          <cell r="O60">
            <v>238.1</v>
          </cell>
          <cell r="P60">
            <v>0</v>
          </cell>
          <cell r="Q60" t="str">
            <v>отопление</v>
          </cell>
          <cell r="R60">
            <v>0</v>
          </cell>
          <cell r="S60">
            <v>0</v>
          </cell>
          <cell r="T60" t="str">
            <v>да</v>
          </cell>
          <cell r="U60" t="str">
            <v>да</v>
          </cell>
          <cell r="V60" t="str">
            <v>да</v>
          </cell>
          <cell r="W60" t="str">
            <v>да</v>
          </cell>
          <cell r="X60" t="str">
            <v>да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 t="str">
            <v>да</v>
          </cell>
          <cell r="AD60" t="str">
            <v>да</v>
          </cell>
          <cell r="AE60" t="str">
            <v>да</v>
          </cell>
          <cell r="AF60">
            <v>0</v>
          </cell>
          <cell r="AG60">
            <v>744</v>
          </cell>
          <cell r="AH60">
            <v>672</v>
          </cell>
          <cell r="AI60">
            <v>744</v>
          </cell>
          <cell r="AJ60">
            <v>720</v>
          </cell>
          <cell r="AK60">
            <v>48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744</v>
          </cell>
          <cell r="AQ60">
            <v>720</v>
          </cell>
          <cell r="AR60">
            <v>744</v>
          </cell>
          <cell r="AS60">
            <v>0</v>
          </cell>
          <cell r="AT60" t="e">
            <v>#VALUE!</v>
          </cell>
          <cell r="AU60" t="e">
            <v>#VALUE!</v>
          </cell>
          <cell r="AV60" t="e">
            <v>#VALUE!</v>
          </cell>
          <cell r="AW60" t="e">
            <v>#VALUE!</v>
          </cell>
          <cell r="AX60" t="e">
            <v>#VALUE!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 t="e">
            <v>#VALUE!</v>
          </cell>
          <cell r="BD60" t="e">
            <v>#VALUE!</v>
          </cell>
          <cell r="BE60" t="e">
            <v>#VALUE!</v>
          </cell>
          <cell r="BF60">
            <v>0</v>
          </cell>
          <cell r="BG60">
            <v>-17.600000000000001</v>
          </cell>
          <cell r="BH60">
            <v>-16.3</v>
          </cell>
          <cell r="BI60">
            <v>-8.6999999999999993</v>
          </cell>
          <cell r="BJ60">
            <v>3.3</v>
          </cell>
          <cell r="BK60">
            <v>12.2</v>
          </cell>
          <cell r="BL60">
            <v>18.399999999999999</v>
          </cell>
          <cell r="BM60">
            <v>20.3</v>
          </cell>
          <cell r="BN60">
            <v>17.2</v>
          </cell>
          <cell r="BO60">
            <v>11.3</v>
          </cell>
          <cell r="BP60">
            <v>3.2</v>
          </cell>
          <cell r="BQ60">
            <v>-7.5</v>
          </cell>
          <cell r="BR60">
            <v>-15.1</v>
          </cell>
        </row>
        <row r="61">
          <cell r="A61" t="str">
            <v>4котельная №15</v>
          </cell>
          <cell r="B61">
            <v>4</v>
          </cell>
          <cell r="C61">
            <v>0</v>
          </cell>
          <cell r="D61" t="str">
            <v>котельная №15</v>
          </cell>
          <cell r="E61" t="str">
            <v>Алтай-7</v>
          </cell>
          <cell r="F61">
            <v>0</v>
          </cell>
          <cell r="G61">
            <v>2003</v>
          </cell>
          <cell r="H61">
            <v>16</v>
          </cell>
          <cell r="I61">
            <v>31</v>
          </cell>
          <cell r="J61">
            <v>5184</v>
          </cell>
          <cell r="K61">
            <v>0.33</v>
          </cell>
          <cell r="L61">
            <v>48.1</v>
          </cell>
          <cell r="M61">
            <v>297.01</v>
          </cell>
          <cell r="N61">
            <v>60</v>
          </cell>
          <cell r="O61">
            <v>238.1</v>
          </cell>
          <cell r="P61">
            <v>0</v>
          </cell>
          <cell r="Q61" t="str">
            <v>отопление</v>
          </cell>
          <cell r="R61">
            <v>0</v>
          </cell>
          <cell r="S61">
            <v>0</v>
          </cell>
          <cell r="T61" t="str">
            <v>да</v>
          </cell>
          <cell r="U61" t="str">
            <v>да</v>
          </cell>
          <cell r="V61" t="str">
            <v>да</v>
          </cell>
          <cell r="W61" t="str">
            <v>да</v>
          </cell>
          <cell r="X61" t="str">
            <v>да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 t="str">
            <v>да</v>
          </cell>
          <cell r="AD61" t="str">
            <v>да</v>
          </cell>
          <cell r="AE61" t="str">
            <v>да</v>
          </cell>
          <cell r="AF61">
            <v>0</v>
          </cell>
          <cell r="AG61">
            <v>744</v>
          </cell>
          <cell r="AH61">
            <v>672</v>
          </cell>
          <cell r="AI61">
            <v>744</v>
          </cell>
          <cell r="AJ61">
            <v>720</v>
          </cell>
          <cell r="AK61">
            <v>48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744</v>
          </cell>
          <cell r="AQ61">
            <v>720</v>
          </cell>
          <cell r="AR61">
            <v>744</v>
          </cell>
          <cell r="AS61">
            <v>0</v>
          </cell>
          <cell r="AT61" t="e">
            <v>#VALUE!</v>
          </cell>
          <cell r="AU61" t="e">
            <v>#VALUE!</v>
          </cell>
          <cell r="AV61" t="e">
            <v>#VALUE!</v>
          </cell>
          <cell r="AW61" t="e">
            <v>#VALUE!</v>
          </cell>
          <cell r="AX61" t="e">
            <v>#VALUE!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 t="e">
            <v>#VALUE!</v>
          </cell>
          <cell r="BD61" t="e">
            <v>#VALUE!</v>
          </cell>
          <cell r="BE61" t="e">
            <v>#VALUE!</v>
          </cell>
          <cell r="BF61">
            <v>0</v>
          </cell>
          <cell r="BG61">
            <v>-17.600000000000001</v>
          </cell>
          <cell r="BH61">
            <v>-16.3</v>
          </cell>
          <cell r="BI61">
            <v>-8.6999999999999993</v>
          </cell>
          <cell r="BJ61">
            <v>3.3</v>
          </cell>
          <cell r="BK61">
            <v>12.2</v>
          </cell>
          <cell r="BL61">
            <v>18.399999999999999</v>
          </cell>
          <cell r="BM61">
            <v>20.3</v>
          </cell>
          <cell r="BN61">
            <v>17.2</v>
          </cell>
          <cell r="BO61">
            <v>11.3</v>
          </cell>
          <cell r="BP61">
            <v>3.2</v>
          </cell>
          <cell r="BQ61">
            <v>-7.5</v>
          </cell>
          <cell r="BR61">
            <v>-15.1</v>
          </cell>
        </row>
        <row r="62">
          <cell r="A62" t="str">
            <v>котельная №16</v>
          </cell>
          <cell r="B62">
            <v>0</v>
          </cell>
          <cell r="C62">
            <v>0</v>
          </cell>
          <cell r="D62" t="str">
            <v>котельная №16</v>
          </cell>
          <cell r="E62" t="str">
            <v>Алтай-7</v>
          </cell>
          <cell r="F62">
            <v>0</v>
          </cell>
          <cell r="G62">
            <v>1983</v>
          </cell>
          <cell r="H62">
            <v>36</v>
          </cell>
          <cell r="I62">
            <v>38</v>
          </cell>
          <cell r="J62">
            <v>5184</v>
          </cell>
          <cell r="K62">
            <v>0.4</v>
          </cell>
          <cell r="L62">
            <v>48.1</v>
          </cell>
          <cell r="M62">
            <v>297.01</v>
          </cell>
          <cell r="N62">
            <v>0</v>
          </cell>
          <cell r="O62" t="str">
            <v/>
          </cell>
          <cell r="P62">
            <v>0</v>
          </cell>
          <cell r="Q62" t="str">
            <v>отопление</v>
          </cell>
          <cell r="R62">
            <v>0</v>
          </cell>
          <cell r="S62">
            <v>0</v>
          </cell>
          <cell r="T62" t="str">
            <v>да</v>
          </cell>
          <cell r="U62" t="str">
            <v>да</v>
          </cell>
          <cell r="V62" t="str">
            <v>да</v>
          </cell>
          <cell r="W62" t="str">
            <v>да</v>
          </cell>
          <cell r="X62" t="str">
            <v>да</v>
          </cell>
          <cell r="Y62">
            <v>0</v>
          </cell>
          <cell r="Z62">
            <v>0</v>
          </cell>
          <cell r="AA62">
            <v>0</v>
          </cell>
          <cell r="AB62" t="str">
            <v>да</v>
          </cell>
          <cell r="AC62" t="str">
            <v>да</v>
          </cell>
          <cell r="AD62" t="str">
            <v>да</v>
          </cell>
          <cell r="AE62" t="str">
            <v>да</v>
          </cell>
          <cell r="AF62">
            <v>0</v>
          </cell>
          <cell r="AG62">
            <v>744</v>
          </cell>
          <cell r="AH62">
            <v>672</v>
          </cell>
          <cell r="AI62">
            <v>744</v>
          </cell>
          <cell r="AJ62">
            <v>720</v>
          </cell>
          <cell r="AK62">
            <v>48</v>
          </cell>
          <cell r="AL62">
            <v>0</v>
          </cell>
          <cell r="AM62">
            <v>0</v>
          </cell>
          <cell r="AN62">
            <v>0</v>
          </cell>
          <cell r="AO62">
            <v>48</v>
          </cell>
          <cell r="AP62">
            <v>744</v>
          </cell>
          <cell r="AQ62">
            <v>720</v>
          </cell>
          <cell r="AR62">
            <v>744</v>
          </cell>
          <cell r="AS62">
            <v>0</v>
          </cell>
          <cell r="AT62" t="e">
            <v>#VALUE!</v>
          </cell>
          <cell r="AU62" t="e">
            <v>#VALUE!</v>
          </cell>
          <cell r="AV62" t="e">
            <v>#VALUE!</v>
          </cell>
          <cell r="AW62" t="e">
            <v>#VALUE!</v>
          </cell>
          <cell r="AX62" t="e">
            <v>#VALUE!</v>
          </cell>
          <cell r="AY62">
            <v>0</v>
          </cell>
          <cell r="AZ62">
            <v>0</v>
          </cell>
          <cell r="BA62">
            <v>0</v>
          </cell>
          <cell r="BB62" t="e">
            <v>#VALUE!</v>
          </cell>
          <cell r="BC62" t="e">
            <v>#VALUE!</v>
          </cell>
          <cell r="BD62" t="e">
            <v>#VALUE!</v>
          </cell>
          <cell r="BE62" t="e">
            <v>#VALUE!</v>
          </cell>
          <cell r="BF62">
            <v>0</v>
          </cell>
          <cell r="BG62">
            <v>-17.600000000000001</v>
          </cell>
          <cell r="BH62">
            <v>-16.3</v>
          </cell>
          <cell r="BI62">
            <v>-8.6999999999999993</v>
          </cell>
          <cell r="BJ62">
            <v>3.3</v>
          </cell>
          <cell r="BK62">
            <v>12.2</v>
          </cell>
          <cell r="BL62">
            <v>18.399999999999999</v>
          </cell>
          <cell r="BM62">
            <v>20.3</v>
          </cell>
          <cell r="BN62">
            <v>17.2</v>
          </cell>
          <cell r="BO62">
            <v>11.3</v>
          </cell>
          <cell r="BP62">
            <v>3.2</v>
          </cell>
          <cell r="BQ62">
            <v>-7.5</v>
          </cell>
          <cell r="BR62">
            <v>-15.1</v>
          </cell>
        </row>
        <row r="63">
          <cell r="A63" t="str">
            <v>котельная №16</v>
          </cell>
          <cell r="B63">
            <v>0</v>
          </cell>
          <cell r="C63">
            <v>0</v>
          </cell>
          <cell r="D63" t="str">
            <v>котельная №16</v>
          </cell>
          <cell r="E63" t="str">
            <v>КВр-0,55</v>
          </cell>
          <cell r="F63">
            <v>0</v>
          </cell>
          <cell r="G63">
            <v>2008</v>
          </cell>
          <cell r="H63">
            <v>11</v>
          </cell>
          <cell r="I63">
            <v>50</v>
          </cell>
          <cell r="J63">
            <v>5184</v>
          </cell>
          <cell r="K63">
            <v>0.47</v>
          </cell>
          <cell r="L63">
            <v>65</v>
          </cell>
          <cell r="M63">
            <v>219.78</v>
          </cell>
          <cell r="N63">
            <v>0</v>
          </cell>
          <cell r="O63" t="str">
            <v/>
          </cell>
          <cell r="P63">
            <v>0</v>
          </cell>
          <cell r="Q63" t="str">
            <v>отопление</v>
          </cell>
          <cell r="R63">
            <v>0</v>
          </cell>
          <cell r="S63">
            <v>0</v>
          </cell>
          <cell r="T63" t="str">
            <v>да</v>
          </cell>
          <cell r="U63" t="str">
            <v>да</v>
          </cell>
          <cell r="V63" t="str">
            <v>да</v>
          </cell>
          <cell r="W63" t="str">
            <v>да</v>
          </cell>
          <cell r="X63" t="str">
            <v>да</v>
          </cell>
          <cell r="Y63">
            <v>0</v>
          </cell>
          <cell r="Z63">
            <v>0</v>
          </cell>
          <cell r="AA63">
            <v>0</v>
          </cell>
          <cell r="AB63" t="str">
            <v>да</v>
          </cell>
          <cell r="AC63" t="str">
            <v>да</v>
          </cell>
          <cell r="AD63" t="str">
            <v>да</v>
          </cell>
          <cell r="AE63" t="str">
            <v>да</v>
          </cell>
          <cell r="AF63">
            <v>0</v>
          </cell>
          <cell r="AG63">
            <v>744</v>
          </cell>
          <cell r="AH63">
            <v>672</v>
          </cell>
          <cell r="AI63">
            <v>744</v>
          </cell>
          <cell r="AJ63">
            <v>720</v>
          </cell>
          <cell r="AK63">
            <v>48</v>
          </cell>
          <cell r="AL63">
            <v>0</v>
          </cell>
          <cell r="AM63">
            <v>0</v>
          </cell>
          <cell r="AN63">
            <v>0</v>
          </cell>
          <cell r="AO63">
            <v>48</v>
          </cell>
          <cell r="AP63">
            <v>744</v>
          </cell>
          <cell r="AQ63">
            <v>720</v>
          </cell>
          <cell r="AR63">
            <v>744</v>
          </cell>
          <cell r="AS63">
            <v>0</v>
          </cell>
          <cell r="AT63" t="e">
            <v>#VALUE!</v>
          </cell>
          <cell r="AU63" t="e">
            <v>#VALUE!</v>
          </cell>
          <cell r="AV63" t="e">
            <v>#VALUE!</v>
          </cell>
          <cell r="AW63" t="e">
            <v>#VALUE!</v>
          </cell>
          <cell r="AX63" t="e">
            <v>#VALUE!</v>
          </cell>
          <cell r="AY63">
            <v>0</v>
          </cell>
          <cell r="AZ63">
            <v>0</v>
          </cell>
          <cell r="BA63">
            <v>0</v>
          </cell>
          <cell r="BB63" t="e">
            <v>#VALUE!</v>
          </cell>
          <cell r="BC63" t="e">
            <v>#VALUE!</v>
          </cell>
          <cell r="BD63" t="e">
            <v>#VALUE!</v>
          </cell>
          <cell r="BE63" t="e">
            <v>#VALUE!</v>
          </cell>
          <cell r="BF63">
            <v>0</v>
          </cell>
          <cell r="BG63">
            <v>-17.600000000000001</v>
          </cell>
          <cell r="BH63">
            <v>-16.3</v>
          </cell>
          <cell r="BI63">
            <v>-8.6999999999999993</v>
          </cell>
          <cell r="BJ63">
            <v>3.3</v>
          </cell>
          <cell r="BK63">
            <v>12.2</v>
          </cell>
          <cell r="BL63">
            <v>18.399999999999999</v>
          </cell>
          <cell r="BM63">
            <v>20.3</v>
          </cell>
          <cell r="BN63">
            <v>17.2</v>
          </cell>
          <cell r="BO63">
            <v>11.3</v>
          </cell>
          <cell r="BP63">
            <v>3.2</v>
          </cell>
          <cell r="BQ63">
            <v>-7.5</v>
          </cell>
          <cell r="BR63">
            <v>-15.1</v>
          </cell>
        </row>
        <row r="64">
          <cell r="A64" t="str">
            <v>1котельная №17</v>
          </cell>
          <cell r="B64">
            <v>1</v>
          </cell>
          <cell r="C64">
            <v>0</v>
          </cell>
          <cell r="D64" t="str">
            <v>котельная №17</v>
          </cell>
          <cell r="E64" t="str">
            <v>НР-18 (универсал)</v>
          </cell>
          <cell r="F64">
            <v>0</v>
          </cell>
          <cell r="G64">
            <v>1990</v>
          </cell>
          <cell r="H64">
            <v>29</v>
          </cell>
          <cell r="I64">
            <v>23</v>
          </cell>
          <cell r="J64">
            <v>5184</v>
          </cell>
          <cell r="K64">
            <v>0.24</v>
          </cell>
          <cell r="L64">
            <v>48.1</v>
          </cell>
          <cell r="M64">
            <v>297.01</v>
          </cell>
          <cell r="N64">
            <v>62</v>
          </cell>
          <cell r="O64">
            <v>230.4</v>
          </cell>
          <cell r="P64">
            <v>0</v>
          </cell>
          <cell r="Q64" t="str">
            <v>отопление</v>
          </cell>
          <cell r="R64">
            <v>0</v>
          </cell>
          <cell r="S64">
            <v>0</v>
          </cell>
          <cell r="T64" t="str">
            <v>да</v>
          </cell>
          <cell r="U64" t="str">
            <v>да</v>
          </cell>
          <cell r="V64" t="str">
            <v>да</v>
          </cell>
          <cell r="W64" t="str">
            <v>да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 t="str">
            <v>да</v>
          </cell>
          <cell r="AD64" t="str">
            <v>да</v>
          </cell>
          <cell r="AE64" t="str">
            <v>да</v>
          </cell>
          <cell r="AF64">
            <v>0</v>
          </cell>
          <cell r="AG64">
            <v>744</v>
          </cell>
          <cell r="AH64">
            <v>672</v>
          </cell>
          <cell r="AI64">
            <v>744</v>
          </cell>
          <cell r="AJ64">
            <v>720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744</v>
          </cell>
          <cell r="AQ64">
            <v>720</v>
          </cell>
          <cell r="AR64">
            <v>744</v>
          </cell>
          <cell r="AS64">
            <v>0</v>
          </cell>
          <cell r="AT64" t="e">
            <v>#VALUE!</v>
          </cell>
          <cell r="AU64" t="e">
            <v>#VALUE!</v>
          </cell>
          <cell r="AV64" t="e">
            <v>#VALUE!</v>
          </cell>
          <cell r="AW64" t="e">
            <v>#VALUE!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 t="e">
            <v>#VALUE!</v>
          </cell>
          <cell r="BD64" t="e">
            <v>#VALUE!</v>
          </cell>
          <cell r="BE64" t="e">
            <v>#VALUE!</v>
          </cell>
          <cell r="BF64">
            <v>0</v>
          </cell>
          <cell r="BG64">
            <v>-17.600000000000001</v>
          </cell>
          <cell r="BH64">
            <v>-16.3</v>
          </cell>
          <cell r="BI64">
            <v>-8.6999999999999993</v>
          </cell>
          <cell r="BJ64">
            <v>3.3</v>
          </cell>
          <cell r="BK64">
            <v>12.2</v>
          </cell>
          <cell r="BL64">
            <v>18.399999999999999</v>
          </cell>
          <cell r="BM64">
            <v>20.3</v>
          </cell>
          <cell r="BN64">
            <v>17.2</v>
          </cell>
          <cell r="BO64">
            <v>11.3</v>
          </cell>
          <cell r="BP64">
            <v>3.2</v>
          </cell>
          <cell r="BQ64">
            <v>-7.5</v>
          </cell>
          <cell r="BR64">
            <v>-15.1</v>
          </cell>
        </row>
        <row r="65">
          <cell r="A65" t="str">
            <v>2котельная №17</v>
          </cell>
          <cell r="B65">
            <v>2</v>
          </cell>
          <cell r="C65">
            <v>0</v>
          </cell>
          <cell r="D65" t="str">
            <v>котельная №17</v>
          </cell>
          <cell r="E65" t="str">
            <v>НР-18 (универсал)</v>
          </cell>
          <cell r="F65">
            <v>0</v>
          </cell>
          <cell r="G65">
            <v>1990</v>
          </cell>
          <cell r="H65">
            <v>29</v>
          </cell>
          <cell r="I65">
            <v>29</v>
          </cell>
          <cell r="J65">
            <v>5184</v>
          </cell>
          <cell r="K65">
            <v>0.31</v>
          </cell>
          <cell r="L65">
            <v>48.1</v>
          </cell>
          <cell r="M65">
            <v>297.01</v>
          </cell>
          <cell r="N65">
            <v>60</v>
          </cell>
          <cell r="O65">
            <v>238.1</v>
          </cell>
          <cell r="P65">
            <v>0</v>
          </cell>
          <cell r="Q65" t="str">
            <v>отопление</v>
          </cell>
          <cell r="R65">
            <v>0</v>
          </cell>
          <cell r="S65">
            <v>0</v>
          </cell>
          <cell r="T65" t="str">
            <v>да</v>
          </cell>
          <cell r="U65" t="str">
            <v>да</v>
          </cell>
          <cell r="V65" t="str">
            <v>да</v>
          </cell>
          <cell r="W65" t="str">
            <v>да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 t="str">
            <v>да</v>
          </cell>
          <cell r="AD65" t="str">
            <v>да</v>
          </cell>
          <cell r="AE65" t="str">
            <v>да</v>
          </cell>
          <cell r="AF65">
            <v>0</v>
          </cell>
          <cell r="AG65">
            <v>744</v>
          </cell>
          <cell r="AH65">
            <v>672</v>
          </cell>
          <cell r="AI65">
            <v>744</v>
          </cell>
          <cell r="AJ65">
            <v>720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744</v>
          </cell>
          <cell r="AQ65">
            <v>720</v>
          </cell>
          <cell r="AR65">
            <v>744</v>
          </cell>
          <cell r="AS65">
            <v>0</v>
          </cell>
          <cell r="AT65" t="e">
            <v>#VALUE!</v>
          </cell>
          <cell r="AU65" t="e">
            <v>#VALUE!</v>
          </cell>
          <cell r="AV65" t="e">
            <v>#VALUE!</v>
          </cell>
          <cell r="AW65" t="e">
            <v>#VALUE!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 t="e">
            <v>#VALUE!</v>
          </cell>
          <cell r="BD65" t="e">
            <v>#VALUE!</v>
          </cell>
          <cell r="BE65" t="e">
            <v>#VALUE!</v>
          </cell>
          <cell r="BF65">
            <v>0</v>
          </cell>
          <cell r="BG65">
            <v>-17.600000000000001</v>
          </cell>
          <cell r="BH65">
            <v>-16.3</v>
          </cell>
          <cell r="BI65">
            <v>-8.6999999999999993</v>
          </cell>
          <cell r="BJ65">
            <v>3.3</v>
          </cell>
          <cell r="BK65">
            <v>12.2</v>
          </cell>
          <cell r="BL65">
            <v>18.399999999999999</v>
          </cell>
          <cell r="BM65">
            <v>20.3</v>
          </cell>
          <cell r="BN65">
            <v>17.2</v>
          </cell>
          <cell r="BO65">
            <v>11.3</v>
          </cell>
          <cell r="BP65">
            <v>3.2</v>
          </cell>
          <cell r="BQ65">
            <v>-7.5</v>
          </cell>
          <cell r="BR65">
            <v>-15.1</v>
          </cell>
        </row>
        <row r="66">
          <cell r="A66" t="str">
            <v>1котельная №18</v>
          </cell>
          <cell r="B66">
            <v>1</v>
          </cell>
          <cell r="C66">
            <v>0</v>
          </cell>
          <cell r="D66" t="str">
            <v>котельная №18</v>
          </cell>
          <cell r="E66" t="str">
            <v>Алтай-7</v>
          </cell>
          <cell r="F66">
            <v>0</v>
          </cell>
          <cell r="G66">
            <v>1993</v>
          </cell>
          <cell r="H66">
            <v>26</v>
          </cell>
          <cell r="I66">
            <v>31</v>
          </cell>
          <cell r="J66">
            <v>5184</v>
          </cell>
          <cell r="K66">
            <v>0.33</v>
          </cell>
          <cell r="L66">
            <v>48.1</v>
          </cell>
          <cell r="M66">
            <v>297.01</v>
          </cell>
          <cell r="N66">
            <v>61</v>
          </cell>
          <cell r="O66">
            <v>234.2</v>
          </cell>
          <cell r="P66">
            <v>0</v>
          </cell>
          <cell r="Q66" t="str">
            <v>отопление</v>
          </cell>
          <cell r="R66">
            <v>0</v>
          </cell>
          <cell r="S66">
            <v>0</v>
          </cell>
          <cell r="T66" t="str">
            <v>да</v>
          </cell>
          <cell r="U66" t="str">
            <v>да</v>
          </cell>
          <cell r="V66" t="str">
            <v>да</v>
          </cell>
          <cell r="W66" t="str">
            <v>да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 t="str">
            <v>да</v>
          </cell>
          <cell r="AD66" t="str">
            <v>да</v>
          </cell>
          <cell r="AE66" t="str">
            <v>да</v>
          </cell>
          <cell r="AF66">
            <v>0</v>
          </cell>
          <cell r="AG66">
            <v>744</v>
          </cell>
          <cell r="AH66">
            <v>672</v>
          </cell>
          <cell r="AI66">
            <v>744</v>
          </cell>
          <cell r="AJ66">
            <v>720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744</v>
          </cell>
          <cell r="AQ66">
            <v>720</v>
          </cell>
          <cell r="AR66">
            <v>744</v>
          </cell>
          <cell r="AS66">
            <v>0</v>
          </cell>
          <cell r="AT66" t="e">
            <v>#VALUE!</v>
          </cell>
          <cell r="AU66" t="e">
            <v>#VALUE!</v>
          </cell>
          <cell r="AV66" t="e">
            <v>#VALUE!</v>
          </cell>
          <cell r="AW66" t="e">
            <v>#VALUE!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 t="e">
            <v>#VALUE!</v>
          </cell>
          <cell r="BD66" t="e">
            <v>#VALUE!</v>
          </cell>
          <cell r="BE66" t="e">
            <v>#VALUE!</v>
          </cell>
          <cell r="BF66">
            <v>0</v>
          </cell>
          <cell r="BG66">
            <v>-17.600000000000001</v>
          </cell>
          <cell r="BH66">
            <v>-16.3</v>
          </cell>
          <cell r="BI66">
            <v>-8.6999999999999993</v>
          </cell>
          <cell r="BJ66">
            <v>3.3</v>
          </cell>
          <cell r="BK66">
            <v>12.2</v>
          </cell>
          <cell r="BL66">
            <v>18.399999999999999</v>
          </cell>
          <cell r="BM66">
            <v>20.3</v>
          </cell>
          <cell r="BN66">
            <v>17.2</v>
          </cell>
          <cell r="BO66">
            <v>11.3</v>
          </cell>
          <cell r="BP66">
            <v>3.2</v>
          </cell>
          <cell r="BQ66">
            <v>-7.5</v>
          </cell>
          <cell r="BR66">
            <v>-15.1</v>
          </cell>
        </row>
        <row r="67">
          <cell r="A67" t="str">
            <v>2котельная №18</v>
          </cell>
          <cell r="B67">
            <v>2</v>
          </cell>
          <cell r="C67">
            <v>0</v>
          </cell>
          <cell r="D67" t="str">
            <v>котельная №18</v>
          </cell>
          <cell r="E67" t="str">
            <v>Алтай-7</v>
          </cell>
          <cell r="F67">
            <v>0</v>
          </cell>
          <cell r="G67">
            <v>1993</v>
          </cell>
          <cell r="H67">
            <v>26</v>
          </cell>
          <cell r="I67">
            <v>19</v>
          </cell>
          <cell r="J67">
            <v>5184</v>
          </cell>
          <cell r="K67">
            <v>0.2</v>
          </cell>
          <cell r="L67">
            <v>48.1</v>
          </cell>
          <cell r="M67">
            <v>297.01</v>
          </cell>
          <cell r="N67">
            <v>60</v>
          </cell>
          <cell r="O67">
            <v>238.1</v>
          </cell>
          <cell r="P67">
            <v>0</v>
          </cell>
          <cell r="Q67" t="str">
            <v>отопление</v>
          </cell>
          <cell r="R67">
            <v>0</v>
          </cell>
          <cell r="S67">
            <v>0</v>
          </cell>
          <cell r="T67" t="str">
            <v>да</v>
          </cell>
          <cell r="U67" t="str">
            <v>да</v>
          </cell>
          <cell r="V67" t="str">
            <v>да</v>
          </cell>
          <cell r="W67" t="str">
            <v>да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 t="str">
            <v>да</v>
          </cell>
          <cell r="AD67" t="str">
            <v>да</v>
          </cell>
          <cell r="AE67" t="str">
            <v>да</v>
          </cell>
          <cell r="AF67">
            <v>0</v>
          </cell>
          <cell r="AG67">
            <v>744</v>
          </cell>
          <cell r="AH67">
            <v>672</v>
          </cell>
          <cell r="AI67">
            <v>744</v>
          </cell>
          <cell r="AJ67">
            <v>720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744</v>
          </cell>
          <cell r="AQ67">
            <v>720</v>
          </cell>
          <cell r="AR67">
            <v>744</v>
          </cell>
          <cell r="AS67">
            <v>0</v>
          </cell>
          <cell r="AT67" t="e">
            <v>#VALUE!</v>
          </cell>
          <cell r="AU67" t="e">
            <v>#VALUE!</v>
          </cell>
          <cell r="AV67" t="e">
            <v>#VALUE!</v>
          </cell>
          <cell r="AW67" t="e">
            <v>#VALUE!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 t="e">
            <v>#VALUE!</v>
          </cell>
          <cell r="BD67" t="e">
            <v>#VALUE!</v>
          </cell>
          <cell r="BE67" t="e">
            <v>#VALUE!</v>
          </cell>
          <cell r="BF67">
            <v>0</v>
          </cell>
          <cell r="BG67">
            <v>-17.600000000000001</v>
          </cell>
          <cell r="BH67">
            <v>-16.3</v>
          </cell>
          <cell r="BI67">
            <v>-8.6999999999999993</v>
          </cell>
          <cell r="BJ67">
            <v>3.3</v>
          </cell>
          <cell r="BK67">
            <v>12.2</v>
          </cell>
          <cell r="BL67">
            <v>18.399999999999999</v>
          </cell>
          <cell r="BM67">
            <v>20.3</v>
          </cell>
          <cell r="BN67">
            <v>17.2</v>
          </cell>
          <cell r="BO67">
            <v>11.3</v>
          </cell>
          <cell r="BP67">
            <v>3.2</v>
          </cell>
          <cell r="BQ67">
            <v>-7.5</v>
          </cell>
          <cell r="BR67">
            <v>-15.1</v>
          </cell>
        </row>
        <row r="68">
          <cell r="A68" t="str">
            <v>котельная с/базы</v>
          </cell>
          <cell r="B68">
            <v>0</v>
          </cell>
          <cell r="C68">
            <v>0</v>
          </cell>
          <cell r="D68" t="str">
            <v>котельная с/базы</v>
          </cell>
          <cell r="E68" t="str">
            <v>Алтай-7</v>
          </cell>
          <cell r="F68">
            <v>0</v>
          </cell>
          <cell r="G68">
            <v>2003</v>
          </cell>
          <cell r="H68">
            <v>16</v>
          </cell>
          <cell r="I68">
            <v>31</v>
          </cell>
          <cell r="J68">
            <v>5184</v>
          </cell>
          <cell r="K68">
            <v>0.33</v>
          </cell>
          <cell r="L68">
            <v>48.1</v>
          </cell>
          <cell r="M68">
            <v>297.01</v>
          </cell>
          <cell r="N68">
            <v>0</v>
          </cell>
          <cell r="O68" t="str">
            <v/>
          </cell>
          <cell r="P68">
            <v>0</v>
          </cell>
          <cell r="Q68" t="str">
            <v>отопление</v>
          </cell>
          <cell r="R68" t="str">
            <v>в резерве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-17.600000000000001</v>
          </cell>
          <cell r="BH68">
            <v>-16.3</v>
          </cell>
          <cell r="BI68">
            <v>-8.6999999999999993</v>
          </cell>
          <cell r="BJ68">
            <v>3.3</v>
          </cell>
          <cell r="BK68">
            <v>12.2</v>
          </cell>
          <cell r="BL68">
            <v>18.399999999999999</v>
          </cell>
          <cell r="BM68">
            <v>20.3</v>
          </cell>
          <cell r="BN68">
            <v>17.2</v>
          </cell>
          <cell r="BO68">
            <v>11.3</v>
          </cell>
          <cell r="BP68">
            <v>3.2</v>
          </cell>
          <cell r="BQ68">
            <v>-7.5</v>
          </cell>
          <cell r="BR68">
            <v>-15.1</v>
          </cell>
        </row>
        <row r="69">
          <cell r="A69" t="str">
            <v>котельная с/базы</v>
          </cell>
          <cell r="B69">
            <v>0</v>
          </cell>
          <cell r="C69">
            <v>0</v>
          </cell>
          <cell r="D69" t="str">
            <v>котельная с/базы</v>
          </cell>
          <cell r="E69" t="str">
            <v>Алтай-7</v>
          </cell>
          <cell r="F69">
            <v>0</v>
          </cell>
          <cell r="G69">
            <v>2003</v>
          </cell>
          <cell r="H69">
            <v>16</v>
          </cell>
          <cell r="I69">
            <v>31</v>
          </cell>
          <cell r="J69">
            <v>5184</v>
          </cell>
          <cell r="K69">
            <v>0.33</v>
          </cell>
          <cell r="L69">
            <v>48.1</v>
          </cell>
          <cell r="M69">
            <v>297.01</v>
          </cell>
          <cell r="N69">
            <v>0</v>
          </cell>
          <cell r="O69" t="str">
            <v/>
          </cell>
          <cell r="P69">
            <v>0</v>
          </cell>
          <cell r="Q69" t="str">
            <v>отопление</v>
          </cell>
          <cell r="R69">
            <v>0</v>
          </cell>
          <cell r="S69">
            <v>0</v>
          </cell>
          <cell r="T69" t="str">
            <v>да</v>
          </cell>
          <cell r="U69" t="str">
            <v>да</v>
          </cell>
          <cell r="V69" t="str">
            <v>да</v>
          </cell>
          <cell r="W69" t="str">
            <v>да</v>
          </cell>
          <cell r="X69" t="str">
            <v>да</v>
          </cell>
          <cell r="Y69">
            <v>0</v>
          </cell>
          <cell r="Z69">
            <v>0</v>
          </cell>
          <cell r="AA69">
            <v>0</v>
          </cell>
          <cell r="AB69" t="str">
            <v>да</v>
          </cell>
          <cell r="AC69" t="str">
            <v>да</v>
          </cell>
          <cell r="AD69" t="str">
            <v>да</v>
          </cell>
          <cell r="AE69" t="str">
            <v>да</v>
          </cell>
          <cell r="AF69">
            <v>0</v>
          </cell>
          <cell r="AG69">
            <v>744</v>
          </cell>
          <cell r="AH69">
            <v>672</v>
          </cell>
          <cell r="AI69">
            <v>744</v>
          </cell>
          <cell r="AJ69">
            <v>720</v>
          </cell>
          <cell r="AK69">
            <v>48</v>
          </cell>
          <cell r="AL69">
            <v>0</v>
          </cell>
          <cell r="AM69">
            <v>0</v>
          </cell>
          <cell r="AN69">
            <v>0</v>
          </cell>
          <cell r="AO69">
            <v>48</v>
          </cell>
          <cell r="AP69">
            <v>744</v>
          </cell>
          <cell r="AQ69">
            <v>720</v>
          </cell>
          <cell r="AR69">
            <v>744</v>
          </cell>
          <cell r="AS69">
            <v>0</v>
          </cell>
          <cell r="AT69" t="e">
            <v>#VALUE!</v>
          </cell>
          <cell r="AU69" t="e">
            <v>#VALUE!</v>
          </cell>
          <cell r="AV69" t="e">
            <v>#VALUE!</v>
          </cell>
          <cell r="AW69" t="e">
            <v>#VALUE!</v>
          </cell>
          <cell r="AX69" t="e">
            <v>#VALUE!</v>
          </cell>
          <cell r="AY69">
            <v>0</v>
          </cell>
          <cell r="AZ69">
            <v>0</v>
          </cell>
          <cell r="BA69">
            <v>0</v>
          </cell>
          <cell r="BB69" t="e">
            <v>#VALUE!</v>
          </cell>
          <cell r="BC69" t="e">
            <v>#VALUE!</v>
          </cell>
          <cell r="BD69" t="e">
            <v>#VALUE!</v>
          </cell>
          <cell r="BE69" t="e">
            <v>#VALUE!</v>
          </cell>
          <cell r="BF69">
            <v>0</v>
          </cell>
          <cell r="BG69">
            <v>-17.600000000000001</v>
          </cell>
          <cell r="BH69">
            <v>-16.3</v>
          </cell>
          <cell r="BI69">
            <v>-8.6999999999999993</v>
          </cell>
          <cell r="BJ69">
            <v>3.3</v>
          </cell>
          <cell r="BK69">
            <v>12.2</v>
          </cell>
          <cell r="BL69">
            <v>18.399999999999999</v>
          </cell>
          <cell r="BM69">
            <v>20.3</v>
          </cell>
          <cell r="BN69">
            <v>17.2</v>
          </cell>
          <cell r="BO69">
            <v>11.3</v>
          </cell>
          <cell r="BP69">
            <v>3.2</v>
          </cell>
          <cell r="BQ69">
            <v>-7.5</v>
          </cell>
          <cell r="BR69">
            <v>-15.1</v>
          </cell>
        </row>
        <row r="70">
          <cell r="A70" t="str">
            <v>1котельная №8</v>
          </cell>
          <cell r="B70">
            <v>1</v>
          </cell>
          <cell r="C70">
            <v>0</v>
          </cell>
          <cell r="D70" t="str">
            <v>котельная №8</v>
          </cell>
          <cell r="E70" t="str">
            <v>КВ-1,16-95</v>
          </cell>
          <cell r="F70">
            <v>0</v>
          </cell>
          <cell r="G70">
            <v>2013</v>
          </cell>
          <cell r="H70">
            <v>6</v>
          </cell>
          <cell r="I70">
            <v>75</v>
          </cell>
          <cell r="J70">
            <v>5184</v>
          </cell>
          <cell r="K70">
            <v>1</v>
          </cell>
          <cell r="L70">
            <v>72</v>
          </cell>
          <cell r="M70">
            <v>198.42</v>
          </cell>
          <cell r="N70">
            <v>57</v>
          </cell>
          <cell r="O70">
            <v>250.6</v>
          </cell>
          <cell r="P70">
            <v>0</v>
          </cell>
          <cell r="Q70" t="str">
            <v>отопление</v>
          </cell>
          <cell r="R70">
            <v>0</v>
          </cell>
          <cell r="S70">
            <v>0</v>
          </cell>
          <cell r="T70" t="str">
            <v>да</v>
          </cell>
          <cell r="U70" t="str">
            <v>да</v>
          </cell>
          <cell r="V70" t="str">
            <v>да</v>
          </cell>
          <cell r="W70" t="str">
            <v>да</v>
          </cell>
          <cell r="X70" t="str">
            <v>да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 t="str">
            <v>да</v>
          </cell>
          <cell r="AD70" t="str">
            <v>да</v>
          </cell>
          <cell r="AE70" t="str">
            <v>да</v>
          </cell>
          <cell r="AF70">
            <v>0</v>
          </cell>
          <cell r="AG70">
            <v>744</v>
          </cell>
          <cell r="AH70">
            <v>672</v>
          </cell>
          <cell r="AI70">
            <v>744</v>
          </cell>
          <cell r="AJ70">
            <v>720</v>
          </cell>
          <cell r="AK70">
            <v>48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744</v>
          </cell>
          <cell r="AQ70">
            <v>720</v>
          </cell>
          <cell r="AR70">
            <v>744</v>
          </cell>
          <cell r="AS70">
            <v>0</v>
          </cell>
          <cell r="AT70" t="e">
            <v>#N/A</v>
          </cell>
          <cell r="AU70" t="e">
            <v>#N/A</v>
          </cell>
          <cell r="AV70" t="e">
            <v>#N/A</v>
          </cell>
          <cell r="AW70" t="e">
            <v>#N/A</v>
          </cell>
          <cell r="AX70" t="e">
            <v>#N/A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 t="e">
            <v>#N/A</v>
          </cell>
          <cell r="BD70" t="e">
            <v>#N/A</v>
          </cell>
          <cell r="BE70" t="e">
            <v>#N/A</v>
          </cell>
          <cell r="BF70">
            <v>0</v>
          </cell>
          <cell r="BG70">
            <v>-17.600000000000001</v>
          </cell>
          <cell r="BH70">
            <v>-16.3</v>
          </cell>
          <cell r="BI70">
            <v>-8.6999999999999993</v>
          </cell>
          <cell r="BJ70">
            <v>3.3</v>
          </cell>
          <cell r="BK70">
            <v>12.2</v>
          </cell>
          <cell r="BL70">
            <v>18.399999999999999</v>
          </cell>
          <cell r="BM70">
            <v>20.3</v>
          </cell>
          <cell r="BN70">
            <v>17.2</v>
          </cell>
          <cell r="BO70">
            <v>11.3</v>
          </cell>
          <cell r="BP70">
            <v>3.2</v>
          </cell>
          <cell r="BQ70">
            <v>-7.5</v>
          </cell>
          <cell r="BR70">
            <v>-15.1</v>
          </cell>
        </row>
        <row r="71">
          <cell r="A71" t="str">
            <v>2котельная №8</v>
          </cell>
          <cell r="B71">
            <v>2</v>
          </cell>
          <cell r="C71">
            <v>0</v>
          </cell>
          <cell r="D71" t="str">
            <v>котельная №8</v>
          </cell>
          <cell r="E71" t="str">
            <v>КВ-1,16-95</v>
          </cell>
          <cell r="F71">
            <v>0</v>
          </cell>
          <cell r="G71">
            <v>2013</v>
          </cell>
          <cell r="H71">
            <v>6</v>
          </cell>
          <cell r="I71">
            <v>75</v>
          </cell>
          <cell r="J71">
            <v>5184</v>
          </cell>
          <cell r="K71">
            <v>1</v>
          </cell>
          <cell r="L71">
            <v>72</v>
          </cell>
          <cell r="M71">
            <v>198.42</v>
          </cell>
          <cell r="N71">
            <v>58</v>
          </cell>
          <cell r="O71">
            <v>246.3</v>
          </cell>
          <cell r="P71">
            <v>0</v>
          </cell>
          <cell r="Q71" t="str">
            <v>отопление</v>
          </cell>
          <cell r="R71">
            <v>0</v>
          </cell>
          <cell r="S71">
            <v>0</v>
          </cell>
          <cell r="T71" t="str">
            <v>да</v>
          </cell>
          <cell r="U71" t="str">
            <v>да</v>
          </cell>
          <cell r="V71" t="str">
            <v>да</v>
          </cell>
          <cell r="W71" t="str">
            <v>да</v>
          </cell>
          <cell r="X71" t="str">
            <v>да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 t="str">
            <v>да</v>
          </cell>
          <cell r="AD71" t="str">
            <v>да</v>
          </cell>
          <cell r="AE71" t="str">
            <v>да</v>
          </cell>
          <cell r="AF71">
            <v>0</v>
          </cell>
          <cell r="AG71">
            <v>744</v>
          </cell>
          <cell r="AH71">
            <v>672</v>
          </cell>
          <cell r="AI71">
            <v>744</v>
          </cell>
          <cell r="AJ71">
            <v>720</v>
          </cell>
          <cell r="AK71">
            <v>48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744</v>
          </cell>
          <cell r="AQ71">
            <v>720</v>
          </cell>
          <cell r="AR71">
            <v>744</v>
          </cell>
          <cell r="AS71">
            <v>0</v>
          </cell>
          <cell r="AT71" t="e">
            <v>#N/A</v>
          </cell>
          <cell r="AU71" t="e">
            <v>#N/A</v>
          </cell>
          <cell r="AV71" t="e">
            <v>#N/A</v>
          </cell>
          <cell r="AW71" t="e">
            <v>#N/A</v>
          </cell>
          <cell r="AX71" t="e">
            <v>#N/A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 t="e">
            <v>#N/A</v>
          </cell>
          <cell r="BD71" t="e">
            <v>#N/A</v>
          </cell>
          <cell r="BE71" t="e">
            <v>#N/A</v>
          </cell>
          <cell r="BF71">
            <v>0</v>
          </cell>
          <cell r="BG71">
            <v>-17.600000000000001</v>
          </cell>
          <cell r="BH71">
            <v>-16.3</v>
          </cell>
          <cell r="BI71">
            <v>-8.6999999999999993</v>
          </cell>
          <cell r="BJ71">
            <v>3.3</v>
          </cell>
          <cell r="BK71">
            <v>12.2</v>
          </cell>
          <cell r="BL71">
            <v>18.399999999999999</v>
          </cell>
          <cell r="BM71">
            <v>20.3</v>
          </cell>
          <cell r="BN71">
            <v>17.2</v>
          </cell>
          <cell r="BO71">
            <v>11.3</v>
          </cell>
          <cell r="BP71">
            <v>3.2</v>
          </cell>
          <cell r="BQ71">
            <v>-7.5</v>
          </cell>
          <cell r="BR71">
            <v>-15.1</v>
          </cell>
        </row>
        <row r="72">
          <cell r="A72" t="str">
            <v>3котельная №8</v>
          </cell>
          <cell r="B72">
            <v>3</v>
          </cell>
          <cell r="C72">
            <v>0</v>
          </cell>
          <cell r="D72" t="str">
            <v>котельная №8</v>
          </cell>
          <cell r="E72" t="str">
            <v>КВ-1,16-95</v>
          </cell>
          <cell r="F72">
            <v>0</v>
          </cell>
          <cell r="G72">
            <v>2013</v>
          </cell>
          <cell r="H72">
            <v>6</v>
          </cell>
          <cell r="I72">
            <v>75</v>
          </cell>
          <cell r="J72">
            <v>5184</v>
          </cell>
          <cell r="K72">
            <v>1</v>
          </cell>
          <cell r="L72">
            <v>72</v>
          </cell>
          <cell r="M72">
            <v>198.42</v>
          </cell>
          <cell r="N72">
            <v>62</v>
          </cell>
          <cell r="O72">
            <v>230.4</v>
          </cell>
          <cell r="P72">
            <v>0</v>
          </cell>
          <cell r="Q72" t="str">
            <v>отопление</v>
          </cell>
          <cell r="R72">
            <v>0</v>
          </cell>
          <cell r="S72">
            <v>0</v>
          </cell>
          <cell r="T72" t="str">
            <v>да</v>
          </cell>
          <cell r="U72" t="str">
            <v>да</v>
          </cell>
          <cell r="V72" t="str">
            <v>да</v>
          </cell>
          <cell r="W72" t="str">
            <v>да</v>
          </cell>
          <cell r="X72" t="str">
            <v>да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 t="str">
            <v>да</v>
          </cell>
          <cell r="AD72" t="str">
            <v>да</v>
          </cell>
          <cell r="AE72" t="str">
            <v>да</v>
          </cell>
          <cell r="AF72">
            <v>0</v>
          </cell>
          <cell r="AG72">
            <v>744</v>
          </cell>
          <cell r="AH72">
            <v>672</v>
          </cell>
          <cell r="AI72">
            <v>744</v>
          </cell>
          <cell r="AJ72">
            <v>720</v>
          </cell>
          <cell r="AK72">
            <v>48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744</v>
          </cell>
          <cell r="AQ72">
            <v>720</v>
          </cell>
          <cell r="AR72">
            <v>744</v>
          </cell>
          <cell r="AS72">
            <v>0</v>
          </cell>
          <cell r="AT72" t="e">
            <v>#N/A</v>
          </cell>
          <cell r="AU72" t="e">
            <v>#N/A</v>
          </cell>
          <cell r="AV72" t="e">
            <v>#N/A</v>
          </cell>
          <cell r="AW72" t="e">
            <v>#N/A</v>
          </cell>
          <cell r="AX72" t="e">
            <v>#N/A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 t="e">
            <v>#N/A</v>
          </cell>
          <cell r="BD72" t="e">
            <v>#N/A</v>
          </cell>
          <cell r="BE72" t="e">
            <v>#N/A</v>
          </cell>
          <cell r="BF72">
            <v>0</v>
          </cell>
          <cell r="BG72">
            <v>-17.600000000000001</v>
          </cell>
          <cell r="BH72">
            <v>-16.3</v>
          </cell>
          <cell r="BI72">
            <v>-8.6999999999999993</v>
          </cell>
          <cell r="BJ72">
            <v>3.3</v>
          </cell>
          <cell r="BK72">
            <v>12.2</v>
          </cell>
          <cell r="BL72">
            <v>18.399999999999999</v>
          </cell>
          <cell r="BM72">
            <v>20.3</v>
          </cell>
          <cell r="BN72">
            <v>17.2</v>
          </cell>
          <cell r="BO72">
            <v>11.3</v>
          </cell>
          <cell r="BP72">
            <v>3.2</v>
          </cell>
          <cell r="BQ72">
            <v>-7.5</v>
          </cell>
          <cell r="BR72">
            <v>-15.1</v>
          </cell>
        </row>
        <row r="73">
          <cell r="A73" t="str">
            <v>4котельная №8</v>
          </cell>
          <cell r="B73">
            <v>4</v>
          </cell>
          <cell r="C73">
            <v>0</v>
          </cell>
          <cell r="D73" t="str">
            <v>котельная №8</v>
          </cell>
          <cell r="E73" t="str">
            <v>КВр-1,25</v>
          </cell>
          <cell r="F73">
            <v>0</v>
          </cell>
          <cell r="G73">
            <v>2015</v>
          </cell>
          <cell r="H73">
            <v>4</v>
          </cell>
          <cell r="I73">
            <v>57.1</v>
          </cell>
          <cell r="J73">
            <v>5184</v>
          </cell>
          <cell r="K73">
            <v>1.1000000000000001</v>
          </cell>
          <cell r="L73">
            <v>80</v>
          </cell>
          <cell r="M73">
            <v>178.58</v>
          </cell>
          <cell r="N73">
            <v>60</v>
          </cell>
          <cell r="O73">
            <v>238.1</v>
          </cell>
          <cell r="P73">
            <v>0</v>
          </cell>
          <cell r="Q73" t="str">
            <v>отопление</v>
          </cell>
          <cell r="R73" t="str">
            <v>в резерве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-17.600000000000001</v>
          </cell>
          <cell r="BH73">
            <v>-16.3</v>
          </cell>
          <cell r="BI73">
            <v>-8.6999999999999993</v>
          </cell>
          <cell r="BJ73">
            <v>3.3</v>
          </cell>
          <cell r="BK73">
            <v>12.2</v>
          </cell>
          <cell r="BL73">
            <v>18.399999999999999</v>
          </cell>
          <cell r="BM73">
            <v>20.3</v>
          </cell>
          <cell r="BN73">
            <v>17.2</v>
          </cell>
          <cell r="BO73">
            <v>11.3</v>
          </cell>
          <cell r="BP73">
            <v>3.2</v>
          </cell>
          <cell r="BQ73">
            <v>-7.5</v>
          </cell>
          <cell r="BR73">
            <v>-15.1</v>
          </cell>
        </row>
        <row r="74">
          <cell r="A74" t="str">
            <v>1котельная пер.Ульяновский 5</v>
          </cell>
          <cell r="B74">
            <v>1</v>
          </cell>
          <cell r="C74">
            <v>0</v>
          </cell>
          <cell r="D74" t="str">
            <v>котельная пер.Ульяновский 5</v>
          </cell>
          <cell r="E74" t="str">
            <v>КВм-3,15</v>
          </cell>
          <cell r="F74">
            <v>0</v>
          </cell>
          <cell r="G74">
            <v>2018</v>
          </cell>
          <cell r="H74">
            <v>1</v>
          </cell>
          <cell r="I74">
            <v>114.85</v>
          </cell>
          <cell r="J74">
            <v>5184</v>
          </cell>
          <cell r="K74">
            <v>1.2</v>
          </cell>
          <cell r="L74">
            <v>81.5</v>
          </cell>
          <cell r="M74">
            <v>175.29</v>
          </cell>
          <cell r="N74">
            <v>59</v>
          </cell>
          <cell r="O74">
            <v>242.1</v>
          </cell>
          <cell r="P74">
            <v>0</v>
          </cell>
          <cell r="Q74" t="str">
            <v>отопление</v>
          </cell>
          <cell r="R74">
            <v>0</v>
          </cell>
          <cell r="S74">
            <v>0</v>
          </cell>
          <cell r="T74" t="str">
            <v>да</v>
          </cell>
          <cell r="U74" t="str">
            <v>да</v>
          </cell>
          <cell r="V74" t="str">
            <v>да</v>
          </cell>
          <cell r="W74" t="str">
            <v>да</v>
          </cell>
          <cell r="X74" t="str">
            <v>да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 t="str">
            <v>да</v>
          </cell>
          <cell r="AD74" t="str">
            <v>да</v>
          </cell>
          <cell r="AE74" t="str">
            <v>да</v>
          </cell>
          <cell r="AF74">
            <v>0</v>
          </cell>
          <cell r="AG74">
            <v>744</v>
          </cell>
          <cell r="AH74">
            <v>672</v>
          </cell>
          <cell r="AI74">
            <v>744</v>
          </cell>
          <cell r="AJ74">
            <v>720</v>
          </cell>
          <cell r="AK74">
            <v>48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744</v>
          </cell>
          <cell r="AQ74">
            <v>720</v>
          </cell>
          <cell r="AR74">
            <v>744</v>
          </cell>
          <cell r="AS74">
            <v>0</v>
          </cell>
          <cell r="AT74" t="e">
            <v>#N/A</v>
          </cell>
          <cell r="AU74" t="e">
            <v>#N/A</v>
          </cell>
          <cell r="AV74" t="e">
            <v>#N/A</v>
          </cell>
          <cell r="AW74" t="e">
            <v>#N/A</v>
          </cell>
          <cell r="AX74" t="e">
            <v>#N/A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 t="e">
            <v>#N/A</v>
          </cell>
          <cell r="BD74" t="e">
            <v>#N/A</v>
          </cell>
          <cell r="BE74" t="e">
            <v>#N/A</v>
          </cell>
          <cell r="BF74">
            <v>0</v>
          </cell>
          <cell r="BG74">
            <v>-17.600000000000001</v>
          </cell>
          <cell r="BH74">
            <v>-16.3</v>
          </cell>
          <cell r="BI74">
            <v>-8.6999999999999993</v>
          </cell>
          <cell r="BJ74">
            <v>3.3</v>
          </cell>
          <cell r="BK74">
            <v>12.2</v>
          </cell>
          <cell r="BL74">
            <v>18.399999999999999</v>
          </cell>
          <cell r="BM74">
            <v>20.3</v>
          </cell>
          <cell r="BN74">
            <v>17.2</v>
          </cell>
          <cell r="BO74">
            <v>11.3</v>
          </cell>
          <cell r="BP74">
            <v>3.2</v>
          </cell>
          <cell r="BQ74">
            <v>-7.5</v>
          </cell>
          <cell r="BR74">
            <v>-15.1</v>
          </cell>
        </row>
        <row r="75">
          <cell r="A75" t="str">
            <v>2котельная пер.Ульяновский 5</v>
          </cell>
          <cell r="B75">
            <v>2</v>
          </cell>
          <cell r="C75">
            <v>0</v>
          </cell>
          <cell r="D75" t="str">
            <v>котельная пер.Ульяновский 5</v>
          </cell>
          <cell r="E75" t="str">
            <v>КВм-3,15</v>
          </cell>
          <cell r="F75">
            <v>0</v>
          </cell>
          <cell r="G75">
            <v>2018</v>
          </cell>
          <cell r="H75">
            <v>1</v>
          </cell>
          <cell r="I75">
            <v>114.85</v>
          </cell>
          <cell r="J75">
            <v>5184</v>
          </cell>
          <cell r="K75">
            <v>1.2</v>
          </cell>
          <cell r="L75">
            <v>81.5</v>
          </cell>
          <cell r="M75">
            <v>175.29</v>
          </cell>
          <cell r="N75">
            <v>59</v>
          </cell>
          <cell r="O75">
            <v>242.1</v>
          </cell>
          <cell r="P75">
            <v>0</v>
          </cell>
          <cell r="Q75" t="str">
            <v>отопление</v>
          </cell>
          <cell r="R75">
            <v>0</v>
          </cell>
          <cell r="S75">
            <v>0</v>
          </cell>
          <cell r="T75" t="str">
            <v>да</v>
          </cell>
          <cell r="U75" t="str">
            <v>да</v>
          </cell>
          <cell r="V75" t="str">
            <v>да</v>
          </cell>
          <cell r="W75" t="str">
            <v>да</v>
          </cell>
          <cell r="X75" t="str">
            <v>да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 t="str">
            <v>да</v>
          </cell>
          <cell r="AD75" t="str">
            <v>да</v>
          </cell>
          <cell r="AE75" t="str">
            <v>да</v>
          </cell>
          <cell r="AF75">
            <v>0</v>
          </cell>
          <cell r="AG75">
            <v>744</v>
          </cell>
          <cell r="AH75">
            <v>672</v>
          </cell>
          <cell r="AI75">
            <v>744</v>
          </cell>
          <cell r="AJ75">
            <v>720</v>
          </cell>
          <cell r="AK75">
            <v>48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744</v>
          </cell>
          <cell r="AQ75">
            <v>720</v>
          </cell>
          <cell r="AR75">
            <v>744</v>
          </cell>
          <cell r="AS75">
            <v>0</v>
          </cell>
          <cell r="AT75" t="e">
            <v>#N/A</v>
          </cell>
          <cell r="AU75" t="e">
            <v>#N/A</v>
          </cell>
          <cell r="AV75" t="e">
            <v>#N/A</v>
          </cell>
          <cell r="AW75" t="e">
            <v>#N/A</v>
          </cell>
          <cell r="AX75" t="e">
            <v>#N/A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 t="e">
            <v>#N/A</v>
          </cell>
          <cell r="BD75" t="e">
            <v>#N/A</v>
          </cell>
          <cell r="BE75" t="e">
            <v>#N/A</v>
          </cell>
          <cell r="BF75">
            <v>0</v>
          </cell>
          <cell r="BG75">
            <v>-17.600000000000001</v>
          </cell>
          <cell r="BH75">
            <v>-16.3</v>
          </cell>
          <cell r="BI75">
            <v>-8.6999999999999993</v>
          </cell>
          <cell r="BJ75">
            <v>3.3</v>
          </cell>
          <cell r="BK75">
            <v>12.2</v>
          </cell>
          <cell r="BL75">
            <v>18.399999999999999</v>
          </cell>
          <cell r="BM75">
            <v>20.3</v>
          </cell>
          <cell r="BN75">
            <v>17.2</v>
          </cell>
          <cell r="BO75">
            <v>11.3</v>
          </cell>
          <cell r="BP75">
            <v>3.2</v>
          </cell>
          <cell r="BQ75">
            <v>-7.5</v>
          </cell>
          <cell r="BR75">
            <v>-15.1</v>
          </cell>
        </row>
        <row r="76">
          <cell r="A76" t="str">
            <v>3котельная пер.Ульяновский 5</v>
          </cell>
          <cell r="B76">
            <v>3</v>
          </cell>
          <cell r="C76">
            <v>0</v>
          </cell>
          <cell r="D76" t="str">
            <v>котельная пер.Ульяновский 5</v>
          </cell>
          <cell r="E76" t="str">
            <v>КВм-3,15</v>
          </cell>
          <cell r="F76">
            <v>0</v>
          </cell>
          <cell r="G76">
            <v>2018</v>
          </cell>
          <cell r="H76">
            <v>1</v>
          </cell>
          <cell r="I76">
            <v>114.85</v>
          </cell>
          <cell r="J76">
            <v>5184</v>
          </cell>
          <cell r="K76">
            <v>3.15</v>
          </cell>
          <cell r="L76">
            <v>81.5</v>
          </cell>
          <cell r="M76">
            <v>175.29</v>
          </cell>
          <cell r="N76">
            <v>59</v>
          </cell>
          <cell r="O76">
            <v>242.1</v>
          </cell>
          <cell r="P76">
            <v>0</v>
          </cell>
          <cell r="Q76" t="str">
            <v>отопление</v>
          </cell>
          <cell r="R76">
            <v>0</v>
          </cell>
          <cell r="S76">
            <v>0</v>
          </cell>
          <cell r="T76" t="str">
            <v>да</v>
          </cell>
          <cell r="U76" t="str">
            <v>да</v>
          </cell>
          <cell r="V76" t="str">
            <v>да</v>
          </cell>
          <cell r="W76" t="str">
            <v>да</v>
          </cell>
          <cell r="X76" t="str">
            <v>да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 t="str">
            <v>да</v>
          </cell>
          <cell r="AD76" t="str">
            <v>да</v>
          </cell>
          <cell r="AE76" t="str">
            <v>да</v>
          </cell>
          <cell r="AF76">
            <v>0</v>
          </cell>
          <cell r="AG76">
            <v>744</v>
          </cell>
          <cell r="AH76">
            <v>672</v>
          </cell>
          <cell r="AI76">
            <v>744</v>
          </cell>
          <cell r="AJ76">
            <v>720</v>
          </cell>
          <cell r="AK76">
            <v>48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744</v>
          </cell>
          <cell r="AQ76">
            <v>720</v>
          </cell>
          <cell r="AR76">
            <v>744</v>
          </cell>
          <cell r="AS76">
            <v>0</v>
          </cell>
          <cell r="AT76" t="e">
            <v>#N/A</v>
          </cell>
          <cell r="AU76" t="e">
            <v>#N/A</v>
          </cell>
          <cell r="AV76" t="e">
            <v>#N/A</v>
          </cell>
          <cell r="AW76" t="e">
            <v>#N/A</v>
          </cell>
          <cell r="AX76" t="e">
            <v>#N/A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 t="e">
            <v>#N/A</v>
          </cell>
          <cell r="BD76" t="e">
            <v>#N/A</v>
          </cell>
          <cell r="BE76" t="e">
            <v>#N/A</v>
          </cell>
          <cell r="BF76">
            <v>0</v>
          </cell>
          <cell r="BG76">
            <v>-17.600000000000001</v>
          </cell>
          <cell r="BH76">
            <v>-16.3</v>
          </cell>
          <cell r="BI76">
            <v>-8.6999999999999993</v>
          </cell>
          <cell r="BJ76">
            <v>3.3</v>
          </cell>
          <cell r="BK76">
            <v>12.2</v>
          </cell>
          <cell r="BL76">
            <v>18.399999999999999</v>
          </cell>
          <cell r="BM76">
            <v>20.3</v>
          </cell>
          <cell r="BN76">
            <v>17.2</v>
          </cell>
          <cell r="BO76">
            <v>11.3</v>
          </cell>
          <cell r="BP76">
            <v>3.2</v>
          </cell>
          <cell r="BQ76">
            <v>-7.5</v>
          </cell>
          <cell r="BR76">
            <v>-15.1</v>
          </cell>
        </row>
        <row r="77">
          <cell r="A77" t="str">
            <v>4котельная пер.Ульяновский 5</v>
          </cell>
          <cell r="B77">
            <v>4</v>
          </cell>
          <cell r="C77">
            <v>0</v>
          </cell>
          <cell r="D77" t="str">
            <v>котельная пер.Ульяновский 5</v>
          </cell>
          <cell r="E77" t="str">
            <v>КВм-3,15</v>
          </cell>
          <cell r="F77">
            <v>0</v>
          </cell>
          <cell r="G77">
            <v>2018</v>
          </cell>
          <cell r="H77">
            <v>1</v>
          </cell>
          <cell r="I77">
            <v>114.85</v>
          </cell>
          <cell r="J77">
            <v>5184</v>
          </cell>
          <cell r="K77">
            <v>3.15</v>
          </cell>
          <cell r="L77">
            <v>81.5</v>
          </cell>
          <cell r="M77">
            <v>175.29</v>
          </cell>
          <cell r="N77">
            <v>59</v>
          </cell>
          <cell r="O77">
            <v>242.1</v>
          </cell>
          <cell r="P77">
            <v>0</v>
          </cell>
          <cell r="Q77" t="str">
            <v>отопление</v>
          </cell>
          <cell r="R77">
            <v>0</v>
          </cell>
          <cell r="S77">
            <v>0</v>
          </cell>
          <cell r="T77" t="str">
            <v>да</v>
          </cell>
          <cell r="U77" t="str">
            <v>да</v>
          </cell>
          <cell r="V77" t="str">
            <v>да</v>
          </cell>
          <cell r="W77" t="str">
            <v>да</v>
          </cell>
          <cell r="X77" t="str">
            <v>да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 t="str">
            <v>да</v>
          </cell>
          <cell r="AD77" t="str">
            <v>да</v>
          </cell>
          <cell r="AE77" t="str">
            <v>да</v>
          </cell>
          <cell r="AF77">
            <v>0</v>
          </cell>
          <cell r="AG77">
            <v>744</v>
          </cell>
          <cell r="AH77">
            <v>672</v>
          </cell>
          <cell r="AI77">
            <v>744</v>
          </cell>
          <cell r="AJ77">
            <v>720</v>
          </cell>
          <cell r="AK77">
            <v>48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744</v>
          </cell>
          <cell r="AQ77">
            <v>720</v>
          </cell>
          <cell r="AR77">
            <v>744</v>
          </cell>
          <cell r="AS77">
            <v>0</v>
          </cell>
          <cell r="AT77" t="e">
            <v>#N/A</v>
          </cell>
          <cell r="AU77" t="e">
            <v>#N/A</v>
          </cell>
          <cell r="AV77" t="e">
            <v>#N/A</v>
          </cell>
          <cell r="AW77" t="e">
            <v>#N/A</v>
          </cell>
          <cell r="AX77" t="e">
            <v>#N/A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 t="e">
            <v>#N/A</v>
          </cell>
          <cell r="BD77" t="e">
            <v>#N/A</v>
          </cell>
          <cell r="BE77" t="e">
            <v>#N/A</v>
          </cell>
          <cell r="BF77">
            <v>0</v>
          </cell>
          <cell r="BG77">
            <v>-17.600000000000001</v>
          </cell>
          <cell r="BH77">
            <v>-16.3</v>
          </cell>
          <cell r="BI77">
            <v>-8.6999999999999993</v>
          </cell>
          <cell r="BJ77">
            <v>3.3</v>
          </cell>
          <cell r="BK77">
            <v>12.2</v>
          </cell>
          <cell r="BL77">
            <v>18.399999999999999</v>
          </cell>
          <cell r="BM77">
            <v>20.3</v>
          </cell>
          <cell r="BN77">
            <v>17.2</v>
          </cell>
          <cell r="BO77">
            <v>11.3</v>
          </cell>
          <cell r="BP77">
            <v>3.2</v>
          </cell>
          <cell r="BQ77">
            <v>-7.5</v>
          </cell>
          <cell r="BR77">
            <v>-15.1</v>
          </cell>
        </row>
        <row r="78">
          <cell r="A78" t="str">
            <v>5котельная пер.Ульяновский 5</v>
          </cell>
          <cell r="B78">
            <v>5</v>
          </cell>
          <cell r="C78">
            <v>0</v>
          </cell>
          <cell r="D78" t="str">
            <v>котельная пер.Ульяновский 5</v>
          </cell>
          <cell r="E78" t="str">
            <v>КВм-3,15</v>
          </cell>
          <cell r="F78">
            <v>0</v>
          </cell>
          <cell r="G78">
            <v>2018</v>
          </cell>
          <cell r="H78">
            <v>1</v>
          </cell>
          <cell r="I78">
            <v>114.85</v>
          </cell>
          <cell r="J78">
            <v>5184</v>
          </cell>
          <cell r="K78">
            <v>3.15</v>
          </cell>
          <cell r="L78">
            <v>81.5</v>
          </cell>
          <cell r="M78">
            <v>175.29</v>
          </cell>
          <cell r="N78">
            <v>59</v>
          </cell>
          <cell r="O78">
            <v>242.1</v>
          </cell>
          <cell r="P78">
            <v>0</v>
          </cell>
          <cell r="Q78" t="str">
            <v>отопление</v>
          </cell>
          <cell r="R78" t="str">
            <v>в резерве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-17.600000000000001</v>
          </cell>
          <cell r="BH78">
            <v>-16.3</v>
          </cell>
          <cell r="BI78">
            <v>-8.6999999999999993</v>
          </cell>
          <cell r="BJ78">
            <v>3.3</v>
          </cell>
          <cell r="BK78">
            <v>12.2</v>
          </cell>
          <cell r="BL78">
            <v>18.399999999999999</v>
          </cell>
          <cell r="BM78">
            <v>20.3</v>
          </cell>
          <cell r="BN78">
            <v>17.2</v>
          </cell>
          <cell r="BO78">
            <v>11.3</v>
          </cell>
          <cell r="BP78">
            <v>3.2</v>
          </cell>
          <cell r="BQ78">
            <v>-7.5</v>
          </cell>
          <cell r="BR78">
            <v>-15.1</v>
          </cell>
        </row>
        <row r="79">
          <cell r="A79" t="str">
            <v>6котельная пер.Ульяновский 5</v>
          </cell>
          <cell r="B79">
            <v>6</v>
          </cell>
          <cell r="C79">
            <v>0</v>
          </cell>
          <cell r="D79" t="str">
            <v>котельная пер.Ульяновский 5</v>
          </cell>
          <cell r="E79" t="str">
            <v>КВм-0,8</v>
          </cell>
          <cell r="F79">
            <v>0</v>
          </cell>
          <cell r="G79">
            <v>2018</v>
          </cell>
          <cell r="H79">
            <v>1</v>
          </cell>
          <cell r="I79">
            <v>34.299999999999997</v>
          </cell>
          <cell r="J79">
            <v>8400</v>
          </cell>
          <cell r="K79">
            <v>0.69</v>
          </cell>
          <cell r="L79">
            <v>82.6</v>
          </cell>
          <cell r="M79">
            <v>172.95</v>
          </cell>
          <cell r="N79">
            <v>59</v>
          </cell>
          <cell r="O79">
            <v>242.1</v>
          </cell>
          <cell r="P79">
            <v>0</v>
          </cell>
          <cell r="Q79" t="str">
            <v>ГВС</v>
          </cell>
          <cell r="R79">
            <v>0</v>
          </cell>
          <cell r="S79">
            <v>0</v>
          </cell>
          <cell r="T79" t="str">
            <v>да</v>
          </cell>
          <cell r="U79" t="str">
            <v>да</v>
          </cell>
          <cell r="V79" t="str">
            <v>да</v>
          </cell>
          <cell r="W79" t="str">
            <v>да</v>
          </cell>
          <cell r="X79" t="str">
            <v>да</v>
          </cell>
          <cell r="Y79" t="str">
            <v>да</v>
          </cell>
          <cell r="Z79" t="str">
            <v>да</v>
          </cell>
          <cell r="AA79" t="str">
            <v>да</v>
          </cell>
          <cell r="AB79" t="str">
            <v>да</v>
          </cell>
          <cell r="AC79" t="str">
            <v>да</v>
          </cell>
          <cell r="AD79" t="str">
            <v>да</v>
          </cell>
          <cell r="AE79" t="str">
            <v>да</v>
          </cell>
          <cell r="AF79">
            <v>0</v>
          </cell>
          <cell r="AG79">
            <v>744</v>
          </cell>
          <cell r="AH79">
            <v>672</v>
          </cell>
          <cell r="AI79">
            <v>744</v>
          </cell>
          <cell r="AJ79">
            <v>720</v>
          </cell>
          <cell r="AK79">
            <v>744</v>
          </cell>
          <cell r="AL79">
            <v>480</v>
          </cell>
          <cell r="AM79">
            <v>624</v>
          </cell>
          <cell r="AN79">
            <v>744</v>
          </cell>
          <cell r="AO79">
            <v>672</v>
          </cell>
          <cell r="AP79">
            <v>744</v>
          </cell>
          <cell r="AQ79">
            <v>720</v>
          </cell>
          <cell r="AR79">
            <v>744</v>
          </cell>
          <cell r="AS79">
            <v>0</v>
          </cell>
          <cell r="AT79" t="e">
            <v>#N/A</v>
          </cell>
          <cell r="AU79" t="e">
            <v>#N/A</v>
          </cell>
          <cell r="AV79" t="e">
            <v>#N/A</v>
          </cell>
          <cell r="AW79" t="e">
            <v>#N/A</v>
          </cell>
          <cell r="AX79" t="e">
            <v>#N/A</v>
          </cell>
          <cell r="AY79" t="e">
            <v>#N/A</v>
          </cell>
          <cell r="AZ79" t="e">
            <v>#N/A</v>
          </cell>
          <cell r="BA79" t="e">
            <v>#N/A</v>
          </cell>
          <cell r="BB79" t="e">
            <v>#N/A</v>
          </cell>
          <cell r="BC79" t="e">
            <v>#N/A</v>
          </cell>
          <cell r="BD79" t="e">
            <v>#N/A</v>
          </cell>
          <cell r="BE79" t="e">
            <v>#N/A</v>
          </cell>
          <cell r="BF79">
            <v>0</v>
          </cell>
          <cell r="BG79">
            <v>-17.600000000000001</v>
          </cell>
          <cell r="BH79">
            <v>-16.3</v>
          </cell>
          <cell r="BI79">
            <v>-8.6999999999999993</v>
          </cell>
          <cell r="BJ79">
            <v>3.3</v>
          </cell>
          <cell r="BK79">
            <v>12.2</v>
          </cell>
          <cell r="BL79">
            <v>18.399999999999999</v>
          </cell>
          <cell r="BM79">
            <v>20.3</v>
          </cell>
          <cell r="BN79">
            <v>17.2</v>
          </cell>
          <cell r="BO79">
            <v>11.3</v>
          </cell>
          <cell r="BP79">
            <v>3.2</v>
          </cell>
          <cell r="BQ79">
            <v>-7.5</v>
          </cell>
          <cell r="BR79">
            <v>-15.1</v>
          </cell>
        </row>
        <row r="80">
          <cell r="A80" t="str">
            <v>7котельная пер.Ульяновский 5</v>
          </cell>
          <cell r="B80">
            <v>7</v>
          </cell>
          <cell r="C80">
            <v>0</v>
          </cell>
          <cell r="D80" t="str">
            <v>котельная пер.Ульяновский 5</v>
          </cell>
          <cell r="E80" t="str">
            <v>КВм-0,8</v>
          </cell>
          <cell r="F80">
            <v>0</v>
          </cell>
          <cell r="G80">
            <v>2018</v>
          </cell>
          <cell r="H80">
            <v>1</v>
          </cell>
          <cell r="I80">
            <v>34.299999999999997</v>
          </cell>
          <cell r="J80">
            <v>8400</v>
          </cell>
          <cell r="K80">
            <v>0.69</v>
          </cell>
          <cell r="L80">
            <v>82.6</v>
          </cell>
          <cell r="M80">
            <v>172.95</v>
          </cell>
          <cell r="N80">
            <v>0</v>
          </cell>
          <cell r="O80" t="str">
            <v/>
          </cell>
          <cell r="P80">
            <v>0</v>
          </cell>
          <cell r="Q80" t="str">
            <v>ГВС</v>
          </cell>
          <cell r="R80" t="str">
            <v>в резерве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-17.600000000000001</v>
          </cell>
          <cell r="BH80">
            <v>-16.3</v>
          </cell>
          <cell r="BI80">
            <v>-8.6999999999999993</v>
          </cell>
          <cell r="BJ80">
            <v>3.3</v>
          </cell>
          <cell r="BK80">
            <v>12.2</v>
          </cell>
          <cell r="BL80">
            <v>18.399999999999999</v>
          </cell>
          <cell r="BM80">
            <v>20.3</v>
          </cell>
          <cell r="BN80">
            <v>17.2</v>
          </cell>
          <cell r="BO80">
            <v>11.3</v>
          </cell>
          <cell r="BP80">
            <v>3.2</v>
          </cell>
          <cell r="BQ80">
            <v>-7.5</v>
          </cell>
          <cell r="BR80">
            <v>-15.1</v>
          </cell>
        </row>
        <row r="81">
          <cell r="A81" t="str">
            <v>1котельная ул.Комсомольская 18л</v>
          </cell>
          <cell r="B81">
            <v>1</v>
          </cell>
          <cell r="C81">
            <v>0</v>
          </cell>
          <cell r="D81" t="str">
            <v>котельная ул.Комсомольская 18л</v>
          </cell>
          <cell r="E81" t="str">
            <v>КВм-3,15</v>
          </cell>
          <cell r="F81">
            <v>0</v>
          </cell>
          <cell r="G81">
            <v>2018</v>
          </cell>
          <cell r="H81">
            <v>1</v>
          </cell>
          <cell r="I81">
            <v>114.85</v>
          </cell>
          <cell r="J81">
            <v>5184</v>
          </cell>
          <cell r="K81">
            <v>2.71</v>
          </cell>
          <cell r="L81">
            <v>81.5</v>
          </cell>
          <cell r="M81">
            <v>175.29</v>
          </cell>
          <cell r="N81">
            <v>59</v>
          </cell>
          <cell r="O81">
            <v>242.1</v>
          </cell>
          <cell r="P81">
            <v>0</v>
          </cell>
          <cell r="Q81" t="str">
            <v>отопление</v>
          </cell>
          <cell r="R81">
            <v>0</v>
          </cell>
          <cell r="S81">
            <v>0</v>
          </cell>
          <cell r="T81" t="str">
            <v>да</v>
          </cell>
          <cell r="U81" t="str">
            <v>да</v>
          </cell>
          <cell r="V81" t="str">
            <v>да</v>
          </cell>
          <cell r="W81" t="str">
            <v>да</v>
          </cell>
          <cell r="X81" t="str">
            <v>да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 t="str">
            <v>да</v>
          </cell>
          <cell r="AD81" t="str">
            <v>да</v>
          </cell>
          <cell r="AE81" t="str">
            <v>да</v>
          </cell>
          <cell r="AF81">
            <v>0</v>
          </cell>
          <cell r="AG81">
            <v>744</v>
          </cell>
          <cell r="AH81">
            <v>672</v>
          </cell>
          <cell r="AI81">
            <v>744</v>
          </cell>
          <cell r="AJ81">
            <v>720</v>
          </cell>
          <cell r="AK81">
            <v>48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744</v>
          </cell>
          <cell r="AQ81">
            <v>720</v>
          </cell>
          <cell r="AR81">
            <v>744</v>
          </cell>
          <cell r="AS81">
            <v>0</v>
          </cell>
          <cell r="AT81" t="e">
            <v>#N/A</v>
          </cell>
          <cell r="AU81" t="e">
            <v>#N/A</v>
          </cell>
          <cell r="AV81" t="e">
            <v>#N/A</v>
          </cell>
          <cell r="AW81" t="e">
            <v>#N/A</v>
          </cell>
          <cell r="AX81" t="e">
            <v>#N/A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 t="e">
            <v>#N/A</v>
          </cell>
          <cell r="BD81" t="e">
            <v>#N/A</v>
          </cell>
          <cell r="BE81" t="e">
            <v>#N/A</v>
          </cell>
          <cell r="BF81">
            <v>0</v>
          </cell>
          <cell r="BG81">
            <v>-17.600000000000001</v>
          </cell>
          <cell r="BH81">
            <v>-16.3</v>
          </cell>
          <cell r="BI81">
            <v>-8.6999999999999993</v>
          </cell>
          <cell r="BJ81">
            <v>3.3</v>
          </cell>
          <cell r="BK81">
            <v>12.2</v>
          </cell>
          <cell r="BL81">
            <v>18.399999999999999</v>
          </cell>
          <cell r="BM81">
            <v>20.3</v>
          </cell>
          <cell r="BN81">
            <v>17.2</v>
          </cell>
          <cell r="BO81">
            <v>11.3</v>
          </cell>
          <cell r="BP81">
            <v>3.2</v>
          </cell>
          <cell r="BQ81">
            <v>-7.5</v>
          </cell>
          <cell r="BR81">
            <v>-15.1</v>
          </cell>
        </row>
        <row r="82">
          <cell r="A82" t="str">
            <v>2котельная ул.Комсомольская 18л</v>
          </cell>
          <cell r="B82">
            <v>2</v>
          </cell>
          <cell r="C82">
            <v>0</v>
          </cell>
          <cell r="D82" t="str">
            <v>котельная ул.Комсомольская 18л</v>
          </cell>
          <cell r="E82" t="str">
            <v>КВм-3,15</v>
          </cell>
          <cell r="F82">
            <v>0</v>
          </cell>
          <cell r="G82">
            <v>2018</v>
          </cell>
          <cell r="H82">
            <v>1</v>
          </cell>
          <cell r="I82">
            <v>114.85</v>
          </cell>
          <cell r="J82">
            <v>5184</v>
          </cell>
          <cell r="K82">
            <v>2.71</v>
          </cell>
          <cell r="L82">
            <v>81.5</v>
          </cell>
          <cell r="M82">
            <v>175.29</v>
          </cell>
          <cell r="N82">
            <v>59</v>
          </cell>
          <cell r="O82">
            <v>242.1</v>
          </cell>
          <cell r="P82">
            <v>0</v>
          </cell>
          <cell r="Q82" t="str">
            <v>отопление</v>
          </cell>
          <cell r="R82">
            <v>0</v>
          </cell>
          <cell r="S82">
            <v>0</v>
          </cell>
          <cell r="T82" t="str">
            <v>да</v>
          </cell>
          <cell r="U82" t="str">
            <v>да</v>
          </cell>
          <cell r="V82" t="str">
            <v>да</v>
          </cell>
          <cell r="W82" t="str">
            <v>да</v>
          </cell>
          <cell r="X82" t="str">
            <v>да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 t="str">
            <v>да</v>
          </cell>
          <cell r="AD82" t="str">
            <v>да</v>
          </cell>
          <cell r="AE82" t="str">
            <v>да</v>
          </cell>
          <cell r="AF82">
            <v>0</v>
          </cell>
          <cell r="AG82">
            <v>744</v>
          </cell>
          <cell r="AH82">
            <v>672</v>
          </cell>
          <cell r="AI82">
            <v>744</v>
          </cell>
          <cell r="AJ82">
            <v>720</v>
          </cell>
          <cell r="AK82">
            <v>48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744</v>
          </cell>
          <cell r="AQ82">
            <v>720</v>
          </cell>
          <cell r="AR82">
            <v>744</v>
          </cell>
          <cell r="AS82">
            <v>0</v>
          </cell>
          <cell r="AT82" t="e">
            <v>#N/A</v>
          </cell>
          <cell r="AU82" t="e">
            <v>#N/A</v>
          </cell>
          <cell r="AV82" t="e">
            <v>#N/A</v>
          </cell>
          <cell r="AW82" t="e">
            <v>#N/A</v>
          </cell>
          <cell r="AX82" t="e">
            <v>#N/A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 t="e">
            <v>#N/A</v>
          </cell>
          <cell r="BD82" t="e">
            <v>#N/A</v>
          </cell>
          <cell r="BE82" t="e">
            <v>#N/A</v>
          </cell>
          <cell r="BF82">
            <v>0</v>
          </cell>
          <cell r="BG82">
            <v>-17.600000000000001</v>
          </cell>
          <cell r="BH82">
            <v>-16.3</v>
          </cell>
          <cell r="BI82">
            <v>-8.6999999999999993</v>
          </cell>
          <cell r="BJ82">
            <v>3.3</v>
          </cell>
          <cell r="BK82">
            <v>12.2</v>
          </cell>
          <cell r="BL82">
            <v>18.399999999999999</v>
          </cell>
          <cell r="BM82">
            <v>20.3</v>
          </cell>
          <cell r="BN82">
            <v>17.2</v>
          </cell>
          <cell r="BO82">
            <v>11.3</v>
          </cell>
          <cell r="BP82">
            <v>3.2</v>
          </cell>
          <cell r="BQ82">
            <v>-7.5</v>
          </cell>
          <cell r="BR82">
            <v>-15.1</v>
          </cell>
        </row>
        <row r="83">
          <cell r="A83" t="str">
            <v>3котельная ул.Комсомольская 18л</v>
          </cell>
          <cell r="B83">
            <v>3</v>
          </cell>
          <cell r="C83">
            <v>0</v>
          </cell>
          <cell r="D83" t="str">
            <v>котельная ул.Комсомольская 18л</v>
          </cell>
          <cell r="E83" t="str">
            <v>КВм-3,15</v>
          </cell>
          <cell r="F83">
            <v>0</v>
          </cell>
          <cell r="G83">
            <v>2018</v>
          </cell>
          <cell r="H83">
            <v>1</v>
          </cell>
          <cell r="I83">
            <v>114.85</v>
          </cell>
          <cell r="J83">
            <v>5184</v>
          </cell>
          <cell r="K83">
            <v>2.71</v>
          </cell>
          <cell r="L83">
            <v>81.5</v>
          </cell>
          <cell r="M83">
            <v>175.29</v>
          </cell>
          <cell r="N83">
            <v>59</v>
          </cell>
          <cell r="O83">
            <v>242.1</v>
          </cell>
          <cell r="P83">
            <v>0</v>
          </cell>
          <cell r="Q83" t="str">
            <v>отопление</v>
          </cell>
          <cell r="R83">
            <v>0</v>
          </cell>
          <cell r="S83">
            <v>0</v>
          </cell>
          <cell r="T83" t="str">
            <v>да</v>
          </cell>
          <cell r="U83" t="str">
            <v>да</v>
          </cell>
          <cell r="V83" t="str">
            <v>да</v>
          </cell>
          <cell r="W83" t="str">
            <v>да</v>
          </cell>
          <cell r="X83" t="str">
            <v>да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 t="str">
            <v>да</v>
          </cell>
          <cell r="AD83" t="str">
            <v>да</v>
          </cell>
          <cell r="AE83" t="str">
            <v>да</v>
          </cell>
          <cell r="AF83">
            <v>0</v>
          </cell>
          <cell r="AG83">
            <v>744</v>
          </cell>
          <cell r="AH83">
            <v>672</v>
          </cell>
          <cell r="AI83">
            <v>744</v>
          </cell>
          <cell r="AJ83">
            <v>720</v>
          </cell>
          <cell r="AK83">
            <v>48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744</v>
          </cell>
          <cell r="AQ83">
            <v>720</v>
          </cell>
          <cell r="AR83">
            <v>744</v>
          </cell>
          <cell r="AS83">
            <v>0</v>
          </cell>
          <cell r="AT83" t="e">
            <v>#N/A</v>
          </cell>
          <cell r="AU83" t="e">
            <v>#N/A</v>
          </cell>
          <cell r="AV83" t="e">
            <v>#N/A</v>
          </cell>
          <cell r="AW83" t="e">
            <v>#N/A</v>
          </cell>
          <cell r="AX83" t="e">
            <v>#N/A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 t="e">
            <v>#N/A</v>
          </cell>
          <cell r="BD83" t="e">
            <v>#N/A</v>
          </cell>
          <cell r="BE83" t="e">
            <v>#N/A</v>
          </cell>
          <cell r="BF83">
            <v>0</v>
          </cell>
          <cell r="BG83">
            <v>-17.600000000000001</v>
          </cell>
          <cell r="BH83">
            <v>-16.3</v>
          </cell>
          <cell r="BI83">
            <v>-8.6999999999999993</v>
          </cell>
          <cell r="BJ83">
            <v>3.3</v>
          </cell>
          <cell r="BK83">
            <v>12.2</v>
          </cell>
          <cell r="BL83">
            <v>18.399999999999999</v>
          </cell>
          <cell r="BM83">
            <v>20.3</v>
          </cell>
          <cell r="BN83">
            <v>17.2</v>
          </cell>
          <cell r="BO83">
            <v>11.3</v>
          </cell>
          <cell r="BP83">
            <v>3.2</v>
          </cell>
          <cell r="BQ83">
            <v>-7.5</v>
          </cell>
          <cell r="BR83">
            <v>-15.1</v>
          </cell>
        </row>
        <row r="84">
          <cell r="A84" t="str">
            <v>4котельная ул.Комсомольская 18л</v>
          </cell>
          <cell r="B84">
            <v>4</v>
          </cell>
          <cell r="C84">
            <v>0</v>
          </cell>
          <cell r="D84" t="str">
            <v>котельная ул.Комсомольская 18л</v>
          </cell>
          <cell r="E84" t="str">
            <v>КВм-3,15</v>
          </cell>
          <cell r="F84">
            <v>0</v>
          </cell>
          <cell r="G84">
            <v>2018</v>
          </cell>
          <cell r="H84">
            <v>1</v>
          </cell>
          <cell r="I84">
            <v>114.85</v>
          </cell>
          <cell r="J84">
            <v>5184</v>
          </cell>
          <cell r="K84">
            <v>2.71</v>
          </cell>
          <cell r="L84">
            <v>81.5</v>
          </cell>
          <cell r="M84">
            <v>175.29</v>
          </cell>
          <cell r="N84">
            <v>59</v>
          </cell>
          <cell r="O84">
            <v>242.1</v>
          </cell>
          <cell r="P84">
            <v>0</v>
          </cell>
          <cell r="Q84" t="str">
            <v>отопление</v>
          </cell>
          <cell r="R84" t="str">
            <v>в резерве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-17.600000000000001</v>
          </cell>
          <cell r="BH84">
            <v>-16.3</v>
          </cell>
          <cell r="BI84">
            <v>-8.6999999999999993</v>
          </cell>
          <cell r="BJ84">
            <v>3.3</v>
          </cell>
          <cell r="BK84">
            <v>12.2</v>
          </cell>
          <cell r="BL84">
            <v>18.399999999999999</v>
          </cell>
          <cell r="BM84">
            <v>20.3</v>
          </cell>
          <cell r="BN84">
            <v>17.2</v>
          </cell>
          <cell r="BO84">
            <v>11.3</v>
          </cell>
          <cell r="BP84">
            <v>3.2</v>
          </cell>
          <cell r="BQ84">
            <v>-7.5</v>
          </cell>
          <cell r="BR84">
            <v>-15.1</v>
          </cell>
        </row>
        <row r="85">
          <cell r="A85" t="str">
            <v>5котельная ул.Комсомольская 18л</v>
          </cell>
          <cell r="B85">
            <v>5</v>
          </cell>
          <cell r="C85">
            <v>0</v>
          </cell>
          <cell r="D85" t="str">
            <v>котельная ул.Комсомольская 18л</v>
          </cell>
          <cell r="E85" t="str">
            <v>КВм-2,0</v>
          </cell>
          <cell r="F85">
            <v>0</v>
          </cell>
          <cell r="G85">
            <v>2018</v>
          </cell>
          <cell r="H85">
            <v>1</v>
          </cell>
          <cell r="I85">
            <v>101.85</v>
          </cell>
          <cell r="J85">
            <v>8400</v>
          </cell>
          <cell r="K85">
            <v>1.72</v>
          </cell>
          <cell r="L85">
            <v>82.3</v>
          </cell>
          <cell r="M85">
            <v>173.58</v>
          </cell>
          <cell r="N85">
            <v>59</v>
          </cell>
          <cell r="O85">
            <v>242.1</v>
          </cell>
          <cell r="P85">
            <v>0</v>
          </cell>
          <cell r="Q85" t="str">
            <v>ГВС</v>
          </cell>
          <cell r="R85">
            <v>0</v>
          </cell>
          <cell r="S85">
            <v>0</v>
          </cell>
          <cell r="T85" t="str">
            <v>да</v>
          </cell>
          <cell r="U85" t="str">
            <v>да</v>
          </cell>
          <cell r="V85" t="str">
            <v>да</v>
          </cell>
          <cell r="W85" t="str">
            <v>да</v>
          </cell>
          <cell r="X85" t="str">
            <v>да</v>
          </cell>
          <cell r="Y85" t="str">
            <v>да</v>
          </cell>
          <cell r="Z85" t="str">
            <v>да</v>
          </cell>
          <cell r="AA85" t="str">
            <v>да</v>
          </cell>
          <cell r="AB85" t="str">
            <v>да</v>
          </cell>
          <cell r="AC85" t="str">
            <v>да</v>
          </cell>
          <cell r="AD85" t="str">
            <v>да</v>
          </cell>
          <cell r="AE85" t="str">
            <v>да</v>
          </cell>
          <cell r="AF85">
            <v>0</v>
          </cell>
          <cell r="AG85">
            <v>744</v>
          </cell>
          <cell r="AH85">
            <v>672</v>
          </cell>
          <cell r="AI85">
            <v>744</v>
          </cell>
          <cell r="AJ85">
            <v>720</v>
          </cell>
          <cell r="AK85">
            <v>744</v>
          </cell>
          <cell r="AL85">
            <v>480</v>
          </cell>
          <cell r="AM85">
            <v>624</v>
          </cell>
          <cell r="AN85">
            <v>744</v>
          </cell>
          <cell r="AO85">
            <v>672</v>
          </cell>
          <cell r="AP85">
            <v>744</v>
          </cell>
          <cell r="AQ85">
            <v>720</v>
          </cell>
          <cell r="AR85">
            <v>744</v>
          </cell>
          <cell r="AS85">
            <v>0</v>
          </cell>
          <cell r="AT85" t="e">
            <v>#N/A</v>
          </cell>
          <cell r="AU85" t="e">
            <v>#N/A</v>
          </cell>
          <cell r="AV85" t="e">
            <v>#N/A</v>
          </cell>
          <cell r="AW85" t="e">
            <v>#N/A</v>
          </cell>
          <cell r="AX85" t="e">
            <v>#N/A</v>
          </cell>
          <cell r="AY85" t="e">
            <v>#N/A</v>
          </cell>
          <cell r="AZ85" t="e">
            <v>#N/A</v>
          </cell>
          <cell r="BA85" t="e">
            <v>#N/A</v>
          </cell>
          <cell r="BB85" t="e">
            <v>#N/A</v>
          </cell>
          <cell r="BC85" t="e">
            <v>#N/A</v>
          </cell>
          <cell r="BD85" t="e">
            <v>#N/A</v>
          </cell>
          <cell r="BE85" t="e">
            <v>#N/A</v>
          </cell>
          <cell r="BF85">
            <v>0</v>
          </cell>
          <cell r="BG85">
            <v>-17.600000000000001</v>
          </cell>
          <cell r="BH85">
            <v>-16.3</v>
          </cell>
          <cell r="BI85">
            <v>-8.6999999999999993</v>
          </cell>
          <cell r="BJ85">
            <v>3.3</v>
          </cell>
          <cell r="BK85">
            <v>12.2</v>
          </cell>
          <cell r="BL85">
            <v>18.399999999999999</v>
          </cell>
          <cell r="BM85">
            <v>20.3</v>
          </cell>
          <cell r="BN85">
            <v>17.2</v>
          </cell>
          <cell r="BO85">
            <v>11.3</v>
          </cell>
          <cell r="BP85">
            <v>3.2</v>
          </cell>
          <cell r="BQ85">
            <v>-7.5</v>
          </cell>
          <cell r="BR85">
            <v>-15.1</v>
          </cell>
        </row>
        <row r="86">
          <cell r="A86" t="str">
            <v>6котельная ул.Комсомольская 18л</v>
          </cell>
          <cell r="B86">
            <v>6</v>
          </cell>
          <cell r="C86">
            <v>0</v>
          </cell>
          <cell r="D86" t="str">
            <v>котельная ул.Комсомольская 18л</v>
          </cell>
          <cell r="E86" t="str">
            <v>КВм-2,0</v>
          </cell>
          <cell r="F86">
            <v>0</v>
          </cell>
          <cell r="G86">
            <v>2018</v>
          </cell>
          <cell r="H86">
            <v>1</v>
          </cell>
          <cell r="I86">
            <v>101.85</v>
          </cell>
          <cell r="J86">
            <v>8400</v>
          </cell>
          <cell r="K86">
            <v>1.72</v>
          </cell>
          <cell r="L86">
            <v>82.3</v>
          </cell>
          <cell r="M86">
            <v>173.58</v>
          </cell>
          <cell r="N86">
            <v>59</v>
          </cell>
          <cell r="O86">
            <v>242.1</v>
          </cell>
          <cell r="P86">
            <v>0</v>
          </cell>
          <cell r="Q86" t="str">
            <v>ГВС</v>
          </cell>
          <cell r="R86" t="str">
            <v>в резерве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-17.600000000000001</v>
          </cell>
          <cell r="BH86">
            <v>-16.3</v>
          </cell>
          <cell r="BI86">
            <v>-8.6999999999999993</v>
          </cell>
          <cell r="BJ86">
            <v>3.3</v>
          </cell>
          <cell r="BK86">
            <v>12.2</v>
          </cell>
          <cell r="BL86">
            <v>18.399999999999999</v>
          </cell>
          <cell r="BM86">
            <v>20.3</v>
          </cell>
          <cell r="BN86">
            <v>17.2</v>
          </cell>
          <cell r="BO86">
            <v>11.3</v>
          </cell>
          <cell r="BP86">
            <v>3.2</v>
          </cell>
          <cell r="BQ86">
            <v>-7.5</v>
          </cell>
          <cell r="BR86">
            <v>-15.1</v>
          </cell>
        </row>
        <row r="87">
          <cell r="A87" t="str">
            <v/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 t="str">
            <v/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 t="e">
            <v>#DIV/0!</v>
          </cell>
          <cell r="N87" t="e">
            <v>#N/A</v>
          </cell>
          <cell r="O87" t="e">
            <v>#N/A</v>
          </cell>
          <cell r="P87">
            <v>0</v>
          </cell>
          <cell r="Q87" t="str">
            <v/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-17.600000000000001</v>
          </cell>
          <cell r="BH87">
            <v>-16.3</v>
          </cell>
          <cell r="BI87">
            <v>-8.6999999999999993</v>
          </cell>
          <cell r="BJ87">
            <v>3.3</v>
          </cell>
          <cell r="BK87">
            <v>12.2</v>
          </cell>
          <cell r="BL87">
            <v>18.399999999999999</v>
          </cell>
          <cell r="BM87">
            <v>20.3</v>
          </cell>
          <cell r="BN87">
            <v>17.2</v>
          </cell>
          <cell r="BO87">
            <v>11.3</v>
          </cell>
          <cell r="BP87">
            <v>3.2</v>
          </cell>
          <cell r="BQ87">
            <v>-7.5</v>
          </cell>
          <cell r="BR87">
            <v>-15.1</v>
          </cell>
        </row>
        <row r="88">
          <cell r="A88" t="str">
            <v/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 t="str">
            <v/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e">
            <v>#DIV/0!</v>
          </cell>
          <cell r="N88" t="e">
            <v>#N/A</v>
          </cell>
          <cell r="O88" t="e">
            <v>#N/A</v>
          </cell>
          <cell r="P88">
            <v>0</v>
          </cell>
          <cell r="Q88" t="str">
            <v/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-17.600000000000001</v>
          </cell>
          <cell r="BH88">
            <v>-16.3</v>
          </cell>
          <cell r="BI88">
            <v>-8.6999999999999993</v>
          </cell>
          <cell r="BJ88">
            <v>3.3</v>
          </cell>
          <cell r="BK88">
            <v>12.2</v>
          </cell>
          <cell r="BL88">
            <v>18.399999999999999</v>
          </cell>
          <cell r="BM88">
            <v>20.3</v>
          </cell>
          <cell r="BN88">
            <v>17.2</v>
          </cell>
          <cell r="BO88">
            <v>11.3</v>
          </cell>
          <cell r="BP88">
            <v>3.2</v>
          </cell>
          <cell r="BQ88">
            <v>-7.5</v>
          </cell>
          <cell r="BR88">
            <v>-15.1</v>
          </cell>
        </row>
        <row r="89">
          <cell r="A89" t="str">
            <v/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 t="str">
            <v/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 t="e">
            <v>#DIV/0!</v>
          </cell>
          <cell r="N89" t="e">
            <v>#N/A</v>
          </cell>
          <cell r="O89" t="e">
            <v>#N/A</v>
          </cell>
          <cell r="P89">
            <v>0</v>
          </cell>
          <cell r="Q89" t="str">
            <v/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-17.600000000000001</v>
          </cell>
          <cell r="BH89">
            <v>-16.3</v>
          </cell>
          <cell r="BI89">
            <v>-8.6999999999999993</v>
          </cell>
          <cell r="BJ89">
            <v>3.3</v>
          </cell>
          <cell r="BK89">
            <v>12.2</v>
          </cell>
          <cell r="BL89">
            <v>18.399999999999999</v>
          </cell>
          <cell r="BM89">
            <v>20.3</v>
          </cell>
          <cell r="BN89">
            <v>17.2</v>
          </cell>
          <cell r="BO89">
            <v>11.3</v>
          </cell>
          <cell r="BP89">
            <v>3.2</v>
          </cell>
          <cell r="BQ89">
            <v>-7.5</v>
          </cell>
          <cell r="BR89">
            <v>-15.1</v>
          </cell>
        </row>
        <row r="90">
          <cell r="A90" t="str">
            <v/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 t="str">
            <v/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 t="e">
            <v>#DIV/0!</v>
          </cell>
          <cell r="N90" t="e">
            <v>#N/A</v>
          </cell>
          <cell r="O90" t="e">
            <v>#N/A</v>
          </cell>
          <cell r="P90">
            <v>0</v>
          </cell>
          <cell r="Q90" t="str">
            <v/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-17.600000000000001</v>
          </cell>
          <cell r="BH90">
            <v>-16.3</v>
          </cell>
          <cell r="BI90">
            <v>-8.6999999999999993</v>
          </cell>
          <cell r="BJ90">
            <v>3.3</v>
          </cell>
          <cell r="BK90">
            <v>12.2</v>
          </cell>
          <cell r="BL90">
            <v>18.399999999999999</v>
          </cell>
          <cell r="BM90">
            <v>20.3</v>
          </cell>
          <cell r="BN90">
            <v>17.2</v>
          </cell>
          <cell r="BO90">
            <v>11.3</v>
          </cell>
          <cell r="BP90">
            <v>3.2</v>
          </cell>
          <cell r="BQ90">
            <v>-7.5</v>
          </cell>
          <cell r="BR90">
            <v>-15.1</v>
          </cell>
        </row>
        <row r="91">
          <cell r="A91" t="str">
            <v/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 t="str">
            <v/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 t="e">
            <v>#DIV/0!</v>
          </cell>
          <cell r="N91" t="e">
            <v>#N/A</v>
          </cell>
          <cell r="O91" t="e">
            <v>#N/A</v>
          </cell>
          <cell r="P91">
            <v>0</v>
          </cell>
          <cell r="Q91" t="str">
            <v/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-17.600000000000001</v>
          </cell>
          <cell r="BH91">
            <v>-16.3</v>
          </cell>
          <cell r="BI91">
            <v>-8.6999999999999993</v>
          </cell>
          <cell r="BJ91">
            <v>3.3</v>
          </cell>
          <cell r="BK91">
            <v>12.2</v>
          </cell>
          <cell r="BL91">
            <v>18.399999999999999</v>
          </cell>
          <cell r="BM91">
            <v>20.3</v>
          </cell>
          <cell r="BN91">
            <v>17.2</v>
          </cell>
          <cell r="BO91">
            <v>11.3</v>
          </cell>
          <cell r="BP91">
            <v>3.2</v>
          </cell>
          <cell r="BQ91">
            <v>-7.5</v>
          </cell>
          <cell r="BR91">
            <v>-15.1</v>
          </cell>
        </row>
        <row r="92">
          <cell r="A92" t="str">
            <v/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 t="str">
            <v/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 t="e">
            <v>#DIV/0!</v>
          </cell>
          <cell r="N92" t="e">
            <v>#N/A</v>
          </cell>
          <cell r="O92" t="e">
            <v>#N/A</v>
          </cell>
          <cell r="P92">
            <v>0</v>
          </cell>
          <cell r="Q92" t="str">
            <v/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-17.600000000000001</v>
          </cell>
          <cell r="BH92">
            <v>-16.3</v>
          </cell>
          <cell r="BI92">
            <v>-8.6999999999999993</v>
          </cell>
          <cell r="BJ92">
            <v>3.3</v>
          </cell>
          <cell r="BK92">
            <v>12.2</v>
          </cell>
          <cell r="BL92">
            <v>18.399999999999999</v>
          </cell>
          <cell r="BM92">
            <v>20.3</v>
          </cell>
          <cell r="BN92">
            <v>17.2</v>
          </cell>
          <cell r="BO92">
            <v>11.3</v>
          </cell>
          <cell r="BP92">
            <v>3.2</v>
          </cell>
          <cell r="BQ92">
            <v>-7.5</v>
          </cell>
          <cell r="BR92">
            <v>-15.1</v>
          </cell>
        </row>
        <row r="93">
          <cell r="A93" t="str">
            <v/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 t="str">
            <v/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 t="e">
            <v>#DIV/0!</v>
          </cell>
          <cell r="N93" t="e">
            <v>#N/A</v>
          </cell>
          <cell r="O93" t="e">
            <v>#N/A</v>
          </cell>
          <cell r="P93">
            <v>0</v>
          </cell>
          <cell r="Q93" t="str">
            <v/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-17.600000000000001</v>
          </cell>
          <cell r="BH93">
            <v>-16.3</v>
          </cell>
          <cell r="BI93">
            <v>-8.6999999999999993</v>
          </cell>
          <cell r="BJ93">
            <v>3.3</v>
          </cell>
          <cell r="BK93">
            <v>12.2</v>
          </cell>
          <cell r="BL93">
            <v>18.399999999999999</v>
          </cell>
          <cell r="BM93">
            <v>20.3</v>
          </cell>
          <cell r="BN93">
            <v>17.2</v>
          </cell>
          <cell r="BO93">
            <v>11.3</v>
          </cell>
          <cell r="BP93">
            <v>3.2</v>
          </cell>
          <cell r="BQ93">
            <v>-7.5</v>
          </cell>
          <cell r="BR93">
            <v>-15.1</v>
          </cell>
        </row>
        <row r="94">
          <cell r="A94" t="str">
            <v/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 t="str">
            <v/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e">
            <v>#DIV/0!</v>
          </cell>
          <cell r="N94" t="e">
            <v>#N/A</v>
          </cell>
          <cell r="O94" t="e">
            <v>#N/A</v>
          </cell>
          <cell r="P94">
            <v>0</v>
          </cell>
          <cell r="Q94" t="str">
            <v/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-17.600000000000001</v>
          </cell>
          <cell r="BH94">
            <v>-16.3</v>
          </cell>
          <cell r="BI94">
            <v>-8.6999999999999993</v>
          </cell>
          <cell r="BJ94">
            <v>3.3</v>
          </cell>
          <cell r="BK94">
            <v>12.2</v>
          </cell>
          <cell r="BL94">
            <v>18.399999999999999</v>
          </cell>
          <cell r="BM94">
            <v>20.3</v>
          </cell>
          <cell r="BN94">
            <v>17.2</v>
          </cell>
          <cell r="BO94">
            <v>11.3</v>
          </cell>
          <cell r="BP94">
            <v>3.2</v>
          </cell>
          <cell r="BQ94">
            <v>-7.5</v>
          </cell>
          <cell r="BR94">
            <v>-15.1</v>
          </cell>
        </row>
        <row r="95">
          <cell r="A95" t="str">
            <v/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/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 t="e">
            <v>#DIV/0!</v>
          </cell>
          <cell r="N95" t="e">
            <v>#N/A</v>
          </cell>
          <cell r="O95" t="e">
            <v>#N/A</v>
          </cell>
          <cell r="P95">
            <v>0</v>
          </cell>
          <cell r="Q95" t="str">
            <v/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-17.600000000000001</v>
          </cell>
          <cell r="BH95">
            <v>-16.3</v>
          </cell>
          <cell r="BI95">
            <v>-8.6999999999999993</v>
          </cell>
          <cell r="BJ95">
            <v>3.3</v>
          </cell>
          <cell r="BK95">
            <v>12.2</v>
          </cell>
          <cell r="BL95">
            <v>18.399999999999999</v>
          </cell>
          <cell r="BM95">
            <v>20.3</v>
          </cell>
          <cell r="BN95">
            <v>17.2</v>
          </cell>
          <cell r="BO95">
            <v>11.3</v>
          </cell>
          <cell r="BP95">
            <v>3.2</v>
          </cell>
          <cell r="BQ95">
            <v>-7.5</v>
          </cell>
          <cell r="BR95">
            <v>-15.1</v>
          </cell>
        </row>
        <row r="96">
          <cell r="A96" t="str">
            <v/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 t="str">
            <v/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 t="e">
            <v>#DIV/0!</v>
          </cell>
          <cell r="N96" t="e">
            <v>#N/A</v>
          </cell>
          <cell r="O96" t="e">
            <v>#N/A</v>
          </cell>
          <cell r="P96">
            <v>0</v>
          </cell>
          <cell r="Q96" t="str">
            <v/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-17.600000000000001</v>
          </cell>
          <cell r="BH96">
            <v>-16.3</v>
          </cell>
          <cell r="BI96">
            <v>-8.6999999999999993</v>
          </cell>
          <cell r="BJ96">
            <v>3.3</v>
          </cell>
          <cell r="BK96">
            <v>12.2</v>
          </cell>
          <cell r="BL96">
            <v>18.399999999999999</v>
          </cell>
          <cell r="BM96">
            <v>20.3</v>
          </cell>
          <cell r="BN96">
            <v>17.2</v>
          </cell>
          <cell r="BO96">
            <v>11.3</v>
          </cell>
          <cell r="BP96">
            <v>3.2</v>
          </cell>
          <cell r="BQ96">
            <v>-7.5</v>
          </cell>
          <cell r="BR96">
            <v>-15.1</v>
          </cell>
        </row>
        <row r="97">
          <cell r="A97" t="str">
            <v/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 t="str">
            <v/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 t="e">
            <v>#DIV/0!</v>
          </cell>
          <cell r="N97" t="e">
            <v>#N/A</v>
          </cell>
          <cell r="O97" t="e">
            <v>#N/A</v>
          </cell>
          <cell r="P97">
            <v>0</v>
          </cell>
          <cell r="Q97" t="str">
            <v/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-17.600000000000001</v>
          </cell>
          <cell r="BH97">
            <v>-16.3</v>
          </cell>
          <cell r="BI97">
            <v>-8.6999999999999993</v>
          </cell>
          <cell r="BJ97">
            <v>3.3</v>
          </cell>
          <cell r="BK97">
            <v>12.2</v>
          </cell>
          <cell r="BL97">
            <v>18.399999999999999</v>
          </cell>
          <cell r="BM97">
            <v>20.3</v>
          </cell>
          <cell r="BN97">
            <v>17.2</v>
          </cell>
          <cell r="BO97">
            <v>11.3</v>
          </cell>
          <cell r="BP97">
            <v>3.2</v>
          </cell>
          <cell r="BQ97">
            <v>-7.5</v>
          </cell>
          <cell r="BR97">
            <v>-15.1</v>
          </cell>
        </row>
        <row r="98">
          <cell r="A98" t="str">
            <v/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 t="str">
            <v/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 t="e">
            <v>#DIV/0!</v>
          </cell>
          <cell r="N98" t="e">
            <v>#N/A</v>
          </cell>
          <cell r="O98" t="e">
            <v>#N/A</v>
          </cell>
          <cell r="P98">
            <v>0</v>
          </cell>
          <cell r="Q98" t="str">
            <v/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-17.600000000000001</v>
          </cell>
          <cell r="BH98">
            <v>-16.3</v>
          </cell>
          <cell r="BI98">
            <v>-8.6999999999999993</v>
          </cell>
          <cell r="BJ98">
            <v>3.3</v>
          </cell>
          <cell r="BK98">
            <v>12.2</v>
          </cell>
          <cell r="BL98">
            <v>18.399999999999999</v>
          </cell>
          <cell r="BM98">
            <v>20.3</v>
          </cell>
          <cell r="BN98">
            <v>17.2</v>
          </cell>
          <cell r="BO98">
            <v>11.3</v>
          </cell>
          <cell r="BP98">
            <v>3.2</v>
          </cell>
          <cell r="BQ98">
            <v>-7.5</v>
          </cell>
          <cell r="BR98">
            <v>-15.1</v>
          </cell>
        </row>
        <row r="99">
          <cell r="A99" t="str">
            <v/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 t="str">
            <v/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 t="e">
            <v>#DIV/0!</v>
          </cell>
          <cell r="N99" t="e">
            <v>#N/A</v>
          </cell>
          <cell r="O99" t="e">
            <v>#N/A</v>
          </cell>
          <cell r="P99">
            <v>0</v>
          </cell>
          <cell r="Q99" t="str">
            <v/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33</v>
          </cell>
          <cell r="AH99">
            <v>34</v>
          </cell>
          <cell r="AI99">
            <v>35</v>
          </cell>
          <cell r="AJ99">
            <v>36</v>
          </cell>
          <cell r="AK99">
            <v>37</v>
          </cell>
          <cell r="AL99">
            <v>38</v>
          </cell>
          <cell r="AM99">
            <v>39</v>
          </cell>
          <cell r="AN99">
            <v>40</v>
          </cell>
          <cell r="AO99">
            <v>41</v>
          </cell>
          <cell r="AP99">
            <v>42</v>
          </cell>
          <cell r="AQ99">
            <v>43</v>
          </cell>
          <cell r="AR99">
            <v>44</v>
          </cell>
          <cell r="AS99">
            <v>45</v>
          </cell>
          <cell r="AT99">
            <v>46</v>
          </cell>
          <cell r="AU99">
            <v>47</v>
          </cell>
          <cell r="AV99">
            <v>48</v>
          </cell>
          <cell r="AW99">
            <v>49</v>
          </cell>
          <cell r="AX99">
            <v>50</v>
          </cell>
          <cell r="AY99">
            <v>51</v>
          </cell>
          <cell r="AZ99">
            <v>52</v>
          </cell>
          <cell r="BA99">
            <v>53</v>
          </cell>
          <cell r="BB99">
            <v>54</v>
          </cell>
          <cell r="BC99">
            <v>55</v>
          </cell>
          <cell r="BD99">
            <v>56</v>
          </cell>
          <cell r="BE99">
            <v>57</v>
          </cell>
          <cell r="BF99">
            <v>58</v>
          </cell>
          <cell r="BG99">
            <v>59</v>
          </cell>
          <cell r="BH99">
            <v>60</v>
          </cell>
          <cell r="BI99">
            <v>61</v>
          </cell>
          <cell r="BJ99">
            <v>62</v>
          </cell>
          <cell r="BK99">
            <v>63</v>
          </cell>
          <cell r="BL99">
            <v>64</v>
          </cell>
          <cell r="BM99">
            <v>65</v>
          </cell>
          <cell r="BN99">
            <v>66</v>
          </cell>
          <cell r="BO99">
            <v>67</v>
          </cell>
          <cell r="BP99">
            <v>68</v>
          </cell>
          <cell r="BQ99">
            <v>69</v>
          </cell>
          <cell r="BR99">
            <v>70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ННЗТ"/>
      <sheetName val="Отпуск тепла"/>
      <sheetName val="Общие сведения"/>
      <sheetName val="Таблица 1"/>
      <sheetName val="Котлы"/>
      <sheetName val="Таблица 2"/>
      <sheetName val="Свод"/>
      <sheetName val="Свод.Таблица"/>
      <sheetName val="КУ1"/>
      <sheetName val="КУ2"/>
      <sheetName val="кот 2"/>
      <sheetName val="кот 3"/>
      <sheetName val="кот 4"/>
      <sheetName val="кот 5"/>
      <sheetName val="кот 6"/>
      <sheetName val="кот 7"/>
      <sheetName val="кот 9"/>
      <sheetName val="кот 10"/>
      <sheetName val="кот 11"/>
      <sheetName val="кот 12"/>
      <sheetName val="кот 13"/>
      <sheetName val="кот 15"/>
      <sheetName val="кот 16"/>
      <sheetName val="кот 17"/>
      <sheetName val="кот 18"/>
      <sheetName val="кот 20"/>
      <sheetName val="кот СБ"/>
      <sheetName val="сведения о котлах"/>
    </sheetNames>
    <sheetDataSet>
      <sheetData sheetId="0"/>
      <sheetData sheetId="1">
        <row r="4">
          <cell r="C4" t="str">
            <v>На отопление, Гкал/ч</v>
          </cell>
          <cell r="D4" t="str">
            <v>На ГВС, Гкал/ч</v>
          </cell>
          <cell r="E4" t="str">
            <v>Итого</v>
          </cell>
          <cell r="G4">
            <v>40544</v>
          </cell>
          <cell r="H4">
            <v>40575</v>
          </cell>
          <cell r="I4">
            <v>40603</v>
          </cell>
          <cell r="J4">
            <v>40634</v>
          </cell>
          <cell r="K4">
            <v>40664</v>
          </cell>
          <cell r="L4">
            <v>40695</v>
          </cell>
          <cell r="M4">
            <v>40725</v>
          </cell>
          <cell r="N4">
            <v>40756</v>
          </cell>
          <cell r="O4">
            <v>40787</v>
          </cell>
          <cell r="P4">
            <v>40817</v>
          </cell>
          <cell r="Q4">
            <v>40848</v>
          </cell>
          <cell r="R4">
            <v>40878</v>
          </cell>
          <cell r="U4">
            <v>40544</v>
          </cell>
          <cell r="V4">
            <v>40575</v>
          </cell>
          <cell r="W4">
            <v>40603</v>
          </cell>
          <cell r="X4">
            <v>40634</v>
          </cell>
          <cell r="Y4">
            <v>40664</v>
          </cell>
          <cell r="Z4">
            <v>40695</v>
          </cell>
          <cell r="AA4">
            <v>40725</v>
          </cell>
          <cell r="AB4">
            <v>40756</v>
          </cell>
          <cell r="AC4">
            <v>40787</v>
          </cell>
          <cell r="AD4">
            <v>40817</v>
          </cell>
          <cell r="AE4">
            <v>40848</v>
          </cell>
          <cell r="AF4">
            <v>40878</v>
          </cell>
        </row>
        <row r="5">
          <cell r="A5">
            <v>1</v>
          </cell>
          <cell r="B5">
            <v>2</v>
          </cell>
          <cell r="C5">
            <v>3</v>
          </cell>
          <cell r="D5">
            <v>4</v>
          </cell>
          <cell r="E5">
            <v>5</v>
          </cell>
          <cell r="F5">
            <v>6</v>
          </cell>
          <cell r="G5">
            <v>7</v>
          </cell>
          <cell r="H5">
            <v>8</v>
          </cell>
          <cell r="I5">
            <v>9</v>
          </cell>
          <cell r="J5">
            <v>10</v>
          </cell>
          <cell r="K5">
            <v>11</v>
          </cell>
          <cell r="L5">
            <v>12</v>
          </cell>
          <cell r="M5">
            <v>13</v>
          </cell>
          <cell r="N5">
            <v>14</v>
          </cell>
          <cell r="O5">
            <v>15</v>
          </cell>
          <cell r="P5">
            <v>16</v>
          </cell>
          <cell r="Q5">
            <v>17</v>
          </cell>
          <cell r="R5">
            <v>18</v>
          </cell>
          <cell r="T5">
            <v>1</v>
          </cell>
          <cell r="U5">
            <v>2</v>
          </cell>
          <cell r="V5">
            <v>3</v>
          </cell>
          <cell r="W5">
            <v>4</v>
          </cell>
          <cell r="X5">
            <v>5</v>
          </cell>
          <cell r="Y5">
            <v>6</v>
          </cell>
          <cell r="Z5">
            <v>7</v>
          </cell>
          <cell r="AA5">
            <v>8</v>
          </cell>
          <cell r="AB5">
            <v>9</v>
          </cell>
          <cell r="AC5">
            <v>10</v>
          </cell>
          <cell r="AD5">
            <v>11</v>
          </cell>
          <cell r="AE5">
            <v>12</v>
          </cell>
          <cell r="AF5">
            <v>13</v>
          </cell>
        </row>
        <row r="6">
          <cell r="A6" t="str">
            <v>котельная №1</v>
          </cell>
          <cell r="B6">
            <v>9.5</v>
          </cell>
          <cell r="C6">
            <v>5.1929999999999996</v>
          </cell>
          <cell r="D6">
            <v>0.377</v>
          </cell>
          <cell r="E6">
            <v>5.5699999999999994</v>
          </cell>
          <cell r="F6" t="e">
            <v>#REF!</v>
          </cell>
          <cell r="G6">
            <v>1426.4469999999999</v>
          </cell>
          <cell r="H6">
            <v>1558.644</v>
          </cell>
          <cell r="I6">
            <v>1376.241</v>
          </cell>
          <cell r="J6">
            <v>736.76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586.94600000000003</v>
          </cell>
          <cell r="Q6">
            <v>1207.3920000000001</v>
          </cell>
          <cell r="R6">
            <v>1663.7829999999999</v>
          </cell>
          <cell r="T6" t="str">
            <v>котельная №1</v>
          </cell>
          <cell r="U6">
            <v>168.191</v>
          </cell>
          <cell r="V6">
            <v>174.18299999999999</v>
          </cell>
          <cell r="W6">
            <v>195.958</v>
          </cell>
          <cell r="X6">
            <v>188.441</v>
          </cell>
          <cell r="Y6">
            <v>170.80199999999999</v>
          </cell>
          <cell r="Z6">
            <v>161.501</v>
          </cell>
          <cell r="AA6">
            <v>141.791</v>
          </cell>
          <cell r="AB6">
            <v>151.01300000000001</v>
          </cell>
          <cell r="AC6">
            <v>170.92599999999999</v>
          </cell>
          <cell r="AD6">
            <v>166.46199999999999</v>
          </cell>
          <cell r="AE6">
            <v>176.10599999999999</v>
          </cell>
          <cell r="AF6">
            <v>173.601</v>
          </cell>
        </row>
        <row r="7">
          <cell r="A7" t="str">
            <v>котельная №2</v>
          </cell>
          <cell r="B7">
            <v>2.2400000000000002</v>
          </cell>
          <cell r="C7">
            <v>1.524</v>
          </cell>
          <cell r="D7">
            <v>0</v>
          </cell>
          <cell r="E7">
            <v>1.524</v>
          </cell>
          <cell r="F7" t="e">
            <v>#REF!</v>
          </cell>
          <cell r="G7">
            <v>567.87599999999998</v>
          </cell>
          <cell r="H7">
            <v>516.18200000000002</v>
          </cell>
          <cell r="I7">
            <v>425.91</v>
          </cell>
          <cell r="J7">
            <v>219.26300000000001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165.94300000000001</v>
          </cell>
          <cell r="Q7">
            <v>388.25599999999997</v>
          </cell>
          <cell r="R7">
            <v>483.654</v>
          </cell>
          <cell r="T7" t="str">
            <v>котельная №2</v>
          </cell>
        </row>
        <row r="8">
          <cell r="A8" t="str">
            <v>котельная №3</v>
          </cell>
          <cell r="B8">
            <v>504</v>
          </cell>
          <cell r="C8">
            <v>1.6830000000000001</v>
          </cell>
          <cell r="D8">
            <v>0.216</v>
          </cell>
          <cell r="E8">
            <v>1.899</v>
          </cell>
          <cell r="F8" t="e">
            <v>#REF!</v>
          </cell>
          <cell r="G8">
            <v>698.40200000000004</v>
          </cell>
          <cell r="H8">
            <v>616.45899999999995</v>
          </cell>
          <cell r="I8">
            <v>523.904</v>
          </cell>
          <cell r="J8">
            <v>238.011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189.90299999999999</v>
          </cell>
          <cell r="Q8">
            <v>455.03399999999999</v>
          </cell>
          <cell r="R8">
            <v>589.59199999999998</v>
          </cell>
          <cell r="T8" t="str">
            <v>котельная №3</v>
          </cell>
          <cell r="U8">
            <v>134.39400000000001</v>
          </cell>
          <cell r="V8">
            <v>91.867999999999995</v>
          </cell>
          <cell r="W8">
            <v>129.95500000000001</v>
          </cell>
          <cell r="X8">
            <v>121.151</v>
          </cell>
          <cell r="Y8">
            <v>118.098</v>
          </cell>
          <cell r="Z8">
            <v>59.118000000000002</v>
          </cell>
          <cell r="AA8">
            <v>103.663</v>
          </cell>
          <cell r="AB8">
            <v>112.617</v>
          </cell>
          <cell r="AC8">
            <v>116.496</v>
          </cell>
          <cell r="AD8">
            <v>113.09399999999999</v>
          </cell>
          <cell r="AE8">
            <v>120.67400000000001</v>
          </cell>
          <cell r="AF8">
            <v>108.383</v>
          </cell>
        </row>
        <row r="9">
          <cell r="A9" t="str">
            <v>котельная №4</v>
          </cell>
          <cell r="B9">
            <v>5.29</v>
          </cell>
          <cell r="C9">
            <v>2.7890000000000001</v>
          </cell>
          <cell r="D9">
            <v>0.17699999999999999</v>
          </cell>
          <cell r="E9">
            <v>2.9660000000000002</v>
          </cell>
          <cell r="F9" t="e">
            <v>#REF!</v>
          </cell>
          <cell r="G9">
            <v>706.67899999999997</v>
          </cell>
          <cell r="H9">
            <v>747.24300000000005</v>
          </cell>
          <cell r="I9">
            <v>675.67600000000004</v>
          </cell>
          <cell r="J9">
            <v>406.03500000000003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304.43200000000002</v>
          </cell>
          <cell r="Q9">
            <v>579.45899999999995</v>
          </cell>
          <cell r="R9">
            <v>770.72500000000002</v>
          </cell>
          <cell r="T9" t="str">
            <v>котельная №4</v>
          </cell>
          <cell r="U9">
            <v>74.275000000000006</v>
          </cell>
          <cell r="V9">
            <v>83.718999999999994</v>
          </cell>
          <cell r="W9">
            <v>81.858000000000004</v>
          </cell>
          <cell r="X9">
            <v>83.918000000000006</v>
          </cell>
          <cell r="Y9">
            <v>85.421999999999997</v>
          </cell>
          <cell r="Z9">
            <v>64.188999999999993</v>
          </cell>
          <cell r="AA9">
            <v>34.481999999999999</v>
          </cell>
          <cell r="AB9">
            <v>67.168999999999997</v>
          </cell>
          <cell r="AC9">
            <v>70.245000000000005</v>
          </cell>
          <cell r="AD9">
            <v>66.94</v>
          </cell>
          <cell r="AE9">
            <v>65.831000000000003</v>
          </cell>
          <cell r="AF9">
            <v>61.152999999999999</v>
          </cell>
        </row>
        <row r="10">
          <cell r="A10" t="str">
            <v>котельная №5</v>
          </cell>
          <cell r="B10">
            <v>0.81</v>
          </cell>
          <cell r="C10">
            <v>0.39800000000000002</v>
          </cell>
          <cell r="D10">
            <v>1.7999999999999999E-2</v>
          </cell>
          <cell r="E10">
            <v>0.41600000000000004</v>
          </cell>
          <cell r="F10" t="e">
            <v>#REF!</v>
          </cell>
          <cell r="G10">
            <v>159.202</v>
          </cell>
          <cell r="H10">
            <v>150.35400000000001</v>
          </cell>
          <cell r="I10">
            <v>134.50399999999999</v>
          </cell>
          <cell r="J10">
            <v>78.460999999999999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71.108999999999995</v>
          </cell>
          <cell r="Q10">
            <v>127.505</v>
          </cell>
          <cell r="R10">
            <v>149.87100000000001</v>
          </cell>
          <cell r="T10" t="str">
            <v>котельная №5</v>
          </cell>
          <cell r="U10">
            <v>5.593</v>
          </cell>
          <cell r="V10">
            <v>5.5919999999999996</v>
          </cell>
          <cell r="W10">
            <v>6.52</v>
          </cell>
          <cell r="X10">
            <v>6.0739999999999998</v>
          </cell>
          <cell r="Y10">
            <v>7.5659999999999998</v>
          </cell>
          <cell r="Z10">
            <v>4.3310000000000004</v>
          </cell>
          <cell r="AA10">
            <v>3.8919999999999999</v>
          </cell>
          <cell r="AB10">
            <v>6.81</v>
          </cell>
          <cell r="AC10">
            <v>6.6790000000000003</v>
          </cell>
          <cell r="AD10">
            <v>6.9370000000000003</v>
          </cell>
          <cell r="AE10">
            <v>7.6310000000000002</v>
          </cell>
          <cell r="AF10">
            <v>7.726</v>
          </cell>
        </row>
        <row r="11">
          <cell r="A11" t="str">
            <v>котельная №6</v>
          </cell>
          <cell r="B11">
            <v>0.28000000000000003</v>
          </cell>
          <cell r="C11">
            <v>0.16800000000000001</v>
          </cell>
          <cell r="D11">
            <v>0</v>
          </cell>
          <cell r="E11">
            <v>0.16800000000000001</v>
          </cell>
          <cell r="F11" t="e">
            <v>#REF!</v>
          </cell>
          <cell r="G11">
            <v>77.644999999999996</v>
          </cell>
          <cell r="H11">
            <v>75.599000000000004</v>
          </cell>
          <cell r="I11">
            <v>56.48</v>
          </cell>
          <cell r="J11">
            <v>33.151000000000003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42.564</v>
          </cell>
          <cell r="Q11">
            <v>50.34</v>
          </cell>
          <cell r="R11">
            <v>73.491</v>
          </cell>
          <cell r="T11" t="str">
            <v>котельная №6</v>
          </cell>
        </row>
        <row r="12">
          <cell r="A12" t="str">
            <v>котельная №7</v>
          </cell>
          <cell r="B12">
            <v>2.19</v>
          </cell>
          <cell r="C12">
            <v>1.0640000000000001</v>
          </cell>
          <cell r="D12">
            <v>0</v>
          </cell>
          <cell r="E12">
            <v>1.0640000000000001</v>
          </cell>
          <cell r="F12" t="e">
            <v>#REF!</v>
          </cell>
          <cell r="G12">
            <v>373.529</v>
          </cell>
          <cell r="H12">
            <v>376.73500000000001</v>
          </cell>
          <cell r="I12">
            <v>347.11099999999999</v>
          </cell>
          <cell r="J12">
            <v>182.792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193.059</v>
          </cell>
          <cell r="Q12">
            <v>280.48200000000003</v>
          </cell>
          <cell r="R12">
            <v>356.99</v>
          </cell>
          <cell r="T12" t="str">
            <v>котельная №7</v>
          </cell>
        </row>
        <row r="13">
          <cell r="A13" t="str">
            <v>котельная №9</v>
          </cell>
          <cell r="B13">
            <v>3.32</v>
          </cell>
          <cell r="C13">
            <v>2.0630000000000002</v>
          </cell>
          <cell r="D13">
            <v>0</v>
          </cell>
          <cell r="E13">
            <v>2.0630000000000002</v>
          </cell>
          <cell r="F13" t="e">
            <v>#REF!</v>
          </cell>
          <cell r="G13">
            <v>710.86500000000001</v>
          </cell>
          <cell r="H13">
            <v>551.65700000000004</v>
          </cell>
          <cell r="I13">
            <v>465.22800000000001</v>
          </cell>
          <cell r="J13">
            <v>236.244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188.893</v>
          </cell>
          <cell r="Q13">
            <v>392.80399999999997</v>
          </cell>
          <cell r="R13">
            <v>568.03499999999997</v>
          </cell>
          <cell r="T13" t="str">
            <v>котельная №9</v>
          </cell>
        </row>
        <row r="14">
          <cell r="A14" t="str">
            <v>котельная №10</v>
          </cell>
          <cell r="B14">
            <v>2.29</v>
          </cell>
          <cell r="C14">
            <v>1.5569999999999999</v>
          </cell>
          <cell r="D14">
            <v>7.8E-2</v>
          </cell>
          <cell r="E14">
            <v>1.635</v>
          </cell>
          <cell r="F14" t="e">
            <v>#REF!</v>
          </cell>
          <cell r="G14">
            <v>467.685</v>
          </cell>
          <cell r="H14">
            <v>484.392</v>
          </cell>
          <cell r="I14">
            <v>425.22800000000001</v>
          </cell>
          <cell r="J14">
            <v>262.79300000000001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188.97300000000001</v>
          </cell>
          <cell r="Q14">
            <v>368.66899999999998</v>
          </cell>
          <cell r="R14">
            <v>490.49900000000002</v>
          </cell>
          <cell r="T14" t="str">
            <v>котельная №10</v>
          </cell>
          <cell r="U14">
            <v>29.838999999999999</v>
          </cell>
          <cell r="V14">
            <v>29.222999999999999</v>
          </cell>
          <cell r="W14">
            <v>41.871000000000002</v>
          </cell>
          <cell r="X14">
            <v>35.103000000000002</v>
          </cell>
          <cell r="Y14">
            <v>32.908000000000001</v>
          </cell>
          <cell r="Z14">
            <v>25.407</v>
          </cell>
          <cell r="AA14">
            <v>18.149000000000001</v>
          </cell>
          <cell r="AB14">
            <v>26.254000000000001</v>
          </cell>
          <cell r="AC14">
            <v>24.959</v>
          </cell>
          <cell r="AD14">
            <v>29.292000000000002</v>
          </cell>
          <cell r="AE14">
            <v>30.265999999999998</v>
          </cell>
          <cell r="AF14">
            <v>29.234999999999999</v>
          </cell>
        </row>
        <row r="15">
          <cell r="A15" t="str">
            <v>котельная №11</v>
          </cell>
          <cell r="B15">
            <v>3.08</v>
          </cell>
          <cell r="C15">
            <v>1.472</v>
          </cell>
          <cell r="D15">
            <v>9.5000000000000001E-2</v>
          </cell>
          <cell r="E15">
            <v>1.5669999999999999</v>
          </cell>
          <cell r="F15" t="e">
            <v>#REF!</v>
          </cell>
          <cell r="G15">
            <v>555.95100000000002</v>
          </cell>
          <cell r="H15">
            <v>514.25099999999998</v>
          </cell>
          <cell r="I15">
            <v>490.37700000000001</v>
          </cell>
          <cell r="J15">
            <v>303.90800000000002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245.536</v>
          </cell>
          <cell r="Q15">
            <v>394.49400000000003</v>
          </cell>
          <cell r="R15">
            <v>514.48099999999999</v>
          </cell>
          <cell r="T15" t="str">
            <v>котельная №11</v>
          </cell>
          <cell r="U15">
            <v>33.347000000000001</v>
          </cell>
          <cell r="V15">
            <v>31.948</v>
          </cell>
          <cell r="W15">
            <v>34.887</v>
          </cell>
          <cell r="X15">
            <v>33.993000000000002</v>
          </cell>
          <cell r="Y15">
            <v>29.178000000000001</v>
          </cell>
          <cell r="Z15">
            <v>16.321000000000002</v>
          </cell>
          <cell r="AA15">
            <v>28.361999999999998</v>
          </cell>
          <cell r="AB15">
            <v>28.422000000000001</v>
          </cell>
          <cell r="AC15">
            <v>29.588000000000001</v>
          </cell>
          <cell r="AD15">
            <v>33.44</v>
          </cell>
          <cell r="AE15">
            <v>31.648</v>
          </cell>
          <cell r="AF15">
            <v>33.523000000000003</v>
          </cell>
        </row>
        <row r="16">
          <cell r="A16" t="str">
            <v>котельная №12</v>
          </cell>
          <cell r="B16">
            <v>0.32</v>
          </cell>
          <cell r="C16">
            <v>0</v>
          </cell>
          <cell r="D16">
            <v>0</v>
          </cell>
          <cell r="E16">
            <v>0</v>
          </cell>
          <cell r="F16" t="e">
            <v>#REF!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T16" t="str">
            <v>котельная №12</v>
          </cell>
        </row>
        <row r="17">
          <cell r="A17" t="str">
            <v>котельная №13</v>
          </cell>
          <cell r="B17">
            <v>3.2</v>
          </cell>
          <cell r="C17">
            <v>0.996</v>
          </cell>
          <cell r="D17">
            <v>4.8000000000000001E-2</v>
          </cell>
          <cell r="E17">
            <v>1.044</v>
          </cell>
          <cell r="F17" t="e">
            <v>#REF!</v>
          </cell>
          <cell r="G17">
            <v>314.97300000000001</v>
          </cell>
          <cell r="H17">
            <v>292.07499999999999</v>
          </cell>
          <cell r="I17">
            <v>278.322</v>
          </cell>
          <cell r="J17">
            <v>208.51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201.26599999999999</v>
          </cell>
          <cell r="Q17">
            <v>265.21600000000001</v>
          </cell>
          <cell r="R17">
            <v>306.14699999999999</v>
          </cell>
          <cell r="T17" t="str">
            <v>котельная №13</v>
          </cell>
          <cell r="U17">
            <v>18.873999999999999</v>
          </cell>
          <cell r="V17">
            <v>20.93</v>
          </cell>
          <cell r="W17">
            <v>25.074000000000002</v>
          </cell>
          <cell r="X17">
            <v>20.927</v>
          </cell>
          <cell r="Y17">
            <v>17.984000000000002</v>
          </cell>
          <cell r="Z17">
            <v>18.52</v>
          </cell>
          <cell r="AA17">
            <v>5.4980000000000002</v>
          </cell>
          <cell r="AB17">
            <v>9.1790000000000003</v>
          </cell>
          <cell r="AC17">
            <v>15.78</v>
          </cell>
          <cell r="AD17">
            <v>10.531000000000001</v>
          </cell>
          <cell r="AE17">
            <v>14.095000000000001</v>
          </cell>
          <cell r="AF17">
            <v>12.54</v>
          </cell>
        </row>
        <row r="18">
          <cell r="A18" t="str">
            <v>котельная №15</v>
          </cell>
          <cell r="B18">
            <v>1.32</v>
          </cell>
          <cell r="C18">
            <v>0.88</v>
          </cell>
          <cell r="D18">
            <v>0</v>
          </cell>
          <cell r="E18">
            <v>0.88</v>
          </cell>
          <cell r="F18" t="e">
            <v>#REF!</v>
          </cell>
          <cell r="G18">
            <v>396.62299999999999</v>
          </cell>
          <cell r="H18">
            <v>261.91199999999998</v>
          </cell>
          <cell r="I18">
            <v>238.982</v>
          </cell>
          <cell r="J18">
            <v>144.09299999999999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102.441</v>
          </cell>
          <cell r="Q18">
            <v>236.71799999999999</v>
          </cell>
          <cell r="R18">
            <v>323.46699999999998</v>
          </cell>
          <cell r="T18" t="str">
            <v>котельная №15</v>
          </cell>
        </row>
        <row r="19">
          <cell r="A19" t="str">
            <v>котельная №16</v>
          </cell>
          <cell r="B19">
            <v>0.88</v>
          </cell>
          <cell r="C19">
            <v>0.72699999999999998</v>
          </cell>
          <cell r="D19">
            <v>0</v>
          </cell>
          <cell r="E19">
            <v>0.72699999999999998</v>
          </cell>
          <cell r="F19" t="e">
            <v>#REF!</v>
          </cell>
          <cell r="G19">
            <v>250.81</v>
          </cell>
          <cell r="H19">
            <v>208.333</v>
          </cell>
          <cell r="I19">
            <v>199.81</v>
          </cell>
          <cell r="J19">
            <v>133.988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126.199</v>
          </cell>
          <cell r="Q19">
            <v>194.792</v>
          </cell>
          <cell r="R19">
            <v>205.35300000000001</v>
          </cell>
          <cell r="T19" t="str">
            <v>котельная №16</v>
          </cell>
        </row>
        <row r="20">
          <cell r="A20" t="str">
            <v>котельная №17</v>
          </cell>
          <cell r="B20">
            <v>0.55000000000000004</v>
          </cell>
          <cell r="C20">
            <v>0.318</v>
          </cell>
          <cell r="D20">
            <v>0</v>
          </cell>
          <cell r="E20">
            <v>0.318</v>
          </cell>
          <cell r="F20" t="e">
            <v>#REF!</v>
          </cell>
          <cell r="G20">
            <v>101.53700000000001</v>
          </cell>
          <cell r="H20">
            <v>98.533000000000001</v>
          </cell>
          <cell r="I20">
            <v>88.319000000000003</v>
          </cell>
          <cell r="J20">
            <v>78.706000000000003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62.484000000000002</v>
          </cell>
          <cell r="Q20">
            <v>73.900000000000006</v>
          </cell>
          <cell r="R20">
            <v>97.331000000000003</v>
          </cell>
          <cell r="T20" t="str">
            <v>котельная №17</v>
          </cell>
        </row>
        <row r="21">
          <cell r="A21" t="str">
            <v>котельная №18</v>
          </cell>
          <cell r="B21">
            <v>0.53</v>
          </cell>
          <cell r="C21">
            <v>0.314</v>
          </cell>
          <cell r="D21">
            <v>0</v>
          </cell>
          <cell r="E21">
            <v>0.314</v>
          </cell>
          <cell r="F21" t="e">
            <v>#REF!</v>
          </cell>
          <cell r="G21">
            <v>104.697</v>
          </cell>
          <cell r="H21">
            <v>99.046999999999997</v>
          </cell>
          <cell r="I21">
            <v>92.677999999999997</v>
          </cell>
          <cell r="J21">
            <v>75.879000000000005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74.558000000000007</v>
          </cell>
          <cell r="Q21">
            <v>88.114000000000004</v>
          </cell>
          <cell r="R21">
            <v>92.658000000000001</v>
          </cell>
          <cell r="T21" t="str">
            <v>котельная №18</v>
          </cell>
        </row>
        <row r="22">
          <cell r="A22" t="str">
            <v>котельная №20</v>
          </cell>
          <cell r="B22">
            <v>0.24</v>
          </cell>
          <cell r="C22">
            <v>0</v>
          </cell>
          <cell r="D22">
            <v>0</v>
          </cell>
          <cell r="E22">
            <v>0</v>
          </cell>
          <cell r="F22" t="e">
            <v>#REF!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T22" t="str">
            <v>котельная №20</v>
          </cell>
        </row>
        <row r="23">
          <cell r="A23" t="str">
            <v>котельная с/базы</v>
          </cell>
          <cell r="B23">
            <v>0.66</v>
          </cell>
          <cell r="C23">
            <v>0.20899999999999999</v>
          </cell>
          <cell r="D23">
            <v>0</v>
          </cell>
          <cell r="E23">
            <v>0.20899999999999999</v>
          </cell>
          <cell r="F23" t="e">
            <v>#REF!</v>
          </cell>
          <cell r="G23">
            <v>77.233000000000004</v>
          </cell>
          <cell r="H23">
            <v>65.921999999999997</v>
          </cell>
          <cell r="I23">
            <v>56.481999999999999</v>
          </cell>
          <cell r="J23">
            <v>15.39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15.39</v>
          </cell>
          <cell r="Q23">
            <v>63.070999999999998</v>
          </cell>
          <cell r="R23">
            <v>86.512</v>
          </cell>
          <cell r="T23" t="str">
            <v>котельная с/базы</v>
          </cell>
        </row>
        <row r="24">
          <cell r="A24" t="str">
            <v>Итого по котельным</v>
          </cell>
          <cell r="B24">
            <v>40.700000000000003</v>
          </cell>
          <cell r="C24">
            <v>21.355</v>
          </cell>
          <cell r="D24">
            <v>1.0089999999999999</v>
          </cell>
          <cell r="E24">
            <v>22.364000000000001</v>
          </cell>
          <cell r="F24" t="e">
            <v>#REF!</v>
          </cell>
          <cell r="G24">
            <v>6990.1540000000005</v>
          </cell>
          <cell r="H24">
            <v>6617.3379999999988</v>
          </cell>
          <cell r="I24">
            <v>5875.2520000000013</v>
          </cell>
          <cell r="J24">
            <v>3353.9839999999995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2759.6959999999999</v>
          </cell>
          <cell r="Q24">
            <v>5166.2460000000001</v>
          </cell>
          <cell r="R24">
            <v>6772.588999999999</v>
          </cell>
          <cell r="T24" t="str">
            <v>Итого по котельным</v>
          </cell>
          <cell r="U24">
            <v>464.51300000000003</v>
          </cell>
          <cell r="V24">
            <v>437.46299999999997</v>
          </cell>
          <cell r="W24">
            <v>516.12299999999993</v>
          </cell>
          <cell r="X24">
            <v>489.60700000000003</v>
          </cell>
          <cell r="Y24">
            <v>461.95799999999997</v>
          </cell>
          <cell r="Z24">
            <v>349.387</v>
          </cell>
          <cell r="AA24">
            <v>335.83700000000005</v>
          </cell>
          <cell r="AB24">
            <v>401.464</v>
          </cell>
          <cell r="AC24">
            <v>434.67299999999994</v>
          </cell>
          <cell r="AD24">
            <v>426.69600000000003</v>
          </cell>
          <cell r="AE24">
            <v>446.25100000000003</v>
          </cell>
          <cell r="AF24">
            <v>426.16100000000006</v>
          </cell>
        </row>
        <row r="25">
          <cell r="A25" t="str">
            <v>котельная ЗАО "Алейскзернопродукт" им.С.Н.Старовойтова</v>
          </cell>
          <cell r="C25">
            <v>2.524</v>
          </cell>
          <cell r="D25">
            <v>0.105</v>
          </cell>
          <cell r="E25">
            <v>2.629</v>
          </cell>
          <cell r="F25" t="e">
            <v>#REF!</v>
          </cell>
          <cell r="G25">
            <v>961.46699999999998</v>
          </cell>
          <cell r="H25">
            <v>807.80399999999997</v>
          </cell>
          <cell r="I25">
            <v>756.32600000000002</v>
          </cell>
          <cell r="J25">
            <v>478.73700000000002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391.38799999999998</v>
          </cell>
          <cell r="Q25">
            <v>634.74199999999996</v>
          </cell>
          <cell r="R25">
            <v>853.63300000000004</v>
          </cell>
          <cell r="T25" t="str">
            <v>котельная ЗАО "Алейскзернопродукт" им.С.Н.Старовойтова</v>
          </cell>
          <cell r="U25">
            <v>35.534999999999997</v>
          </cell>
          <cell r="V25">
            <v>37.965000000000003</v>
          </cell>
          <cell r="W25">
            <v>36.807000000000002</v>
          </cell>
          <cell r="X25">
            <v>42.996000000000002</v>
          </cell>
          <cell r="Y25">
            <v>34.997999999999998</v>
          </cell>
          <cell r="Z25">
            <v>19.219000000000001</v>
          </cell>
          <cell r="AA25">
            <v>28.495999999999999</v>
          </cell>
          <cell r="AB25">
            <v>35.880000000000003</v>
          </cell>
          <cell r="AC25">
            <v>32.741</v>
          </cell>
          <cell r="AD25">
            <v>33.798000000000002</v>
          </cell>
          <cell r="AE25">
            <v>38.173000000000002</v>
          </cell>
          <cell r="AF25">
            <v>36.137</v>
          </cell>
        </row>
        <row r="26">
          <cell r="A26" t="str">
            <v>котельная ОАО "Алейский МСК"</v>
          </cell>
          <cell r="C26">
            <v>1.589</v>
          </cell>
          <cell r="D26">
            <v>5.1700000000000003E-2</v>
          </cell>
          <cell r="E26">
            <v>1.6407</v>
          </cell>
          <cell r="F26" t="e">
            <v>#REF!</v>
          </cell>
          <cell r="G26">
            <v>535.59799999999996</v>
          </cell>
          <cell r="H26">
            <v>587.65200000000004</v>
          </cell>
          <cell r="I26">
            <v>562.54499999999996</v>
          </cell>
          <cell r="J26">
            <v>445.17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332.22500000000002</v>
          </cell>
          <cell r="Q26">
            <v>466.226</v>
          </cell>
          <cell r="R26">
            <v>559.15200000000004</v>
          </cell>
          <cell r="T26" t="str">
            <v>котельная ОАО "Алейский МСК"</v>
          </cell>
          <cell r="U26">
            <v>41.497</v>
          </cell>
          <cell r="V26">
            <v>28.724</v>
          </cell>
          <cell r="W26">
            <v>26.768000000000001</v>
          </cell>
          <cell r="X26">
            <v>34.765000000000001</v>
          </cell>
          <cell r="Y26">
            <v>41.155000000000001</v>
          </cell>
          <cell r="Z26">
            <v>39.631999999999998</v>
          </cell>
          <cell r="AA26">
            <v>38.601999999999997</v>
          </cell>
          <cell r="AB26">
            <v>42.575000000000003</v>
          </cell>
          <cell r="AC26">
            <v>42.536000000000001</v>
          </cell>
          <cell r="AD26">
            <v>21.719000000000001</v>
          </cell>
          <cell r="AE26">
            <v>28.542000000000002</v>
          </cell>
          <cell r="AF26">
            <v>28.51</v>
          </cell>
        </row>
        <row r="27">
          <cell r="A27" t="str">
            <v>котельная МУП "Коммунальщик"</v>
          </cell>
          <cell r="C27">
            <v>0.19600000000000001</v>
          </cell>
          <cell r="D27">
            <v>0</v>
          </cell>
          <cell r="E27">
            <v>0.19600000000000001</v>
          </cell>
          <cell r="F27" t="e">
            <v>#REF!</v>
          </cell>
          <cell r="G27">
            <v>71.894999999999996</v>
          </cell>
          <cell r="H27">
            <v>66.141000000000005</v>
          </cell>
          <cell r="I27">
            <v>60.676000000000002</v>
          </cell>
          <cell r="J27">
            <v>43.244999999999997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39.332999999999998</v>
          </cell>
          <cell r="Q27">
            <v>54.704000000000001</v>
          </cell>
          <cell r="R27">
            <v>68.381</v>
          </cell>
          <cell r="T27" t="str">
            <v>котельная МУП "Коммунальщик"</v>
          </cell>
        </row>
        <row r="28">
          <cell r="A28" t="str">
            <v>котельная ОАО "РЭУ"</v>
          </cell>
          <cell r="C28">
            <v>2.3759999999999999</v>
          </cell>
          <cell r="D28">
            <v>0.16</v>
          </cell>
          <cell r="E28">
            <v>2.536</v>
          </cell>
          <cell r="F28" t="e">
            <v>#REF!</v>
          </cell>
          <cell r="G28">
            <v>930.726</v>
          </cell>
          <cell r="H28">
            <v>903.19</v>
          </cell>
          <cell r="I28">
            <v>809.56700000000001</v>
          </cell>
          <cell r="J28">
            <v>721.45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572.755</v>
          </cell>
          <cell r="Q28">
            <v>677.39300000000003</v>
          </cell>
          <cell r="R28">
            <v>892.17600000000004</v>
          </cell>
          <cell r="T28" t="str">
            <v>котельная ОАО "РЭУ"</v>
          </cell>
          <cell r="U28">
            <v>68.585999999999999</v>
          </cell>
          <cell r="V28">
            <v>81.41</v>
          </cell>
          <cell r="W28">
            <v>75.369</v>
          </cell>
          <cell r="X28">
            <v>77.171000000000006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79.385000000000005</v>
          </cell>
          <cell r="AE28">
            <v>107.67100000000001</v>
          </cell>
          <cell r="AF28">
            <v>99.873000000000005</v>
          </cell>
        </row>
        <row r="29">
          <cell r="A29" t="str">
            <v>ОАО РЖД</v>
          </cell>
          <cell r="C29">
            <v>4.4999999999999998E-2</v>
          </cell>
          <cell r="D29">
            <v>0</v>
          </cell>
          <cell r="E29">
            <v>4.4999999999999998E-2</v>
          </cell>
          <cell r="F29" t="e">
            <v>#REF!</v>
          </cell>
          <cell r="G29">
            <v>15.782999999999999</v>
          </cell>
          <cell r="H29">
            <v>15.316000000000001</v>
          </cell>
          <cell r="I29">
            <v>13.728</v>
          </cell>
          <cell r="J29">
            <v>12.234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9.7129999999999992</v>
          </cell>
          <cell r="Q29">
            <v>11.487</v>
          </cell>
          <cell r="R29">
            <v>15.129</v>
          </cell>
          <cell r="T29" t="str">
            <v>ОАО РЖД</v>
          </cell>
        </row>
        <row r="30">
          <cell r="A30" t="str">
            <v>Итого сторонние</v>
          </cell>
          <cell r="C30">
            <v>6.7299999999999986</v>
          </cell>
          <cell r="D30">
            <v>0.31669999999999998</v>
          </cell>
          <cell r="E30">
            <v>7.0466999999999995</v>
          </cell>
          <cell r="F30" t="e">
            <v>#REF!</v>
          </cell>
          <cell r="G30">
            <v>2515.4690000000001</v>
          </cell>
          <cell r="H30">
            <v>2380.1030000000001</v>
          </cell>
          <cell r="I30">
            <v>2202.8420000000001</v>
          </cell>
          <cell r="J30">
            <v>1700.836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1345.414</v>
          </cell>
          <cell r="Q30">
            <v>1844.5519999999999</v>
          </cell>
          <cell r="R30">
            <v>2388.471</v>
          </cell>
          <cell r="T30" t="str">
            <v>Итого сторонние</v>
          </cell>
          <cell r="U30">
            <v>145.61799999999999</v>
          </cell>
          <cell r="V30">
            <v>148.09899999999999</v>
          </cell>
          <cell r="W30">
            <v>138.94400000000002</v>
          </cell>
          <cell r="X30">
            <v>154.93200000000002</v>
          </cell>
          <cell r="Y30">
            <v>76.152999999999992</v>
          </cell>
          <cell r="Z30">
            <v>58.850999999999999</v>
          </cell>
          <cell r="AA30">
            <v>67.097999999999999</v>
          </cell>
          <cell r="AB30">
            <v>78.455000000000013</v>
          </cell>
          <cell r="AC30">
            <v>75.277000000000001</v>
          </cell>
          <cell r="AD30">
            <v>134.90200000000002</v>
          </cell>
          <cell r="AE30">
            <v>174.38600000000002</v>
          </cell>
          <cell r="AF30">
            <v>164.52</v>
          </cell>
        </row>
        <row r="31">
          <cell r="A31" t="str">
            <v>ВСЕГО</v>
          </cell>
          <cell r="B31">
            <v>40.700000000000003</v>
          </cell>
          <cell r="C31">
            <v>28.085000000000001</v>
          </cell>
          <cell r="D31">
            <v>1.3256999999999999</v>
          </cell>
          <cell r="E31">
            <v>29.410699999999999</v>
          </cell>
          <cell r="F31" t="e">
            <v>#REF!</v>
          </cell>
          <cell r="G31">
            <v>9505.6229999999996</v>
          </cell>
          <cell r="H31">
            <v>8997.4409999999989</v>
          </cell>
          <cell r="I31">
            <v>8078.094000000001</v>
          </cell>
          <cell r="J31">
            <v>5054.82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4105.1099999999997</v>
          </cell>
          <cell r="Q31">
            <v>7010.7979999999998</v>
          </cell>
          <cell r="R31">
            <v>9161.06</v>
          </cell>
        </row>
      </sheetData>
      <sheetData sheetId="2">
        <row r="6">
          <cell r="B6" t="str">
            <v>Период</v>
          </cell>
          <cell r="C6" t="str">
            <v>Начало месяца</v>
          </cell>
          <cell r="D6" t="str">
            <v>Конец месяца</v>
          </cell>
          <cell r="E6" t="str">
            <v>Кол-во дней в месяце</v>
          </cell>
          <cell r="F6" t="str">
            <v>Кол-во часов в месяце</v>
          </cell>
          <cell r="G6" t="str">
            <v>Кол-во дней работы ТС отопительный сезон</v>
          </cell>
          <cell r="H6" t="str">
            <v>Кол-во часов работы ТС отопительный сезон</v>
          </cell>
          <cell r="I6" t="str">
            <v>Кол-во дней работы ТС межотопительный сезон</v>
          </cell>
          <cell r="J6" t="str">
            <v>Кол-во часов работы ТС межотопительный сезон</v>
          </cell>
          <cell r="K6" t="str">
            <v>Среднемесячная температура грунта на глубине 1,6м в Алейске, °С</v>
          </cell>
          <cell r="L6" t="str">
            <v>Среднемесячная температура воздуха в Алейске (СНиП 23-01-99;Таблица 3— СРЕДНЯЯ МЕСЯЧНАЯ И ГОДОВАЯ ТЕМПЕРАТУРА ВОЗДУХА, °С, )</v>
          </cell>
          <cell r="M6" t="str">
            <v>Часы отопления х Среднемесячная температура грунта в Алейске,  °С х сут</v>
          </cell>
          <cell r="N6" t="str">
            <v>Часы ГВС х Среднемесячная температура грунта в Алейске,  °С х сут</v>
          </cell>
          <cell r="O6" t="str">
            <v>Часы отопления х Среднемесячная температура воздуха в Алейске,  °С х сут</v>
          </cell>
          <cell r="P6" t="str">
            <v>Часы ГВС х Среднемесячная температура воздуха в Алейске,  °С х сут</v>
          </cell>
          <cell r="Q6" t="str">
            <v>Часы отопления х Среднемесячная температура сетевой воды в подающем тр-де в Алейске,  °С х сут</v>
          </cell>
          <cell r="R6" t="str">
            <v>Часы отопления х Среднемесячная температура сетевой воды в обратном тр-де в Алейске,  °С х сут</v>
          </cell>
          <cell r="S6" t="str">
            <v xml:space="preserve"> температура сетевой воды в подающем трубопроводе ГВС ,  °С </v>
          </cell>
          <cell r="T6" t="str">
            <v xml:space="preserve"> температура сетевой воды в обратном трубопроводе ГВС ,  °С </v>
          </cell>
          <cell r="U6" t="str">
            <v xml:space="preserve"> температура сетевой воды в подающем трубопроводе отопления ,  °С </v>
          </cell>
          <cell r="V6" t="str">
            <v xml:space="preserve"> температура сетевой воды в обратном трубопроводе отопления ,  °С </v>
          </cell>
          <cell r="W6" t="str">
            <v xml:space="preserve"> температура нар.воздуха ,  °С ( округл вверх) </v>
          </cell>
          <cell r="X6" t="str">
            <v xml:space="preserve"> температура нар.воздуха ,  °С ( округл вниз) </v>
          </cell>
          <cell r="Y6" t="str">
            <v xml:space="preserve"> температура сетевой воды в подающем трубопроводе отопления ,  °С (по графику для округл знач темп нар возд) </v>
          </cell>
          <cell r="Z6" t="str">
            <v xml:space="preserve"> температура сетевой воды в подающем трубопроводе отопления ,  °С (по графику для округл знач темп нар возд) </v>
          </cell>
          <cell r="AA6" t="str">
            <v>коэф-т к</v>
          </cell>
          <cell r="AB6" t="str">
            <v>постоянная b</v>
          </cell>
          <cell r="AC6" t="str">
            <v xml:space="preserve"> температура сетевой воды в обратном трубопроводе отопления ,  °С (по графику для округл знач темп нар возд) </v>
          </cell>
          <cell r="AD6" t="str">
            <v xml:space="preserve"> температура сетевой воды в обратном трубопроводе отопления ,  °С (по графику для округл знач темп нар возд) </v>
          </cell>
          <cell r="AE6" t="str">
            <v>коэф-т к</v>
          </cell>
          <cell r="AF6" t="str">
            <v>постоянная b</v>
          </cell>
        </row>
        <row r="7">
          <cell r="B7">
            <v>40544</v>
          </cell>
          <cell r="C7">
            <v>40544</v>
          </cell>
          <cell r="D7">
            <v>40574</v>
          </cell>
          <cell r="E7">
            <v>31</v>
          </cell>
          <cell r="F7">
            <v>744</v>
          </cell>
          <cell r="G7">
            <v>31</v>
          </cell>
          <cell r="H7">
            <v>744</v>
          </cell>
          <cell r="J7">
            <v>0</v>
          </cell>
          <cell r="K7">
            <v>3.3</v>
          </cell>
          <cell r="L7">
            <v>-17.600000000000001</v>
          </cell>
          <cell r="M7">
            <v>2455.1999999999998</v>
          </cell>
          <cell r="N7">
            <v>0</v>
          </cell>
          <cell r="O7">
            <v>-13094.400000000001</v>
          </cell>
          <cell r="P7">
            <v>0</v>
          </cell>
          <cell r="Q7">
            <v>54014.399999999994</v>
          </cell>
          <cell r="R7">
            <v>41664</v>
          </cell>
          <cell r="S7">
            <v>60</v>
          </cell>
          <cell r="T7">
            <v>55</v>
          </cell>
          <cell r="U7">
            <v>72.599999999999994</v>
          </cell>
          <cell r="V7">
            <v>56</v>
          </cell>
          <cell r="W7">
            <v>-18</v>
          </cell>
          <cell r="X7">
            <v>-17</v>
          </cell>
          <cell r="Y7">
            <v>73</v>
          </cell>
          <cell r="Z7">
            <v>72</v>
          </cell>
          <cell r="AA7">
            <v>-1</v>
          </cell>
          <cell r="AB7">
            <v>55</v>
          </cell>
          <cell r="AC7">
            <v>56</v>
          </cell>
          <cell r="AD7">
            <v>56</v>
          </cell>
          <cell r="AE7">
            <v>0</v>
          </cell>
          <cell r="AF7">
            <v>56</v>
          </cell>
        </row>
        <row r="8">
          <cell r="B8">
            <v>40575</v>
          </cell>
          <cell r="C8">
            <v>40575</v>
          </cell>
          <cell r="D8">
            <v>40602</v>
          </cell>
          <cell r="E8">
            <v>28</v>
          </cell>
          <cell r="F8">
            <v>672</v>
          </cell>
          <cell r="G8">
            <v>28</v>
          </cell>
          <cell r="H8">
            <v>672</v>
          </cell>
          <cell r="J8">
            <v>0</v>
          </cell>
          <cell r="K8">
            <v>2.4</v>
          </cell>
          <cell r="L8">
            <v>-16.3</v>
          </cell>
          <cell r="M8">
            <v>1612.8</v>
          </cell>
          <cell r="N8">
            <v>0</v>
          </cell>
          <cell r="O8">
            <v>-10953.6</v>
          </cell>
          <cell r="P8">
            <v>0</v>
          </cell>
          <cell r="Q8">
            <v>47443.199999999997</v>
          </cell>
          <cell r="R8">
            <v>37161.599999999999</v>
          </cell>
          <cell r="S8">
            <v>60</v>
          </cell>
          <cell r="T8">
            <v>55</v>
          </cell>
          <cell r="U8">
            <v>70.599999999999994</v>
          </cell>
          <cell r="V8">
            <v>55.3</v>
          </cell>
          <cell r="W8">
            <v>-17</v>
          </cell>
          <cell r="X8">
            <v>-16</v>
          </cell>
          <cell r="Y8">
            <v>72</v>
          </cell>
          <cell r="Z8">
            <v>70</v>
          </cell>
          <cell r="AA8">
            <v>-2</v>
          </cell>
          <cell r="AB8">
            <v>38</v>
          </cell>
          <cell r="AC8">
            <v>56</v>
          </cell>
          <cell r="AD8">
            <v>55</v>
          </cell>
          <cell r="AE8">
            <v>-1</v>
          </cell>
          <cell r="AF8">
            <v>39</v>
          </cell>
        </row>
        <row r="9">
          <cell r="B9">
            <v>40603</v>
          </cell>
          <cell r="C9">
            <v>40603</v>
          </cell>
          <cell r="D9">
            <v>40633</v>
          </cell>
          <cell r="E9">
            <v>31</v>
          </cell>
          <cell r="F9">
            <v>744</v>
          </cell>
          <cell r="G9">
            <v>31</v>
          </cell>
          <cell r="H9">
            <v>744</v>
          </cell>
          <cell r="J9">
            <v>0</v>
          </cell>
          <cell r="K9">
            <v>1.9</v>
          </cell>
          <cell r="L9">
            <v>-8.6999999999999993</v>
          </cell>
          <cell r="M9">
            <v>1413.6</v>
          </cell>
          <cell r="N9">
            <v>0</v>
          </cell>
          <cell r="O9">
            <v>-6472.7999999999993</v>
          </cell>
          <cell r="P9">
            <v>0</v>
          </cell>
          <cell r="Q9">
            <v>45904.800000000003</v>
          </cell>
          <cell r="R9">
            <v>36976.800000000003</v>
          </cell>
          <cell r="S9">
            <v>60</v>
          </cell>
          <cell r="T9">
            <v>55</v>
          </cell>
          <cell r="U9">
            <v>61.7</v>
          </cell>
          <cell r="V9">
            <v>49.7</v>
          </cell>
          <cell r="W9">
            <v>-9</v>
          </cell>
          <cell r="X9">
            <v>-8</v>
          </cell>
          <cell r="Y9">
            <v>62</v>
          </cell>
          <cell r="Z9">
            <v>61</v>
          </cell>
          <cell r="AA9">
            <v>-1</v>
          </cell>
          <cell r="AB9">
            <v>53</v>
          </cell>
          <cell r="AC9">
            <v>50</v>
          </cell>
          <cell r="AD9">
            <v>49</v>
          </cell>
          <cell r="AE9">
            <v>-1</v>
          </cell>
          <cell r="AF9">
            <v>41</v>
          </cell>
        </row>
        <row r="10">
          <cell r="B10">
            <v>40634</v>
          </cell>
          <cell r="C10">
            <v>40634</v>
          </cell>
          <cell r="D10">
            <v>40663</v>
          </cell>
          <cell r="E10">
            <v>30</v>
          </cell>
          <cell r="F10">
            <v>720</v>
          </cell>
          <cell r="G10">
            <v>30</v>
          </cell>
          <cell r="H10">
            <v>720</v>
          </cell>
          <cell r="J10">
            <v>0</v>
          </cell>
          <cell r="K10">
            <v>1.7</v>
          </cell>
          <cell r="L10">
            <v>3.3</v>
          </cell>
          <cell r="M10">
            <v>1224</v>
          </cell>
          <cell r="N10">
            <v>0</v>
          </cell>
          <cell r="O10">
            <v>2376</v>
          </cell>
          <cell r="P10">
            <v>0</v>
          </cell>
          <cell r="Q10">
            <v>33624</v>
          </cell>
          <cell r="R10">
            <v>28584.000000000004</v>
          </cell>
          <cell r="S10">
            <v>60</v>
          </cell>
          <cell r="T10">
            <v>55</v>
          </cell>
          <cell r="U10">
            <v>46.7</v>
          </cell>
          <cell r="V10">
            <v>39.700000000000003</v>
          </cell>
          <cell r="W10">
            <v>4</v>
          </cell>
          <cell r="X10">
            <v>3</v>
          </cell>
          <cell r="Y10">
            <v>46</v>
          </cell>
          <cell r="Z10">
            <v>47</v>
          </cell>
          <cell r="AA10">
            <v>-1</v>
          </cell>
          <cell r="AB10">
            <v>50</v>
          </cell>
          <cell r="AC10">
            <v>39</v>
          </cell>
          <cell r="AD10">
            <v>40</v>
          </cell>
          <cell r="AE10">
            <v>-1</v>
          </cell>
          <cell r="AF10">
            <v>43</v>
          </cell>
        </row>
        <row r="11">
          <cell r="B11">
            <v>40664</v>
          </cell>
          <cell r="C11">
            <v>40664</v>
          </cell>
          <cell r="D11">
            <v>40694</v>
          </cell>
          <cell r="E11">
            <v>31</v>
          </cell>
          <cell r="F11">
            <v>744</v>
          </cell>
          <cell r="G11">
            <v>2</v>
          </cell>
          <cell r="H11">
            <v>48</v>
          </cell>
          <cell r="I11">
            <v>29</v>
          </cell>
          <cell r="J11">
            <v>696</v>
          </cell>
          <cell r="K11">
            <v>3.7</v>
          </cell>
          <cell r="L11">
            <v>12.2</v>
          </cell>
          <cell r="M11">
            <v>177.60000000000002</v>
          </cell>
          <cell r="N11">
            <v>2575.2000000000003</v>
          </cell>
          <cell r="O11">
            <v>585.59999999999991</v>
          </cell>
          <cell r="P11">
            <v>8491.1999999999989</v>
          </cell>
          <cell r="Q11">
            <v>1920</v>
          </cell>
          <cell r="R11">
            <v>1680</v>
          </cell>
          <cell r="S11">
            <v>60</v>
          </cell>
          <cell r="T11">
            <v>55</v>
          </cell>
          <cell r="U11">
            <v>40</v>
          </cell>
          <cell r="V11">
            <v>35</v>
          </cell>
          <cell r="W11">
            <v>13</v>
          </cell>
          <cell r="X11">
            <v>12</v>
          </cell>
          <cell r="Y11">
            <v>40</v>
          </cell>
          <cell r="Z11">
            <v>40</v>
          </cell>
          <cell r="AA11">
            <v>0</v>
          </cell>
          <cell r="AB11">
            <v>40</v>
          </cell>
          <cell r="AC11">
            <v>35</v>
          </cell>
          <cell r="AD11">
            <v>35</v>
          </cell>
          <cell r="AE11">
            <v>0</v>
          </cell>
          <cell r="AF11">
            <v>35</v>
          </cell>
        </row>
        <row r="12">
          <cell r="B12">
            <v>40695</v>
          </cell>
          <cell r="C12">
            <v>40695</v>
          </cell>
          <cell r="D12">
            <v>40724</v>
          </cell>
          <cell r="E12">
            <v>30</v>
          </cell>
          <cell r="F12">
            <v>720</v>
          </cell>
          <cell r="G12">
            <v>0</v>
          </cell>
          <cell r="H12">
            <v>0</v>
          </cell>
          <cell r="I12">
            <v>20</v>
          </cell>
          <cell r="J12">
            <v>480</v>
          </cell>
          <cell r="K12">
            <v>7.5</v>
          </cell>
          <cell r="L12">
            <v>18.399999999999999</v>
          </cell>
          <cell r="M12">
            <v>0</v>
          </cell>
          <cell r="N12">
            <v>3600</v>
          </cell>
          <cell r="O12">
            <v>0</v>
          </cell>
          <cell r="P12">
            <v>8832</v>
          </cell>
          <cell r="Q12">
            <v>0</v>
          </cell>
          <cell r="R12">
            <v>0</v>
          </cell>
          <cell r="S12">
            <v>60</v>
          </cell>
          <cell r="T12">
            <v>55</v>
          </cell>
          <cell r="U12">
            <v>40</v>
          </cell>
          <cell r="V12">
            <v>35</v>
          </cell>
          <cell r="W12">
            <v>19</v>
          </cell>
          <cell r="X12">
            <v>18</v>
          </cell>
          <cell r="Y12">
            <v>40</v>
          </cell>
          <cell r="Z12">
            <v>40</v>
          </cell>
          <cell r="AA12">
            <v>0</v>
          </cell>
          <cell r="AB12">
            <v>40</v>
          </cell>
          <cell r="AC12">
            <v>35</v>
          </cell>
          <cell r="AD12">
            <v>35</v>
          </cell>
          <cell r="AE12">
            <v>0</v>
          </cell>
          <cell r="AF12">
            <v>35</v>
          </cell>
        </row>
        <row r="13">
          <cell r="B13">
            <v>40725</v>
          </cell>
          <cell r="C13">
            <v>40725</v>
          </cell>
          <cell r="D13">
            <v>40755</v>
          </cell>
          <cell r="E13">
            <v>31</v>
          </cell>
          <cell r="F13">
            <v>744</v>
          </cell>
          <cell r="G13">
            <v>0</v>
          </cell>
          <cell r="H13">
            <v>0</v>
          </cell>
          <cell r="I13">
            <v>26</v>
          </cell>
          <cell r="J13">
            <v>624</v>
          </cell>
          <cell r="K13">
            <v>11.1</v>
          </cell>
          <cell r="L13">
            <v>20.3</v>
          </cell>
          <cell r="M13">
            <v>0</v>
          </cell>
          <cell r="N13">
            <v>6926.4</v>
          </cell>
          <cell r="O13">
            <v>0</v>
          </cell>
          <cell r="P13">
            <v>12667.2</v>
          </cell>
          <cell r="Q13">
            <v>0</v>
          </cell>
          <cell r="R13">
            <v>0</v>
          </cell>
          <cell r="S13">
            <v>60</v>
          </cell>
          <cell r="T13">
            <v>55</v>
          </cell>
          <cell r="U13">
            <v>40</v>
          </cell>
          <cell r="V13">
            <v>35</v>
          </cell>
          <cell r="W13">
            <v>21</v>
          </cell>
          <cell r="X13">
            <v>20</v>
          </cell>
          <cell r="Y13">
            <v>40</v>
          </cell>
          <cell r="Z13">
            <v>40</v>
          </cell>
          <cell r="AA13">
            <v>0</v>
          </cell>
          <cell r="AB13">
            <v>40</v>
          </cell>
          <cell r="AC13">
            <v>35</v>
          </cell>
          <cell r="AD13">
            <v>35</v>
          </cell>
          <cell r="AE13">
            <v>0</v>
          </cell>
          <cell r="AF13">
            <v>35</v>
          </cell>
        </row>
        <row r="14">
          <cell r="B14">
            <v>40756</v>
          </cell>
          <cell r="C14">
            <v>40756</v>
          </cell>
          <cell r="D14">
            <v>40786</v>
          </cell>
          <cell r="E14">
            <v>31</v>
          </cell>
          <cell r="F14">
            <v>744</v>
          </cell>
          <cell r="G14">
            <v>0</v>
          </cell>
          <cell r="H14">
            <v>0</v>
          </cell>
          <cell r="I14">
            <v>31</v>
          </cell>
          <cell r="J14">
            <v>744</v>
          </cell>
          <cell r="K14">
            <v>13</v>
          </cell>
          <cell r="L14">
            <v>17.2</v>
          </cell>
          <cell r="M14">
            <v>0</v>
          </cell>
          <cell r="N14">
            <v>9672</v>
          </cell>
          <cell r="O14">
            <v>0</v>
          </cell>
          <cell r="P14">
            <v>12796.8</v>
          </cell>
          <cell r="Q14">
            <v>0</v>
          </cell>
          <cell r="R14">
            <v>0</v>
          </cell>
          <cell r="S14">
            <v>60</v>
          </cell>
          <cell r="T14">
            <v>55</v>
          </cell>
          <cell r="U14">
            <v>40</v>
          </cell>
          <cell r="V14">
            <v>35</v>
          </cell>
          <cell r="W14">
            <v>18</v>
          </cell>
          <cell r="X14">
            <v>17</v>
          </cell>
          <cell r="Y14">
            <v>40</v>
          </cell>
          <cell r="Z14">
            <v>40</v>
          </cell>
          <cell r="AA14">
            <v>0</v>
          </cell>
          <cell r="AB14">
            <v>40</v>
          </cell>
          <cell r="AC14">
            <v>35</v>
          </cell>
          <cell r="AD14">
            <v>35</v>
          </cell>
          <cell r="AE14">
            <v>0</v>
          </cell>
          <cell r="AF14">
            <v>35</v>
          </cell>
        </row>
        <row r="15">
          <cell r="B15">
            <v>40787</v>
          </cell>
          <cell r="C15">
            <v>40787</v>
          </cell>
          <cell r="D15">
            <v>40816</v>
          </cell>
          <cell r="E15">
            <v>30</v>
          </cell>
          <cell r="F15">
            <v>720</v>
          </cell>
          <cell r="G15">
            <v>2</v>
          </cell>
          <cell r="H15">
            <v>48</v>
          </cell>
          <cell r="I15">
            <v>28</v>
          </cell>
          <cell r="J15">
            <v>672</v>
          </cell>
          <cell r="K15">
            <v>12.4</v>
          </cell>
          <cell r="L15">
            <v>11.3</v>
          </cell>
          <cell r="M15">
            <v>595.20000000000005</v>
          </cell>
          <cell r="N15">
            <v>8332.8000000000011</v>
          </cell>
          <cell r="O15">
            <v>542.40000000000009</v>
          </cell>
          <cell r="P15">
            <v>7593.6</v>
          </cell>
          <cell r="Q15">
            <v>1920</v>
          </cell>
          <cell r="R15">
            <v>1680</v>
          </cell>
          <cell r="S15">
            <v>60</v>
          </cell>
          <cell r="T15">
            <v>55</v>
          </cell>
          <cell r="U15">
            <v>40</v>
          </cell>
          <cell r="V15">
            <v>35</v>
          </cell>
          <cell r="W15">
            <v>12</v>
          </cell>
          <cell r="X15">
            <v>11</v>
          </cell>
          <cell r="Y15">
            <v>40</v>
          </cell>
          <cell r="Z15">
            <v>40</v>
          </cell>
          <cell r="AA15">
            <v>0</v>
          </cell>
          <cell r="AB15">
            <v>40</v>
          </cell>
          <cell r="AC15">
            <v>35</v>
          </cell>
          <cell r="AD15">
            <v>35</v>
          </cell>
          <cell r="AE15">
            <v>0</v>
          </cell>
          <cell r="AF15">
            <v>35</v>
          </cell>
        </row>
        <row r="16">
          <cell r="B16">
            <v>40817</v>
          </cell>
          <cell r="C16">
            <v>40817</v>
          </cell>
          <cell r="D16">
            <v>40847</v>
          </cell>
          <cell r="E16">
            <v>31</v>
          </cell>
          <cell r="F16">
            <v>744</v>
          </cell>
          <cell r="G16">
            <v>31</v>
          </cell>
          <cell r="H16">
            <v>744</v>
          </cell>
          <cell r="J16">
            <v>0</v>
          </cell>
          <cell r="K16">
            <v>9.9</v>
          </cell>
          <cell r="L16">
            <v>3.2</v>
          </cell>
          <cell r="M16">
            <v>7365.6</v>
          </cell>
          <cell r="N16">
            <v>0</v>
          </cell>
          <cell r="O16">
            <v>2380.8000000000002</v>
          </cell>
          <cell r="P16">
            <v>0</v>
          </cell>
          <cell r="Q16">
            <v>34819.199999999997</v>
          </cell>
          <cell r="R16">
            <v>29611.199999999997</v>
          </cell>
          <cell r="S16">
            <v>60</v>
          </cell>
          <cell r="T16">
            <v>55</v>
          </cell>
          <cell r="U16">
            <v>46.8</v>
          </cell>
          <cell r="V16">
            <v>39.799999999999997</v>
          </cell>
          <cell r="W16">
            <v>4</v>
          </cell>
          <cell r="X16">
            <v>3</v>
          </cell>
          <cell r="Y16">
            <v>46</v>
          </cell>
          <cell r="Z16">
            <v>47</v>
          </cell>
          <cell r="AA16">
            <v>-1</v>
          </cell>
          <cell r="AB16">
            <v>50</v>
          </cell>
          <cell r="AC16">
            <v>39</v>
          </cell>
          <cell r="AD16">
            <v>40</v>
          </cell>
          <cell r="AE16">
            <v>-1</v>
          </cell>
          <cell r="AF16">
            <v>43</v>
          </cell>
        </row>
        <row r="17">
          <cell r="B17">
            <v>40848</v>
          </cell>
          <cell r="C17">
            <v>40848</v>
          </cell>
          <cell r="D17">
            <v>40877</v>
          </cell>
          <cell r="E17">
            <v>30</v>
          </cell>
          <cell r="F17">
            <v>720</v>
          </cell>
          <cell r="G17">
            <v>30</v>
          </cell>
          <cell r="H17">
            <v>720</v>
          </cell>
          <cell r="J17">
            <v>0</v>
          </cell>
          <cell r="K17">
            <v>6.9</v>
          </cell>
          <cell r="L17">
            <v>-7.5</v>
          </cell>
          <cell r="M17">
            <v>4968</v>
          </cell>
          <cell r="N17">
            <v>0</v>
          </cell>
          <cell r="O17">
            <v>-5400</v>
          </cell>
          <cell r="P17">
            <v>0</v>
          </cell>
          <cell r="Q17">
            <v>43560</v>
          </cell>
          <cell r="R17">
            <v>34920</v>
          </cell>
          <cell r="S17">
            <v>60</v>
          </cell>
          <cell r="T17">
            <v>55</v>
          </cell>
          <cell r="U17">
            <v>60.5</v>
          </cell>
          <cell r="V17">
            <v>48.5</v>
          </cell>
          <cell r="W17">
            <v>-8</v>
          </cell>
          <cell r="X17">
            <v>-7</v>
          </cell>
          <cell r="Y17">
            <v>61</v>
          </cell>
          <cell r="Z17">
            <v>60</v>
          </cell>
          <cell r="AA17">
            <v>-1</v>
          </cell>
          <cell r="AB17">
            <v>53</v>
          </cell>
          <cell r="AC17">
            <v>49</v>
          </cell>
          <cell r="AD17">
            <v>48</v>
          </cell>
          <cell r="AE17">
            <v>-1</v>
          </cell>
          <cell r="AF17">
            <v>41</v>
          </cell>
        </row>
        <row r="18">
          <cell r="B18">
            <v>40878</v>
          </cell>
          <cell r="C18">
            <v>40878</v>
          </cell>
          <cell r="D18">
            <v>40908</v>
          </cell>
          <cell r="E18">
            <v>31</v>
          </cell>
          <cell r="F18">
            <v>744</v>
          </cell>
          <cell r="G18">
            <v>31</v>
          </cell>
          <cell r="H18">
            <v>744</v>
          </cell>
          <cell r="J18">
            <v>0</v>
          </cell>
          <cell r="K18">
            <v>4.5</v>
          </cell>
          <cell r="L18">
            <v>-15.1</v>
          </cell>
          <cell r="M18">
            <v>3348</v>
          </cell>
          <cell r="N18">
            <v>0</v>
          </cell>
          <cell r="O18">
            <v>-11234.4</v>
          </cell>
          <cell r="P18">
            <v>0</v>
          </cell>
          <cell r="Q18">
            <v>51410.399999999994</v>
          </cell>
          <cell r="R18">
            <v>40250.400000000001</v>
          </cell>
          <cell r="S18">
            <v>60</v>
          </cell>
          <cell r="T18">
            <v>55</v>
          </cell>
          <cell r="U18">
            <v>69.099999999999994</v>
          </cell>
          <cell r="V18">
            <v>54.1</v>
          </cell>
          <cell r="W18">
            <v>-16</v>
          </cell>
          <cell r="X18">
            <v>-15</v>
          </cell>
          <cell r="Y18">
            <v>70</v>
          </cell>
          <cell r="Z18">
            <v>69</v>
          </cell>
          <cell r="AA18">
            <v>-1</v>
          </cell>
          <cell r="AB18">
            <v>54</v>
          </cell>
          <cell r="AC18">
            <v>55</v>
          </cell>
          <cell r="AD18">
            <v>54</v>
          </cell>
          <cell r="AE18">
            <v>-1</v>
          </cell>
          <cell r="AF18">
            <v>39</v>
          </cell>
        </row>
        <row r="19">
          <cell r="B19" t="str">
            <v>ВСЕГО:</v>
          </cell>
          <cell r="E19">
            <v>365</v>
          </cell>
          <cell r="F19">
            <v>8760</v>
          </cell>
          <cell r="G19">
            <v>216</v>
          </cell>
          <cell r="H19">
            <v>5184</v>
          </cell>
          <cell r="I19">
            <v>134</v>
          </cell>
          <cell r="J19">
            <v>3216</v>
          </cell>
          <cell r="K19">
            <v>6.5</v>
          </cell>
          <cell r="L19">
            <v>1.7</v>
          </cell>
          <cell r="M19">
            <v>23160</v>
          </cell>
          <cell r="N19">
            <v>31106.400000000001</v>
          </cell>
          <cell r="O19">
            <v>-41270.400000000001</v>
          </cell>
          <cell r="P19">
            <v>50380.799999999996</v>
          </cell>
          <cell r="Q19">
            <v>314616</v>
          </cell>
          <cell r="R19">
            <v>252528.00000000003</v>
          </cell>
          <cell r="S19">
            <v>60</v>
          </cell>
          <cell r="T19">
            <v>55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ables/table1.xml><?xml version="1.0" encoding="utf-8"?>
<table xmlns="http://schemas.openxmlformats.org/spreadsheetml/2006/main" id="2" name="Таблица8" displayName="Таблица8" ref="A2:N1986" totalsRowCount="1" headerRowDxfId="15" tableBorderDxfId="14">
  <autoFilter ref="A2:N1985">
    <filterColumn colId="12"/>
    <filterColumn colId="13"/>
  </autoFilter>
  <tableColumns count="14">
    <tableColumn id="1" name="№ п/п" totalsRowLabel="Итог" dataDxfId="29" totalsRowDxfId="13"/>
    <tableColumn id="2" name="Наименование участка" dataDxfId="28" totalsRowDxfId="12" dataCellStyle="Обычный 3 2"/>
    <tableColumn id="3" name="назчаначение тепловой сети" dataDxfId="27" totalsRowDxfId="11" dataCellStyle="Обычный 3 2"/>
    <tableColumn id="4" name="назначение трубопровода (подающий,обратный)" dataDxfId="26" totalsRowDxfId="10" dataCellStyle="Обычный 3 2"/>
    <tableColumn id="5" name="Наружный диаметр, мм" dataDxfId="25" totalsRowDxfId="9"/>
    <tableColumn id="6" name="Внутренний диаметр, мм" dataDxfId="24" totalsRowDxfId="8"/>
    <tableColumn id="7" name="Материал" dataDxfId="23" totalsRowDxfId="7" dataCellStyle="Обычный 3 2"/>
    <tableColumn id="8" name="Длина, м" totalsRowFunction="sum" dataDxfId="22" totalsRowDxfId="6" dataCellStyle="Обычный 3 2"/>
    <tableColumn id="9" name="Теплоизоляционный материал" dataDxfId="21" totalsRowDxfId="5" dataCellStyle="Обычный 3 2"/>
    <tableColumn id="10" name="Тип прокладки" dataDxfId="20" totalsRowDxfId="4" dataCellStyle="Обычный 3 2"/>
    <tableColumn id="11" name="Год ввода в эксплуатацию (перекладки)" dataDxfId="19" totalsRowDxfId="3" dataCellStyle="Обычный 3 2"/>
    <tableColumn id="12" name="Средняя глубина заложения оси трубопроводов, м" dataDxfId="18" totalsRowDxfId="2"/>
    <tableColumn id="13" name="Источник теплоснабжения" dataDxfId="17" totalsRowDxfId="1" dataCellStyle="Обычный 3 2"/>
    <tableColumn id="14" name="Источник теплоснабжения(старый)" dataDxfId="16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X1986"/>
  <sheetViews>
    <sheetView tabSelected="1" view="pageBreakPreview" zoomScale="90" zoomScaleSheetLayoutView="90" workbookViewId="0">
      <selection activeCell="C1966" sqref="C1966"/>
    </sheetView>
  </sheetViews>
  <sheetFormatPr defaultRowHeight="15"/>
  <cols>
    <col min="1" max="1" width="5.28515625" style="26" customWidth="1"/>
    <col min="2" max="2" width="30.28515625" style="27" customWidth="1"/>
    <col min="3" max="3" width="8.140625" style="27" customWidth="1"/>
    <col min="4" max="4" width="8.7109375" style="27" customWidth="1"/>
    <col min="5" max="5" width="7.140625" style="28" customWidth="1"/>
    <col min="6" max="6" width="5.5703125" style="28" customWidth="1"/>
    <col min="7" max="7" width="4.7109375" style="28" customWidth="1"/>
    <col min="8" max="8" width="9.85546875" style="28" customWidth="1"/>
    <col min="9" max="9" width="10" style="27" customWidth="1"/>
    <col min="10" max="10" width="10.5703125" style="27" customWidth="1"/>
    <col min="11" max="11" width="9.140625" style="27" customWidth="1"/>
    <col min="12" max="12" width="8.140625" style="27" customWidth="1"/>
    <col min="13" max="13" width="23.28515625" style="29" customWidth="1"/>
    <col min="14" max="14" width="17.28515625" style="30" customWidth="1"/>
    <col min="15" max="15" width="31.42578125" style="30" customWidth="1"/>
    <col min="16" max="16" width="9.7109375" style="30" customWidth="1"/>
    <col min="17" max="17" width="9.140625" style="30"/>
    <col min="18" max="18" width="12.42578125" style="30" customWidth="1"/>
    <col min="19" max="16384" width="9.140625" style="30"/>
  </cols>
  <sheetData>
    <row r="2" spans="1:24" ht="112.5" customHeight="1">
      <c r="A2" s="31" t="s">
        <v>567</v>
      </c>
      <c r="B2" s="31" t="s">
        <v>566</v>
      </c>
      <c r="C2" s="32" t="s">
        <v>565</v>
      </c>
      <c r="D2" s="32" t="s">
        <v>564</v>
      </c>
      <c r="E2" s="32" t="s">
        <v>563</v>
      </c>
      <c r="F2" s="32" t="s">
        <v>562</v>
      </c>
      <c r="G2" s="32" t="s">
        <v>561</v>
      </c>
      <c r="H2" s="32" t="s">
        <v>560</v>
      </c>
      <c r="I2" s="32" t="s">
        <v>559</v>
      </c>
      <c r="J2" s="32" t="s">
        <v>558</v>
      </c>
      <c r="K2" s="32" t="s">
        <v>557</v>
      </c>
      <c r="L2" s="32" t="s">
        <v>556</v>
      </c>
      <c r="M2" s="33" t="s">
        <v>555</v>
      </c>
      <c r="N2" s="34" t="s">
        <v>554</v>
      </c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1:24" ht="22.5">
      <c r="A3" s="36">
        <v>1</v>
      </c>
      <c r="B3" s="7" t="s">
        <v>540</v>
      </c>
      <c r="C3" s="4" t="s">
        <v>10</v>
      </c>
      <c r="D3" s="4" t="s">
        <v>9</v>
      </c>
      <c r="E3" s="37">
        <v>89</v>
      </c>
      <c r="F3" s="37">
        <v>82</v>
      </c>
      <c r="G3" s="6" t="s">
        <v>5</v>
      </c>
      <c r="H3" s="5">
        <v>29.9</v>
      </c>
      <c r="I3" s="4" t="s">
        <v>52</v>
      </c>
      <c r="J3" s="3" t="s">
        <v>3</v>
      </c>
      <c r="K3" s="2">
        <v>1998</v>
      </c>
      <c r="L3" s="38" t="s">
        <v>2</v>
      </c>
      <c r="M3" s="8" t="s">
        <v>509</v>
      </c>
      <c r="N3" s="39">
        <v>1</v>
      </c>
      <c r="O3" s="35"/>
      <c r="P3" s="35"/>
      <c r="Q3" s="35"/>
      <c r="R3" s="35">
        <v>1</v>
      </c>
      <c r="S3" s="35" t="s">
        <v>553</v>
      </c>
      <c r="T3" s="35"/>
      <c r="U3" s="35"/>
      <c r="V3" s="35"/>
      <c r="W3" s="35"/>
      <c r="X3" s="35"/>
    </row>
    <row r="4" spans="1:24" ht="22.5">
      <c r="A4" s="36">
        <v>2</v>
      </c>
      <c r="B4" s="7" t="s">
        <v>540</v>
      </c>
      <c r="C4" s="4" t="s">
        <v>10</v>
      </c>
      <c r="D4" s="4" t="s">
        <v>6</v>
      </c>
      <c r="E4" s="37">
        <v>89</v>
      </c>
      <c r="F4" s="37">
        <v>82</v>
      </c>
      <c r="G4" s="6" t="s">
        <v>5</v>
      </c>
      <c r="H4" s="5">
        <v>29.9</v>
      </c>
      <c r="I4" s="4" t="s">
        <v>52</v>
      </c>
      <c r="J4" s="3" t="s">
        <v>3</v>
      </c>
      <c r="K4" s="2">
        <v>1998</v>
      </c>
      <c r="L4" s="38" t="s">
        <v>2</v>
      </c>
      <c r="M4" s="8" t="s">
        <v>509</v>
      </c>
      <c r="N4" s="39">
        <v>1</v>
      </c>
      <c r="O4" s="35"/>
      <c r="P4" s="35"/>
      <c r="Q4" s="35"/>
      <c r="R4" s="35">
        <v>8</v>
      </c>
      <c r="S4" s="35" t="s">
        <v>552</v>
      </c>
      <c r="T4" s="35"/>
      <c r="U4" s="35"/>
      <c r="V4" s="35"/>
      <c r="W4" s="35"/>
      <c r="X4" s="35"/>
    </row>
    <row r="5" spans="1:24" ht="22.5">
      <c r="A5" s="36">
        <v>3</v>
      </c>
      <c r="B5" s="7" t="s">
        <v>539</v>
      </c>
      <c r="C5" s="4" t="s">
        <v>10</v>
      </c>
      <c r="D5" s="4" t="s">
        <v>9</v>
      </c>
      <c r="E5" s="37">
        <v>133</v>
      </c>
      <c r="F5" s="37">
        <v>124</v>
      </c>
      <c r="G5" s="6" t="s">
        <v>5</v>
      </c>
      <c r="H5" s="5">
        <v>81.7</v>
      </c>
      <c r="I5" s="4" t="s">
        <v>52</v>
      </c>
      <c r="J5" s="3" t="s">
        <v>3</v>
      </c>
      <c r="K5" s="2">
        <v>1998</v>
      </c>
      <c r="L5" s="38" t="s">
        <v>2</v>
      </c>
      <c r="M5" s="8" t="s">
        <v>509</v>
      </c>
      <c r="N5" s="39">
        <v>1</v>
      </c>
      <c r="O5" s="35"/>
      <c r="P5" s="35"/>
      <c r="Q5" s="35"/>
      <c r="R5" s="35">
        <v>15</v>
      </c>
      <c r="S5" s="35" t="s">
        <v>551</v>
      </c>
      <c r="T5" s="35"/>
      <c r="U5" s="35"/>
      <c r="V5" s="35"/>
      <c r="W5" s="35"/>
      <c r="X5" s="35"/>
    </row>
    <row r="6" spans="1:24" ht="22.5">
      <c r="A6" s="36">
        <v>4</v>
      </c>
      <c r="B6" s="7" t="s">
        <v>539</v>
      </c>
      <c r="C6" s="4" t="s">
        <v>10</v>
      </c>
      <c r="D6" s="4" t="s">
        <v>6</v>
      </c>
      <c r="E6" s="37">
        <v>133</v>
      </c>
      <c r="F6" s="37">
        <v>124</v>
      </c>
      <c r="G6" s="6" t="s">
        <v>5</v>
      </c>
      <c r="H6" s="5">
        <v>81.7</v>
      </c>
      <c r="I6" s="4" t="s">
        <v>52</v>
      </c>
      <c r="J6" s="3" t="s">
        <v>3</v>
      </c>
      <c r="K6" s="2">
        <v>1998</v>
      </c>
      <c r="L6" s="38" t="s">
        <v>2</v>
      </c>
      <c r="M6" s="8" t="s">
        <v>509</v>
      </c>
      <c r="N6" s="39">
        <v>1</v>
      </c>
      <c r="O6" s="35"/>
      <c r="P6" s="35"/>
      <c r="Q6" s="35"/>
      <c r="R6" s="35">
        <v>17</v>
      </c>
      <c r="S6" s="35" t="s">
        <v>550</v>
      </c>
      <c r="T6" s="35"/>
      <c r="U6" s="35"/>
      <c r="V6" s="35"/>
      <c r="W6" s="35"/>
      <c r="X6" s="35"/>
    </row>
    <row r="7" spans="1:24" ht="22.5">
      <c r="A7" s="36">
        <v>5</v>
      </c>
      <c r="B7" s="7" t="s">
        <v>539</v>
      </c>
      <c r="C7" s="4" t="s">
        <v>10</v>
      </c>
      <c r="D7" s="4" t="s">
        <v>9</v>
      </c>
      <c r="E7" s="37">
        <v>89</v>
      </c>
      <c r="F7" s="37">
        <v>82</v>
      </c>
      <c r="G7" s="6" t="s">
        <v>5</v>
      </c>
      <c r="H7" s="5">
        <v>86.4</v>
      </c>
      <c r="I7" s="4" t="s">
        <v>52</v>
      </c>
      <c r="J7" s="3" t="s">
        <v>3</v>
      </c>
      <c r="K7" s="2">
        <v>1998</v>
      </c>
      <c r="L7" s="38" t="s">
        <v>2</v>
      </c>
      <c r="M7" s="8" t="s">
        <v>509</v>
      </c>
      <c r="N7" s="39">
        <v>1</v>
      </c>
      <c r="O7" s="35"/>
      <c r="P7" s="35"/>
      <c r="Q7" s="35"/>
      <c r="R7" s="35">
        <v>18</v>
      </c>
      <c r="S7" s="35" t="s">
        <v>549</v>
      </c>
      <c r="T7" s="35"/>
      <c r="U7" s="35"/>
      <c r="V7" s="35"/>
      <c r="W7" s="35"/>
      <c r="X7" s="35"/>
    </row>
    <row r="8" spans="1:24" ht="22.5">
      <c r="A8" s="36">
        <v>6</v>
      </c>
      <c r="B8" s="7" t="s">
        <v>539</v>
      </c>
      <c r="C8" s="4" t="s">
        <v>10</v>
      </c>
      <c r="D8" s="4" t="s">
        <v>6</v>
      </c>
      <c r="E8" s="37">
        <v>89</v>
      </c>
      <c r="F8" s="37">
        <v>82</v>
      </c>
      <c r="G8" s="6" t="s">
        <v>5</v>
      </c>
      <c r="H8" s="5">
        <v>86.4</v>
      </c>
      <c r="I8" s="4" t="s">
        <v>52</v>
      </c>
      <c r="J8" s="3" t="s">
        <v>3</v>
      </c>
      <c r="K8" s="2">
        <v>1998</v>
      </c>
      <c r="L8" s="38" t="s">
        <v>2</v>
      </c>
      <c r="M8" s="8" t="s">
        <v>509</v>
      </c>
      <c r="N8" s="39">
        <v>1</v>
      </c>
      <c r="O8" s="35"/>
      <c r="P8" s="35"/>
      <c r="Q8" s="35"/>
      <c r="R8" s="35">
        <v>21</v>
      </c>
      <c r="S8" s="35" t="s">
        <v>548</v>
      </c>
      <c r="T8" s="35"/>
      <c r="U8" s="35"/>
      <c r="V8" s="35"/>
      <c r="W8" s="35"/>
      <c r="X8" s="35"/>
    </row>
    <row r="9" spans="1:24" ht="22.5">
      <c r="A9" s="36">
        <v>7</v>
      </c>
      <c r="B9" s="7" t="s">
        <v>538</v>
      </c>
      <c r="C9" s="4" t="s">
        <v>10</v>
      </c>
      <c r="D9" s="4" t="s">
        <v>9</v>
      </c>
      <c r="E9" s="37">
        <v>219</v>
      </c>
      <c r="F9" s="37">
        <v>207</v>
      </c>
      <c r="G9" s="6" t="s">
        <v>5</v>
      </c>
      <c r="H9" s="5">
        <v>26.1</v>
      </c>
      <c r="I9" s="4" t="s">
        <v>52</v>
      </c>
      <c r="J9" s="3" t="s">
        <v>3</v>
      </c>
      <c r="K9" s="2">
        <v>1998</v>
      </c>
      <c r="L9" s="38" t="s">
        <v>2</v>
      </c>
      <c r="M9" s="8" t="s">
        <v>509</v>
      </c>
      <c r="N9" s="39">
        <v>1</v>
      </c>
      <c r="O9" s="35"/>
      <c r="P9" s="35"/>
      <c r="Q9" s="35"/>
      <c r="R9" s="35">
        <v>22</v>
      </c>
      <c r="S9" s="35" t="s">
        <v>547</v>
      </c>
      <c r="T9" s="35"/>
      <c r="U9" s="35"/>
      <c r="V9" s="35"/>
      <c r="W9" s="35"/>
      <c r="X9" s="35"/>
    </row>
    <row r="10" spans="1:24" ht="22.5">
      <c r="A10" s="36">
        <v>8</v>
      </c>
      <c r="B10" s="7" t="s">
        <v>538</v>
      </c>
      <c r="C10" s="4" t="s">
        <v>10</v>
      </c>
      <c r="D10" s="4" t="s">
        <v>6</v>
      </c>
      <c r="E10" s="37">
        <v>219</v>
      </c>
      <c r="F10" s="37">
        <v>207</v>
      </c>
      <c r="G10" s="6" t="s">
        <v>5</v>
      </c>
      <c r="H10" s="5">
        <v>26.1</v>
      </c>
      <c r="I10" s="4" t="s">
        <v>52</v>
      </c>
      <c r="J10" s="3" t="s">
        <v>3</v>
      </c>
      <c r="K10" s="2">
        <v>1998</v>
      </c>
      <c r="L10" s="38" t="s">
        <v>2</v>
      </c>
      <c r="M10" s="8" t="s">
        <v>509</v>
      </c>
      <c r="N10" s="39">
        <v>1</v>
      </c>
      <c r="O10" s="35"/>
      <c r="P10" s="35"/>
      <c r="Q10" s="35"/>
      <c r="R10" s="35">
        <v>24</v>
      </c>
      <c r="S10" s="35" t="s">
        <v>546</v>
      </c>
      <c r="T10" s="35"/>
      <c r="U10" s="35"/>
      <c r="V10" s="35"/>
      <c r="W10" s="35"/>
      <c r="X10" s="35"/>
    </row>
    <row r="11" spans="1:24" ht="22.5">
      <c r="A11" s="36">
        <v>9</v>
      </c>
      <c r="B11" s="7" t="s">
        <v>537</v>
      </c>
      <c r="C11" s="4" t="s">
        <v>10</v>
      </c>
      <c r="D11" s="4" t="s">
        <v>9</v>
      </c>
      <c r="E11" s="37">
        <v>273</v>
      </c>
      <c r="F11" s="37">
        <v>259</v>
      </c>
      <c r="G11" s="6" t="s">
        <v>5</v>
      </c>
      <c r="H11" s="5">
        <v>52.9</v>
      </c>
      <c r="I11" s="4" t="s">
        <v>52</v>
      </c>
      <c r="J11" s="3" t="s">
        <v>3</v>
      </c>
      <c r="K11" s="2">
        <v>1998</v>
      </c>
      <c r="L11" s="38" t="s">
        <v>2</v>
      </c>
      <c r="M11" s="8" t="s">
        <v>509</v>
      </c>
      <c r="N11" s="39">
        <v>1</v>
      </c>
      <c r="O11" s="35"/>
      <c r="P11" s="35"/>
      <c r="Q11" s="35"/>
      <c r="R11" s="35">
        <v>25</v>
      </c>
      <c r="S11" s="35" t="s">
        <v>545</v>
      </c>
      <c r="T11" s="35"/>
      <c r="U11" s="35"/>
      <c r="V11" s="35"/>
      <c r="W11" s="35"/>
      <c r="X11" s="35"/>
    </row>
    <row r="12" spans="1:24" ht="22.5">
      <c r="A12" s="36">
        <v>10</v>
      </c>
      <c r="B12" s="7" t="s">
        <v>537</v>
      </c>
      <c r="C12" s="4" t="s">
        <v>10</v>
      </c>
      <c r="D12" s="4" t="s">
        <v>6</v>
      </c>
      <c r="E12" s="37">
        <v>219</v>
      </c>
      <c r="F12" s="37">
        <v>207</v>
      </c>
      <c r="G12" s="6" t="s">
        <v>5</v>
      </c>
      <c r="H12" s="5">
        <v>52.9</v>
      </c>
      <c r="I12" s="4" t="s">
        <v>52</v>
      </c>
      <c r="J12" s="3" t="s">
        <v>3</v>
      </c>
      <c r="K12" s="2">
        <v>1998</v>
      </c>
      <c r="L12" s="38" t="s">
        <v>2</v>
      </c>
      <c r="M12" s="8" t="s">
        <v>509</v>
      </c>
      <c r="N12" s="39">
        <v>1</v>
      </c>
      <c r="O12" s="35"/>
      <c r="P12" s="35"/>
      <c r="Q12" s="35"/>
      <c r="R12" s="35"/>
      <c r="S12" s="35"/>
      <c r="T12" s="35"/>
      <c r="U12" s="35"/>
      <c r="V12" s="35"/>
      <c r="W12" s="35"/>
      <c r="X12" s="35"/>
    </row>
    <row r="13" spans="1:24" ht="22.5">
      <c r="A13" s="36">
        <v>11</v>
      </c>
      <c r="B13" s="7" t="s">
        <v>536</v>
      </c>
      <c r="C13" s="4" t="s">
        <v>10</v>
      </c>
      <c r="D13" s="4" t="s">
        <v>9</v>
      </c>
      <c r="E13" s="37">
        <v>133</v>
      </c>
      <c r="F13" s="37">
        <v>124</v>
      </c>
      <c r="G13" s="6" t="s">
        <v>5</v>
      </c>
      <c r="H13" s="5">
        <v>96.9</v>
      </c>
      <c r="I13" s="4" t="s">
        <v>52</v>
      </c>
      <c r="J13" s="3" t="s">
        <v>3</v>
      </c>
      <c r="K13" s="2">
        <v>2006</v>
      </c>
      <c r="L13" s="38" t="s">
        <v>2</v>
      </c>
      <c r="M13" s="8" t="s">
        <v>509</v>
      </c>
      <c r="N13" s="39">
        <v>1</v>
      </c>
      <c r="O13" s="35"/>
      <c r="P13" s="35"/>
      <c r="Q13" s="35"/>
      <c r="R13" s="35"/>
      <c r="S13" s="35"/>
      <c r="T13" s="35"/>
      <c r="U13" s="35"/>
      <c r="V13" s="35"/>
      <c r="W13" s="35"/>
      <c r="X13" s="35"/>
    </row>
    <row r="14" spans="1:24" ht="22.5">
      <c r="A14" s="36">
        <v>12</v>
      </c>
      <c r="B14" s="7" t="s">
        <v>536</v>
      </c>
      <c r="C14" s="4" t="s">
        <v>10</v>
      </c>
      <c r="D14" s="4" t="s">
        <v>6</v>
      </c>
      <c r="E14" s="37">
        <v>133</v>
      </c>
      <c r="F14" s="37">
        <v>124</v>
      </c>
      <c r="G14" s="6" t="s">
        <v>5</v>
      </c>
      <c r="H14" s="5">
        <v>96.9</v>
      </c>
      <c r="I14" s="4" t="s">
        <v>52</v>
      </c>
      <c r="J14" s="3" t="s">
        <v>3</v>
      </c>
      <c r="K14" s="2">
        <v>2006</v>
      </c>
      <c r="L14" s="38" t="s">
        <v>2</v>
      </c>
      <c r="M14" s="8" t="s">
        <v>509</v>
      </c>
      <c r="N14" s="39">
        <v>1</v>
      </c>
      <c r="O14" s="35"/>
      <c r="P14" s="35"/>
      <c r="Q14" s="35"/>
      <c r="R14" s="35"/>
      <c r="S14" s="35"/>
      <c r="T14" s="35"/>
      <c r="U14" s="35"/>
      <c r="V14" s="35"/>
      <c r="W14" s="35"/>
      <c r="X14" s="35"/>
    </row>
    <row r="15" spans="1:24" ht="22.5">
      <c r="A15" s="36">
        <v>13</v>
      </c>
      <c r="B15" s="7" t="s">
        <v>536</v>
      </c>
      <c r="C15" s="4" t="s">
        <v>10</v>
      </c>
      <c r="D15" s="4" t="s">
        <v>9</v>
      </c>
      <c r="E15" s="37">
        <v>114</v>
      </c>
      <c r="F15" s="37">
        <v>105</v>
      </c>
      <c r="G15" s="6" t="s">
        <v>5</v>
      </c>
      <c r="H15" s="5">
        <v>55.9</v>
      </c>
      <c r="I15" s="4" t="s">
        <v>52</v>
      </c>
      <c r="J15" s="3" t="s">
        <v>3</v>
      </c>
      <c r="K15" s="2">
        <v>2006</v>
      </c>
      <c r="L15" s="38" t="s">
        <v>2</v>
      </c>
      <c r="M15" s="8" t="s">
        <v>509</v>
      </c>
      <c r="N15" s="39">
        <v>1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</row>
    <row r="16" spans="1:24" ht="21" customHeight="1">
      <c r="A16" s="36">
        <v>14</v>
      </c>
      <c r="B16" s="7" t="s">
        <v>536</v>
      </c>
      <c r="C16" s="4" t="s">
        <v>10</v>
      </c>
      <c r="D16" s="4" t="s">
        <v>6</v>
      </c>
      <c r="E16" s="37">
        <v>114</v>
      </c>
      <c r="F16" s="37">
        <v>105</v>
      </c>
      <c r="G16" s="6" t="s">
        <v>5</v>
      </c>
      <c r="H16" s="5">
        <v>55.9</v>
      </c>
      <c r="I16" s="4" t="s">
        <v>52</v>
      </c>
      <c r="J16" s="3" t="s">
        <v>3</v>
      </c>
      <c r="K16" s="2">
        <v>2006</v>
      </c>
      <c r="L16" s="38" t="s">
        <v>2</v>
      </c>
      <c r="M16" s="8" t="s">
        <v>509</v>
      </c>
      <c r="N16" s="39">
        <v>1</v>
      </c>
      <c r="O16" s="35"/>
      <c r="P16" s="35"/>
      <c r="Q16" s="35"/>
      <c r="R16" s="35"/>
      <c r="S16" s="35"/>
      <c r="T16" s="35"/>
      <c r="U16" s="35"/>
      <c r="V16" s="35"/>
      <c r="W16" s="35"/>
      <c r="X16" s="35"/>
    </row>
    <row r="17" spans="1:24" ht="22.5">
      <c r="A17" s="36">
        <v>15</v>
      </c>
      <c r="B17" s="7" t="s">
        <v>536</v>
      </c>
      <c r="C17" s="4" t="s">
        <v>10</v>
      </c>
      <c r="D17" s="4" t="s">
        <v>9</v>
      </c>
      <c r="E17" s="37">
        <v>76</v>
      </c>
      <c r="F17" s="37">
        <v>69</v>
      </c>
      <c r="G17" s="6" t="s">
        <v>5</v>
      </c>
      <c r="H17" s="5">
        <v>53</v>
      </c>
      <c r="I17" s="4" t="s">
        <v>52</v>
      </c>
      <c r="J17" s="3" t="s">
        <v>3</v>
      </c>
      <c r="K17" s="2">
        <v>2006</v>
      </c>
      <c r="L17" s="38" t="s">
        <v>2</v>
      </c>
      <c r="M17" s="8" t="s">
        <v>509</v>
      </c>
      <c r="N17" s="39">
        <v>1</v>
      </c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 ht="22.5">
      <c r="A18" s="36">
        <v>16</v>
      </c>
      <c r="B18" s="7" t="s">
        <v>536</v>
      </c>
      <c r="C18" s="4" t="s">
        <v>10</v>
      </c>
      <c r="D18" s="4" t="s">
        <v>6</v>
      </c>
      <c r="E18" s="37">
        <v>76</v>
      </c>
      <c r="F18" s="37">
        <v>69</v>
      </c>
      <c r="G18" s="6" t="s">
        <v>5</v>
      </c>
      <c r="H18" s="5">
        <v>53</v>
      </c>
      <c r="I18" s="4" t="s">
        <v>52</v>
      </c>
      <c r="J18" s="3" t="s">
        <v>3</v>
      </c>
      <c r="K18" s="2">
        <v>2006</v>
      </c>
      <c r="L18" s="38" t="s">
        <v>2</v>
      </c>
      <c r="M18" s="8" t="s">
        <v>509</v>
      </c>
      <c r="N18" s="39">
        <v>1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</row>
    <row r="19" spans="1:24" ht="22.5">
      <c r="A19" s="36">
        <v>17</v>
      </c>
      <c r="B19" s="7" t="s">
        <v>535</v>
      </c>
      <c r="C19" s="4" t="s">
        <v>10</v>
      </c>
      <c r="D19" s="4" t="s">
        <v>9</v>
      </c>
      <c r="E19" s="37">
        <v>114</v>
      </c>
      <c r="F19" s="37">
        <v>105</v>
      </c>
      <c r="G19" s="6" t="s">
        <v>5</v>
      </c>
      <c r="H19" s="5">
        <v>92.1</v>
      </c>
      <c r="I19" s="4" t="s">
        <v>52</v>
      </c>
      <c r="J19" s="3" t="s">
        <v>3</v>
      </c>
      <c r="K19" s="2">
        <v>1992</v>
      </c>
      <c r="L19" s="38" t="s">
        <v>2</v>
      </c>
      <c r="M19" s="8" t="s">
        <v>509</v>
      </c>
      <c r="N19" s="39">
        <v>1</v>
      </c>
      <c r="O19" s="35"/>
      <c r="P19" s="35"/>
      <c r="Q19" s="35"/>
      <c r="R19" s="35"/>
      <c r="S19" s="35"/>
      <c r="T19" s="35"/>
      <c r="U19" s="35"/>
      <c r="V19" s="35"/>
      <c r="W19" s="35"/>
      <c r="X19" s="35"/>
    </row>
    <row r="20" spans="1:24" ht="22.5">
      <c r="A20" s="36">
        <v>18</v>
      </c>
      <c r="B20" s="7" t="s">
        <v>535</v>
      </c>
      <c r="C20" s="4" t="s">
        <v>10</v>
      </c>
      <c r="D20" s="4" t="s">
        <v>6</v>
      </c>
      <c r="E20" s="37">
        <v>114</v>
      </c>
      <c r="F20" s="37">
        <v>105</v>
      </c>
      <c r="G20" s="6" t="s">
        <v>5</v>
      </c>
      <c r="H20" s="5">
        <v>92.1</v>
      </c>
      <c r="I20" s="4" t="s">
        <v>52</v>
      </c>
      <c r="J20" s="3" t="s">
        <v>3</v>
      </c>
      <c r="K20" s="2">
        <v>1992</v>
      </c>
      <c r="L20" s="38" t="s">
        <v>2</v>
      </c>
      <c r="M20" s="8" t="s">
        <v>509</v>
      </c>
      <c r="N20" s="39">
        <v>1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</row>
    <row r="21" spans="1:24" ht="22.5">
      <c r="A21" s="36">
        <v>19</v>
      </c>
      <c r="B21" s="7" t="s">
        <v>535</v>
      </c>
      <c r="C21" s="4" t="s">
        <v>10</v>
      </c>
      <c r="D21" s="4" t="s">
        <v>9</v>
      </c>
      <c r="E21" s="37">
        <v>89</v>
      </c>
      <c r="F21" s="37">
        <v>82</v>
      </c>
      <c r="G21" s="6" t="s">
        <v>5</v>
      </c>
      <c r="H21" s="5">
        <v>22.8</v>
      </c>
      <c r="I21" s="4" t="s">
        <v>52</v>
      </c>
      <c r="J21" s="3" t="s">
        <v>3</v>
      </c>
      <c r="K21" s="2">
        <v>1992</v>
      </c>
      <c r="L21" s="38" t="s">
        <v>2</v>
      </c>
      <c r="M21" s="8" t="s">
        <v>509</v>
      </c>
      <c r="N21" s="39">
        <v>1</v>
      </c>
      <c r="O21" s="35"/>
      <c r="P21" s="35"/>
      <c r="Q21" s="35"/>
      <c r="R21" s="35"/>
      <c r="S21" s="35"/>
      <c r="T21" s="35"/>
      <c r="U21" s="35"/>
      <c r="V21" s="35"/>
      <c r="W21" s="35"/>
      <c r="X21" s="35"/>
    </row>
    <row r="22" spans="1:24" ht="22.5">
      <c r="A22" s="36">
        <v>20</v>
      </c>
      <c r="B22" s="7" t="s">
        <v>535</v>
      </c>
      <c r="C22" s="4" t="s">
        <v>10</v>
      </c>
      <c r="D22" s="4" t="s">
        <v>6</v>
      </c>
      <c r="E22" s="37">
        <v>89</v>
      </c>
      <c r="F22" s="37">
        <v>82</v>
      </c>
      <c r="G22" s="6" t="s">
        <v>5</v>
      </c>
      <c r="H22" s="5">
        <v>22.8</v>
      </c>
      <c r="I22" s="4" t="s">
        <v>52</v>
      </c>
      <c r="J22" s="3" t="s">
        <v>3</v>
      </c>
      <c r="K22" s="2">
        <v>1992</v>
      </c>
      <c r="L22" s="38" t="s">
        <v>2</v>
      </c>
      <c r="M22" s="8" t="s">
        <v>509</v>
      </c>
      <c r="N22" s="39">
        <v>1</v>
      </c>
      <c r="O22" s="35"/>
      <c r="P22" s="35"/>
      <c r="Q22" s="35"/>
      <c r="R22" s="35"/>
      <c r="S22" s="35"/>
      <c r="T22" s="35"/>
      <c r="U22" s="35"/>
      <c r="V22" s="35"/>
      <c r="W22" s="35"/>
      <c r="X22" s="35"/>
    </row>
    <row r="23" spans="1:24" ht="22.5">
      <c r="A23" s="36">
        <v>21</v>
      </c>
      <c r="B23" s="7" t="s">
        <v>534</v>
      </c>
      <c r="C23" s="4" t="s">
        <v>10</v>
      </c>
      <c r="D23" s="4" t="s">
        <v>9</v>
      </c>
      <c r="E23" s="37">
        <v>133</v>
      </c>
      <c r="F23" s="37">
        <v>124</v>
      </c>
      <c r="G23" s="6" t="s">
        <v>5</v>
      </c>
      <c r="H23" s="5">
        <v>106.2</v>
      </c>
      <c r="I23" s="4" t="s">
        <v>52</v>
      </c>
      <c r="J23" s="3" t="s">
        <v>3</v>
      </c>
      <c r="K23" s="2">
        <v>1992</v>
      </c>
      <c r="L23" s="38" t="s">
        <v>2</v>
      </c>
      <c r="M23" s="8" t="s">
        <v>509</v>
      </c>
      <c r="N23" s="39">
        <v>1</v>
      </c>
      <c r="O23" s="35"/>
      <c r="P23" s="35"/>
      <c r="Q23" s="35"/>
      <c r="R23" s="35"/>
      <c r="S23" s="35"/>
      <c r="T23" s="35"/>
      <c r="U23" s="35"/>
      <c r="V23" s="35"/>
      <c r="W23" s="35"/>
      <c r="X23" s="35"/>
    </row>
    <row r="24" spans="1:24" ht="22.5">
      <c r="A24" s="36">
        <v>22</v>
      </c>
      <c r="B24" s="7" t="s">
        <v>534</v>
      </c>
      <c r="C24" s="4" t="s">
        <v>10</v>
      </c>
      <c r="D24" s="4" t="s">
        <v>6</v>
      </c>
      <c r="E24" s="37">
        <v>133</v>
      </c>
      <c r="F24" s="37">
        <v>124</v>
      </c>
      <c r="G24" s="6" t="s">
        <v>5</v>
      </c>
      <c r="H24" s="5">
        <v>106.2</v>
      </c>
      <c r="I24" s="4" t="s">
        <v>52</v>
      </c>
      <c r="J24" s="3" t="s">
        <v>3</v>
      </c>
      <c r="K24" s="2">
        <v>1992</v>
      </c>
      <c r="L24" s="38" t="s">
        <v>2</v>
      </c>
      <c r="M24" s="8" t="s">
        <v>509</v>
      </c>
      <c r="N24" s="39">
        <v>1</v>
      </c>
      <c r="O24" s="35"/>
      <c r="P24" s="35"/>
      <c r="Q24" s="35"/>
      <c r="R24" s="35"/>
      <c r="S24" s="35"/>
      <c r="T24" s="35"/>
      <c r="U24" s="35"/>
      <c r="V24" s="35"/>
      <c r="W24" s="35"/>
      <c r="X24" s="35"/>
    </row>
    <row r="25" spans="1:24" ht="22.5">
      <c r="A25" s="36">
        <v>23</v>
      </c>
      <c r="B25" s="7" t="s">
        <v>533</v>
      </c>
      <c r="C25" s="4" t="s">
        <v>10</v>
      </c>
      <c r="D25" s="4" t="s">
        <v>9</v>
      </c>
      <c r="E25" s="37">
        <v>89</v>
      </c>
      <c r="F25" s="37">
        <v>82</v>
      </c>
      <c r="G25" s="6" t="s">
        <v>5</v>
      </c>
      <c r="H25" s="5">
        <v>19.7</v>
      </c>
      <c r="I25" s="4" t="s">
        <v>52</v>
      </c>
      <c r="J25" s="3" t="s">
        <v>3</v>
      </c>
      <c r="K25" s="2">
        <v>1992</v>
      </c>
      <c r="L25" s="38" t="s">
        <v>2</v>
      </c>
      <c r="M25" s="8" t="s">
        <v>509</v>
      </c>
      <c r="N25" s="39">
        <v>1</v>
      </c>
      <c r="O25" s="35"/>
      <c r="P25" s="35"/>
      <c r="Q25" s="35"/>
      <c r="R25" s="35"/>
      <c r="S25" s="35"/>
      <c r="T25" s="35"/>
      <c r="U25" s="35"/>
      <c r="V25" s="35"/>
      <c r="W25" s="35"/>
      <c r="X25" s="35"/>
    </row>
    <row r="26" spans="1:24" ht="22.5">
      <c r="A26" s="36">
        <v>24</v>
      </c>
      <c r="B26" s="7" t="s">
        <v>533</v>
      </c>
      <c r="C26" s="4" t="s">
        <v>10</v>
      </c>
      <c r="D26" s="4" t="s">
        <v>6</v>
      </c>
      <c r="E26" s="37">
        <v>89</v>
      </c>
      <c r="F26" s="37">
        <v>82</v>
      </c>
      <c r="G26" s="6" t="s">
        <v>5</v>
      </c>
      <c r="H26" s="5">
        <v>19.7</v>
      </c>
      <c r="I26" s="4" t="s">
        <v>52</v>
      </c>
      <c r="J26" s="3" t="s">
        <v>3</v>
      </c>
      <c r="K26" s="2">
        <v>1992</v>
      </c>
      <c r="L26" s="38" t="s">
        <v>2</v>
      </c>
      <c r="M26" s="8" t="s">
        <v>509</v>
      </c>
      <c r="N26" s="39">
        <v>1</v>
      </c>
      <c r="O26" s="35"/>
      <c r="P26" s="35"/>
      <c r="Q26" s="35"/>
      <c r="R26" s="35"/>
      <c r="S26" s="35"/>
      <c r="T26" s="35"/>
      <c r="U26" s="35"/>
      <c r="V26" s="35"/>
      <c r="W26" s="35"/>
      <c r="X26" s="35"/>
    </row>
    <row r="27" spans="1:24" ht="22.5">
      <c r="A27" s="36">
        <v>25</v>
      </c>
      <c r="B27" s="7" t="s">
        <v>533</v>
      </c>
      <c r="C27" s="4" t="s">
        <v>10</v>
      </c>
      <c r="D27" s="4" t="s">
        <v>9</v>
      </c>
      <c r="E27" s="37">
        <v>76</v>
      </c>
      <c r="F27" s="37">
        <v>69</v>
      </c>
      <c r="G27" s="6" t="s">
        <v>5</v>
      </c>
      <c r="H27" s="5">
        <v>89.1</v>
      </c>
      <c r="I27" s="4" t="s">
        <v>52</v>
      </c>
      <c r="J27" s="3" t="s">
        <v>3</v>
      </c>
      <c r="K27" s="2">
        <v>1992</v>
      </c>
      <c r="L27" s="38" t="s">
        <v>2</v>
      </c>
      <c r="M27" s="8" t="s">
        <v>509</v>
      </c>
      <c r="N27" s="39">
        <v>1</v>
      </c>
      <c r="O27" s="35"/>
      <c r="P27" s="35"/>
      <c r="Q27" s="35"/>
      <c r="R27" s="35"/>
      <c r="S27" s="35"/>
      <c r="T27" s="35"/>
      <c r="U27" s="35"/>
      <c r="V27" s="35"/>
      <c r="W27" s="35"/>
      <c r="X27" s="35"/>
    </row>
    <row r="28" spans="1:24" ht="22.5">
      <c r="A28" s="36">
        <v>26</v>
      </c>
      <c r="B28" s="7" t="s">
        <v>533</v>
      </c>
      <c r="C28" s="4" t="s">
        <v>10</v>
      </c>
      <c r="D28" s="4" t="s">
        <v>6</v>
      </c>
      <c r="E28" s="37">
        <v>76</v>
      </c>
      <c r="F28" s="37">
        <v>69</v>
      </c>
      <c r="G28" s="6" t="s">
        <v>5</v>
      </c>
      <c r="H28" s="5">
        <v>89.1</v>
      </c>
      <c r="I28" s="4" t="s">
        <v>52</v>
      </c>
      <c r="J28" s="3" t="s">
        <v>3</v>
      </c>
      <c r="K28" s="2">
        <v>1992</v>
      </c>
      <c r="L28" s="38" t="s">
        <v>2</v>
      </c>
      <c r="M28" s="8" t="s">
        <v>509</v>
      </c>
      <c r="N28" s="39">
        <v>1</v>
      </c>
      <c r="O28" s="35"/>
      <c r="P28" s="35"/>
      <c r="Q28" s="35"/>
      <c r="R28" s="35"/>
      <c r="S28" s="35"/>
      <c r="T28" s="35"/>
      <c r="U28" s="35"/>
      <c r="V28" s="35"/>
      <c r="W28" s="35"/>
      <c r="X28" s="35"/>
    </row>
    <row r="29" spans="1:24" ht="22.5">
      <c r="A29" s="36">
        <v>27</v>
      </c>
      <c r="B29" s="7" t="s">
        <v>532</v>
      </c>
      <c r="C29" s="4" t="s">
        <v>10</v>
      </c>
      <c r="D29" s="4" t="s">
        <v>9</v>
      </c>
      <c r="E29" s="37">
        <v>159</v>
      </c>
      <c r="F29" s="37">
        <v>150</v>
      </c>
      <c r="G29" s="6" t="s">
        <v>5</v>
      </c>
      <c r="H29" s="5">
        <v>35.799999999999997</v>
      </c>
      <c r="I29" s="4" t="s">
        <v>52</v>
      </c>
      <c r="J29" s="3" t="s">
        <v>3</v>
      </c>
      <c r="K29" s="2">
        <v>1992</v>
      </c>
      <c r="L29" s="38" t="s">
        <v>2</v>
      </c>
      <c r="M29" s="8" t="s">
        <v>509</v>
      </c>
      <c r="N29" s="39">
        <v>1</v>
      </c>
      <c r="O29" s="35"/>
      <c r="P29" s="35"/>
      <c r="Q29" s="35"/>
      <c r="R29" s="35"/>
      <c r="S29" s="35"/>
      <c r="T29" s="35"/>
      <c r="U29" s="35"/>
      <c r="V29" s="35"/>
      <c r="W29" s="35"/>
      <c r="X29" s="35"/>
    </row>
    <row r="30" spans="1:24" ht="22.5">
      <c r="A30" s="36">
        <v>28</v>
      </c>
      <c r="B30" s="7" t="s">
        <v>532</v>
      </c>
      <c r="C30" s="4" t="s">
        <v>10</v>
      </c>
      <c r="D30" s="4" t="s">
        <v>6</v>
      </c>
      <c r="E30" s="37">
        <v>159</v>
      </c>
      <c r="F30" s="37">
        <v>150</v>
      </c>
      <c r="G30" s="6" t="s">
        <v>5</v>
      </c>
      <c r="H30" s="5">
        <v>35.799999999999997</v>
      </c>
      <c r="I30" s="4" t="s">
        <v>52</v>
      </c>
      <c r="J30" s="3" t="s">
        <v>3</v>
      </c>
      <c r="K30" s="2">
        <v>1992</v>
      </c>
      <c r="L30" s="38" t="s">
        <v>2</v>
      </c>
      <c r="M30" s="8" t="s">
        <v>509</v>
      </c>
      <c r="N30" s="39">
        <v>1</v>
      </c>
      <c r="O30" s="35"/>
      <c r="P30" s="35"/>
      <c r="Q30" s="35"/>
      <c r="R30" s="35"/>
      <c r="S30" s="35"/>
      <c r="T30" s="35"/>
      <c r="U30" s="35"/>
      <c r="V30" s="35"/>
      <c r="W30" s="35"/>
      <c r="X30" s="35"/>
    </row>
    <row r="31" spans="1:24" ht="22.5">
      <c r="A31" s="36">
        <v>29</v>
      </c>
      <c r="B31" s="7" t="s">
        <v>531</v>
      </c>
      <c r="C31" s="4" t="s">
        <v>10</v>
      </c>
      <c r="D31" s="4" t="s">
        <v>9</v>
      </c>
      <c r="E31" s="37">
        <v>114</v>
      </c>
      <c r="F31" s="37">
        <v>105</v>
      </c>
      <c r="G31" s="6" t="s">
        <v>5</v>
      </c>
      <c r="H31" s="5">
        <v>20.3</v>
      </c>
      <c r="I31" s="4" t="s">
        <v>52</v>
      </c>
      <c r="J31" s="3" t="s">
        <v>3</v>
      </c>
      <c r="K31" s="2">
        <v>1992</v>
      </c>
      <c r="L31" s="38" t="s">
        <v>2</v>
      </c>
      <c r="M31" s="8" t="s">
        <v>509</v>
      </c>
      <c r="N31" s="39">
        <v>1</v>
      </c>
      <c r="O31" s="35"/>
      <c r="P31" s="35"/>
      <c r="Q31" s="35"/>
      <c r="R31" s="35"/>
      <c r="S31" s="35"/>
      <c r="T31" s="35"/>
      <c r="U31" s="35"/>
      <c r="V31" s="35"/>
      <c r="W31" s="35"/>
      <c r="X31" s="35"/>
    </row>
    <row r="32" spans="1:24" ht="22.5">
      <c r="A32" s="36">
        <v>30</v>
      </c>
      <c r="B32" s="7" t="s">
        <v>531</v>
      </c>
      <c r="C32" s="4" t="s">
        <v>10</v>
      </c>
      <c r="D32" s="4" t="s">
        <v>6</v>
      </c>
      <c r="E32" s="37">
        <v>114</v>
      </c>
      <c r="F32" s="37">
        <v>105</v>
      </c>
      <c r="G32" s="6" t="s">
        <v>5</v>
      </c>
      <c r="H32" s="5">
        <v>20.3</v>
      </c>
      <c r="I32" s="4" t="s">
        <v>52</v>
      </c>
      <c r="J32" s="3" t="s">
        <v>3</v>
      </c>
      <c r="K32" s="2">
        <v>1992</v>
      </c>
      <c r="L32" s="38" t="s">
        <v>2</v>
      </c>
      <c r="M32" s="8" t="s">
        <v>509</v>
      </c>
      <c r="N32" s="39">
        <v>1</v>
      </c>
      <c r="O32" s="35"/>
      <c r="P32" s="35"/>
      <c r="Q32" s="35"/>
      <c r="R32" s="35"/>
      <c r="S32" s="35"/>
      <c r="T32" s="35"/>
      <c r="U32" s="35"/>
      <c r="V32" s="35"/>
      <c r="W32" s="35"/>
      <c r="X32" s="35"/>
    </row>
    <row r="33" spans="1:24" ht="22.5">
      <c r="A33" s="36">
        <v>31</v>
      </c>
      <c r="B33" s="7" t="s">
        <v>530</v>
      </c>
      <c r="C33" s="4" t="s">
        <v>10</v>
      </c>
      <c r="D33" s="4" t="s">
        <v>9</v>
      </c>
      <c r="E33" s="37">
        <v>89</v>
      </c>
      <c r="F33" s="37">
        <v>82</v>
      </c>
      <c r="G33" s="6" t="s">
        <v>5</v>
      </c>
      <c r="H33" s="5">
        <v>26.4</v>
      </c>
      <c r="I33" s="4" t="s">
        <v>52</v>
      </c>
      <c r="J33" s="3" t="s">
        <v>3</v>
      </c>
      <c r="K33" s="2">
        <v>1998</v>
      </c>
      <c r="L33" s="38" t="s">
        <v>2</v>
      </c>
      <c r="M33" s="8" t="s">
        <v>509</v>
      </c>
      <c r="N33" s="39">
        <v>1</v>
      </c>
      <c r="O33" s="35"/>
      <c r="P33" s="35"/>
      <c r="Q33" s="35"/>
      <c r="R33" s="35"/>
      <c r="S33" s="35"/>
      <c r="T33" s="35"/>
      <c r="U33" s="35"/>
      <c r="V33" s="35"/>
      <c r="W33" s="35"/>
      <c r="X33" s="35"/>
    </row>
    <row r="34" spans="1:24" ht="22.5">
      <c r="A34" s="36">
        <v>32</v>
      </c>
      <c r="B34" s="7" t="s">
        <v>530</v>
      </c>
      <c r="C34" s="4" t="s">
        <v>10</v>
      </c>
      <c r="D34" s="4" t="s">
        <v>6</v>
      </c>
      <c r="E34" s="37">
        <v>89</v>
      </c>
      <c r="F34" s="37">
        <v>82</v>
      </c>
      <c r="G34" s="6" t="s">
        <v>5</v>
      </c>
      <c r="H34" s="5">
        <v>26.4</v>
      </c>
      <c r="I34" s="4" t="s">
        <v>52</v>
      </c>
      <c r="J34" s="3" t="s">
        <v>3</v>
      </c>
      <c r="K34" s="2">
        <v>1998</v>
      </c>
      <c r="L34" s="38" t="s">
        <v>2</v>
      </c>
      <c r="M34" s="8" t="s">
        <v>509</v>
      </c>
      <c r="N34" s="39">
        <v>1</v>
      </c>
      <c r="O34" s="35"/>
      <c r="P34" s="35"/>
      <c r="Q34" s="35"/>
      <c r="R34" s="35"/>
      <c r="S34" s="35"/>
      <c r="T34" s="35"/>
      <c r="U34" s="35"/>
      <c r="V34" s="35"/>
      <c r="W34" s="35"/>
      <c r="X34" s="35"/>
    </row>
    <row r="35" spans="1:24" ht="22.5">
      <c r="A35" s="36">
        <v>33</v>
      </c>
      <c r="B35" s="7" t="s">
        <v>529</v>
      </c>
      <c r="C35" s="4" t="s">
        <v>10</v>
      </c>
      <c r="D35" s="4" t="s">
        <v>9</v>
      </c>
      <c r="E35" s="37">
        <v>159</v>
      </c>
      <c r="F35" s="37">
        <v>150</v>
      </c>
      <c r="G35" s="6" t="s">
        <v>5</v>
      </c>
      <c r="H35" s="5">
        <v>40.5</v>
      </c>
      <c r="I35" s="4" t="s">
        <v>52</v>
      </c>
      <c r="J35" s="3" t="s">
        <v>3</v>
      </c>
      <c r="K35" s="2">
        <v>1992</v>
      </c>
      <c r="L35" s="38" t="s">
        <v>2</v>
      </c>
      <c r="M35" s="8" t="s">
        <v>509</v>
      </c>
      <c r="N35" s="39">
        <v>1</v>
      </c>
      <c r="O35" s="35"/>
      <c r="P35" s="35"/>
      <c r="Q35" s="35"/>
      <c r="R35" s="35"/>
      <c r="S35" s="35"/>
      <c r="T35" s="35"/>
      <c r="U35" s="35"/>
      <c r="V35" s="35"/>
      <c r="W35" s="35"/>
      <c r="X35" s="35"/>
    </row>
    <row r="36" spans="1:24" ht="22.5">
      <c r="A36" s="36">
        <v>34</v>
      </c>
      <c r="B36" s="7" t="s">
        <v>529</v>
      </c>
      <c r="C36" s="4" t="s">
        <v>10</v>
      </c>
      <c r="D36" s="4" t="s">
        <v>6</v>
      </c>
      <c r="E36" s="37">
        <v>159</v>
      </c>
      <c r="F36" s="37">
        <v>150</v>
      </c>
      <c r="G36" s="6" t="s">
        <v>5</v>
      </c>
      <c r="H36" s="5">
        <v>40.5</v>
      </c>
      <c r="I36" s="4" t="s">
        <v>52</v>
      </c>
      <c r="J36" s="3" t="s">
        <v>3</v>
      </c>
      <c r="K36" s="2">
        <v>1992</v>
      </c>
      <c r="L36" s="38" t="s">
        <v>2</v>
      </c>
      <c r="M36" s="8" t="s">
        <v>509</v>
      </c>
      <c r="N36" s="39">
        <v>1</v>
      </c>
      <c r="O36" s="35"/>
      <c r="P36" s="35"/>
      <c r="Q36" s="35"/>
      <c r="R36" s="35"/>
      <c r="S36" s="35"/>
      <c r="T36" s="35"/>
      <c r="U36" s="35"/>
      <c r="V36" s="35"/>
      <c r="W36" s="35"/>
      <c r="X36" s="35"/>
    </row>
    <row r="37" spans="1:24" ht="22.5">
      <c r="A37" s="36">
        <v>35</v>
      </c>
      <c r="B37" s="7" t="s">
        <v>528</v>
      </c>
      <c r="C37" s="4" t="s">
        <v>10</v>
      </c>
      <c r="D37" s="4" t="s">
        <v>9</v>
      </c>
      <c r="E37" s="37">
        <v>114</v>
      </c>
      <c r="F37" s="37">
        <v>105</v>
      </c>
      <c r="G37" s="6" t="s">
        <v>5</v>
      </c>
      <c r="H37" s="5">
        <v>110.3</v>
      </c>
      <c r="I37" s="4" t="s">
        <v>52</v>
      </c>
      <c r="J37" s="3" t="s">
        <v>3</v>
      </c>
      <c r="K37" s="2">
        <v>1992</v>
      </c>
      <c r="L37" s="38" t="s">
        <v>2</v>
      </c>
      <c r="M37" s="8" t="s">
        <v>509</v>
      </c>
      <c r="N37" s="39">
        <v>1</v>
      </c>
      <c r="O37" s="35"/>
      <c r="P37" s="35"/>
      <c r="Q37" s="35"/>
      <c r="R37" s="35"/>
      <c r="S37" s="35"/>
      <c r="T37" s="35"/>
      <c r="U37" s="35"/>
      <c r="V37" s="35"/>
      <c r="W37" s="35"/>
      <c r="X37" s="35"/>
    </row>
    <row r="38" spans="1:24" ht="22.5">
      <c r="A38" s="36">
        <v>36</v>
      </c>
      <c r="B38" s="7" t="s">
        <v>528</v>
      </c>
      <c r="C38" s="4" t="s">
        <v>10</v>
      </c>
      <c r="D38" s="4" t="s">
        <v>6</v>
      </c>
      <c r="E38" s="37">
        <v>114</v>
      </c>
      <c r="F38" s="37">
        <v>105</v>
      </c>
      <c r="G38" s="6" t="s">
        <v>5</v>
      </c>
      <c r="H38" s="5">
        <v>110.3</v>
      </c>
      <c r="I38" s="4" t="s">
        <v>52</v>
      </c>
      <c r="J38" s="3" t="s">
        <v>3</v>
      </c>
      <c r="K38" s="2">
        <v>1992</v>
      </c>
      <c r="L38" s="38" t="s">
        <v>2</v>
      </c>
      <c r="M38" s="8" t="s">
        <v>509</v>
      </c>
      <c r="N38" s="39">
        <v>1</v>
      </c>
      <c r="O38" s="35"/>
      <c r="P38" s="35"/>
      <c r="Q38" s="35"/>
      <c r="R38" s="35"/>
      <c r="S38" s="35"/>
      <c r="T38" s="35"/>
      <c r="U38" s="35"/>
      <c r="V38" s="35"/>
      <c r="W38" s="35"/>
      <c r="X38" s="35"/>
    </row>
    <row r="39" spans="1:24" ht="22.5">
      <c r="A39" s="36">
        <v>37</v>
      </c>
      <c r="B39" s="7" t="s">
        <v>528</v>
      </c>
      <c r="C39" s="4" t="s">
        <v>10</v>
      </c>
      <c r="D39" s="4" t="s">
        <v>9</v>
      </c>
      <c r="E39" s="37">
        <v>114</v>
      </c>
      <c r="F39" s="37">
        <v>105</v>
      </c>
      <c r="G39" s="6" t="s">
        <v>5</v>
      </c>
      <c r="H39" s="5">
        <v>11.4</v>
      </c>
      <c r="I39" s="4" t="s">
        <v>52</v>
      </c>
      <c r="J39" s="3" t="s">
        <v>51</v>
      </c>
      <c r="K39" s="2">
        <v>1992</v>
      </c>
      <c r="L39" s="38" t="s">
        <v>2</v>
      </c>
      <c r="M39" s="8" t="s">
        <v>509</v>
      </c>
      <c r="N39" s="39">
        <v>1</v>
      </c>
      <c r="O39" s="35"/>
      <c r="P39" s="35"/>
      <c r="Q39" s="35"/>
      <c r="R39" s="35"/>
      <c r="S39" s="35"/>
      <c r="T39" s="35"/>
      <c r="U39" s="35"/>
      <c r="V39" s="35"/>
      <c r="W39" s="35"/>
      <c r="X39" s="35"/>
    </row>
    <row r="40" spans="1:24" ht="22.5">
      <c r="A40" s="36">
        <v>38</v>
      </c>
      <c r="B40" s="7" t="s">
        <v>528</v>
      </c>
      <c r="C40" s="4" t="s">
        <v>10</v>
      </c>
      <c r="D40" s="4" t="s">
        <v>6</v>
      </c>
      <c r="E40" s="37">
        <v>114</v>
      </c>
      <c r="F40" s="37">
        <v>105</v>
      </c>
      <c r="G40" s="6" t="s">
        <v>5</v>
      </c>
      <c r="H40" s="5">
        <v>11.4</v>
      </c>
      <c r="I40" s="4" t="s">
        <v>52</v>
      </c>
      <c r="J40" s="3" t="s">
        <v>51</v>
      </c>
      <c r="K40" s="2">
        <v>1992</v>
      </c>
      <c r="L40" s="38" t="s">
        <v>2</v>
      </c>
      <c r="M40" s="8" t="s">
        <v>509</v>
      </c>
      <c r="N40" s="39">
        <v>1</v>
      </c>
      <c r="O40" s="35"/>
      <c r="P40" s="35"/>
      <c r="Q40" s="35"/>
      <c r="R40" s="35"/>
      <c r="S40" s="35"/>
      <c r="T40" s="35"/>
      <c r="U40" s="35"/>
      <c r="V40" s="35"/>
      <c r="W40" s="35"/>
      <c r="X40" s="35"/>
    </row>
    <row r="41" spans="1:24" ht="22.5">
      <c r="A41" s="36">
        <v>39</v>
      </c>
      <c r="B41" s="7" t="s">
        <v>528</v>
      </c>
      <c r="C41" s="4" t="s">
        <v>10</v>
      </c>
      <c r="D41" s="4" t="s">
        <v>9</v>
      </c>
      <c r="E41" s="37">
        <v>114</v>
      </c>
      <c r="F41" s="37">
        <v>105</v>
      </c>
      <c r="G41" s="6" t="s">
        <v>5</v>
      </c>
      <c r="H41" s="5">
        <v>18.8</v>
      </c>
      <c r="I41" s="4" t="s">
        <v>52</v>
      </c>
      <c r="J41" s="3" t="s">
        <v>280</v>
      </c>
      <c r="K41" s="2">
        <v>1992</v>
      </c>
      <c r="L41" s="38" t="s">
        <v>2</v>
      </c>
      <c r="M41" s="8" t="s">
        <v>509</v>
      </c>
      <c r="N41" s="39">
        <v>1</v>
      </c>
      <c r="O41" s="35"/>
      <c r="P41" s="35"/>
      <c r="Q41" s="35"/>
      <c r="R41" s="35"/>
      <c r="S41" s="35"/>
      <c r="T41" s="35"/>
      <c r="U41" s="35"/>
      <c r="V41" s="35"/>
      <c r="W41" s="35"/>
      <c r="X41" s="35"/>
    </row>
    <row r="42" spans="1:24" ht="22.5">
      <c r="A42" s="36">
        <v>40</v>
      </c>
      <c r="B42" s="7" t="s">
        <v>528</v>
      </c>
      <c r="C42" s="4" t="s">
        <v>10</v>
      </c>
      <c r="D42" s="4" t="s">
        <v>6</v>
      </c>
      <c r="E42" s="37">
        <v>114</v>
      </c>
      <c r="F42" s="37">
        <v>105</v>
      </c>
      <c r="G42" s="6" t="s">
        <v>5</v>
      </c>
      <c r="H42" s="5">
        <v>18.8</v>
      </c>
      <c r="I42" s="4" t="s">
        <v>52</v>
      </c>
      <c r="J42" s="3" t="s">
        <v>280</v>
      </c>
      <c r="K42" s="2">
        <v>1992</v>
      </c>
      <c r="L42" s="38" t="s">
        <v>2</v>
      </c>
      <c r="M42" s="8" t="s">
        <v>509</v>
      </c>
      <c r="N42" s="39">
        <v>1</v>
      </c>
      <c r="O42" s="35"/>
      <c r="P42" s="35"/>
      <c r="Q42" s="35"/>
      <c r="R42" s="35"/>
      <c r="S42" s="35"/>
      <c r="T42" s="35"/>
      <c r="U42" s="35"/>
      <c r="V42" s="35"/>
      <c r="W42" s="35"/>
      <c r="X42" s="35"/>
    </row>
    <row r="43" spans="1:24" ht="22.5">
      <c r="A43" s="36">
        <v>41</v>
      </c>
      <c r="B43" s="7" t="s">
        <v>527</v>
      </c>
      <c r="C43" s="4" t="s">
        <v>10</v>
      </c>
      <c r="D43" s="4" t="s">
        <v>9</v>
      </c>
      <c r="E43" s="37">
        <v>159</v>
      </c>
      <c r="F43" s="37">
        <v>150</v>
      </c>
      <c r="G43" s="6" t="s">
        <v>5</v>
      </c>
      <c r="H43" s="5">
        <v>32.200000000000003</v>
      </c>
      <c r="I43" s="4" t="s">
        <v>52</v>
      </c>
      <c r="J43" s="3" t="s">
        <v>3</v>
      </c>
      <c r="K43" s="2">
        <v>1983</v>
      </c>
      <c r="L43" s="38" t="s">
        <v>2</v>
      </c>
      <c r="M43" s="8" t="s">
        <v>509</v>
      </c>
      <c r="N43" s="39">
        <v>1</v>
      </c>
      <c r="O43" s="35"/>
      <c r="P43" s="35"/>
      <c r="Q43" s="35"/>
      <c r="R43" s="35"/>
      <c r="S43" s="35"/>
      <c r="T43" s="35"/>
      <c r="U43" s="35"/>
      <c r="V43" s="35"/>
      <c r="W43" s="35"/>
      <c r="X43" s="35"/>
    </row>
    <row r="44" spans="1:24" ht="22.5">
      <c r="A44" s="36">
        <v>42</v>
      </c>
      <c r="B44" s="7" t="s">
        <v>527</v>
      </c>
      <c r="C44" s="4" t="s">
        <v>10</v>
      </c>
      <c r="D44" s="4" t="s">
        <v>6</v>
      </c>
      <c r="E44" s="37">
        <v>159</v>
      </c>
      <c r="F44" s="37">
        <v>150</v>
      </c>
      <c r="G44" s="6" t="s">
        <v>5</v>
      </c>
      <c r="H44" s="5">
        <v>32.200000000000003</v>
      </c>
      <c r="I44" s="4" t="s">
        <v>52</v>
      </c>
      <c r="J44" s="3" t="s">
        <v>3</v>
      </c>
      <c r="K44" s="2">
        <v>1983</v>
      </c>
      <c r="L44" s="38" t="s">
        <v>2</v>
      </c>
      <c r="M44" s="8" t="s">
        <v>509</v>
      </c>
      <c r="N44" s="39">
        <v>1</v>
      </c>
      <c r="O44" s="35"/>
      <c r="P44" s="35"/>
      <c r="Q44" s="35"/>
      <c r="R44" s="35"/>
      <c r="S44" s="35"/>
      <c r="T44" s="35"/>
      <c r="U44" s="35"/>
      <c r="V44" s="35"/>
      <c r="W44" s="35"/>
      <c r="X44" s="35"/>
    </row>
    <row r="45" spans="1:24" ht="22.5">
      <c r="A45" s="36">
        <v>43</v>
      </c>
      <c r="B45" s="7" t="s">
        <v>526</v>
      </c>
      <c r="C45" s="4" t="s">
        <v>10</v>
      </c>
      <c r="D45" s="4" t="s">
        <v>9</v>
      </c>
      <c r="E45" s="37">
        <v>159</v>
      </c>
      <c r="F45" s="37">
        <v>150</v>
      </c>
      <c r="G45" s="6" t="s">
        <v>5</v>
      </c>
      <c r="H45" s="5">
        <v>265.60000000000002</v>
      </c>
      <c r="I45" s="4" t="s">
        <v>52</v>
      </c>
      <c r="J45" s="3" t="s">
        <v>3</v>
      </c>
      <c r="K45" s="2">
        <v>1983</v>
      </c>
      <c r="L45" s="38" t="s">
        <v>2</v>
      </c>
      <c r="M45" s="8" t="s">
        <v>509</v>
      </c>
      <c r="N45" s="39">
        <v>1</v>
      </c>
      <c r="O45" s="35"/>
      <c r="P45" s="35"/>
      <c r="Q45" s="35"/>
      <c r="R45" s="35"/>
      <c r="S45" s="35"/>
      <c r="T45" s="35"/>
      <c r="U45" s="35"/>
      <c r="V45" s="35"/>
      <c r="W45" s="35"/>
      <c r="X45" s="35"/>
    </row>
    <row r="46" spans="1:24" ht="22.5">
      <c r="A46" s="36">
        <v>44</v>
      </c>
      <c r="B46" s="7" t="s">
        <v>526</v>
      </c>
      <c r="C46" s="4" t="s">
        <v>10</v>
      </c>
      <c r="D46" s="4" t="s">
        <v>6</v>
      </c>
      <c r="E46" s="37">
        <v>159</v>
      </c>
      <c r="F46" s="37">
        <v>150</v>
      </c>
      <c r="G46" s="6" t="s">
        <v>5</v>
      </c>
      <c r="H46" s="5">
        <v>265.60000000000002</v>
      </c>
      <c r="I46" s="4" t="s">
        <v>52</v>
      </c>
      <c r="J46" s="3" t="s">
        <v>3</v>
      </c>
      <c r="K46" s="2">
        <v>1983</v>
      </c>
      <c r="L46" s="38" t="s">
        <v>2</v>
      </c>
      <c r="M46" s="8" t="s">
        <v>509</v>
      </c>
      <c r="N46" s="39">
        <v>1</v>
      </c>
      <c r="O46" s="35"/>
      <c r="P46" s="35"/>
      <c r="Q46" s="35"/>
      <c r="R46" s="35"/>
      <c r="S46" s="35"/>
      <c r="T46" s="35"/>
      <c r="U46" s="35"/>
      <c r="V46" s="35"/>
      <c r="W46" s="35"/>
      <c r="X46" s="35"/>
    </row>
    <row r="47" spans="1:24" ht="22.5">
      <c r="A47" s="36">
        <v>45</v>
      </c>
      <c r="B47" s="7" t="s">
        <v>526</v>
      </c>
      <c r="C47" s="4" t="s">
        <v>10</v>
      </c>
      <c r="D47" s="4" t="s">
        <v>9</v>
      </c>
      <c r="E47" s="37">
        <v>114</v>
      </c>
      <c r="F47" s="37">
        <v>105</v>
      </c>
      <c r="G47" s="6" t="s">
        <v>5</v>
      </c>
      <c r="H47" s="5">
        <v>41</v>
      </c>
      <c r="I47" s="4" t="s">
        <v>52</v>
      </c>
      <c r="J47" s="3" t="s">
        <v>3</v>
      </c>
      <c r="K47" s="2">
        <v>1983</v>
      </c>
      <c r="L47" s="38" t="s">
        <v>2</v>
      </c>
      <c r="M47" s="8" t="s">
        <v>509</v>
      </c>
      <c r="N47" s="39">
        <v>1</v>
      </c>
      <c r="O47" s="35"/>
      <c r="P47" s="35"/>
      <c r="Q47" s="35"/>
      <c r="R47" s="35"/>
      <c r="S47" s="35"/>
      <c r="T47" s="35"/>
      <c r="U47" s="35"/>
      <c r="V47" s="35"/>
      <c r="W47" s="35"/>
      <c r="X47" s="35"/>
    </row>
    <row r="48" spans="1:24" ht="22.5">
      <c r="A48" s="36">
        <v>46</v>
      </c>
      <c r="B48" s="7" t="s">
        <v>526</v>
      </c>
      <c r="C48" s="4" t="s">
        <v>10</v>
      </c>
      <c r="D48" s="4" t="s">
        <v>6</v>
      </c>
      <c r="E48" s="37">
        <v>114</v>
      </c>
      <c r="F48" s="37">
        <v>105</v>
      </c>
      <c r="G48" s="6" t="s">
        <v>5</v>
      </c>
      <c r="H48" s="5">
        <v>41</v>
      </c>
      <c r="I48" s="4" t="s">
        <v>52</v>
      </c>
      <c r="J48" s="3" t="s">
        <v>3</v>
      </c>
      <c r="K48" s="2">
        <v>1983</v>
      </c>
      <c r="L48" s="38" t="s">
        <v>2</v>
      </c>
      <c r="M48" s="8" t="s">
        <v>509</v>
      </c>
      <c r="N48" s="39">
        <v>1</v>
      </c>
      <c r="O48" s="35"/>
      <c r="P48" s="35"/>
      <c r="Q48" s="35"/>
      <c r="R48" s="35"/>
      <c r="S48" s="35"/>
      <c r="T48" s="35"/>
      <c r="U48" s="35"/>
      <c r="V48" s="35"/>
      <c r="W48" s="35"/>
      <c r="X48" s="35"/>
    </row>
    <row r="49" spans="1:24" ht="33.75">
      <c r="A49" s="36">
        <v>47</v>
      </c>
      <c r="B49" s="7" t="s">
        <v>525</v>
      </c>
      <c r="C49" s="4" t="s">
        <v>10</v>
      </c>
      <c r="D49" s="4" t="s">
        <v>9</v>
      </c>
      <c r="E49" s="37">
        <v>57</v>
      </c>
      <c r="F49" s="37">
        <v>50</v>
      </c>
      <c r="G49" s="6" t="s">
        <v>5</v>
      </c>
      <c r="H49" s="5">
        <v>212.5</v>
      </c>
      <c r="I49" s="4" t="s">
        <v>52</v>
      </c>
      <c r="J49" s="3" t="s">
        <v>3</v>
      </c>
      <c r="K49" s="2">
        <v>1985</v>
      </c>
      <c r="L49" s="38" t="s">
        <v>2</v>
      </c>
      <c r="M49" s="8" t="s">
        <v>509</v>
      </c>
      <c r="N49" s="39">
        <v>1</v>
      </c>
      <c r="O49" s="35"/>
      <c r="P49" s="35"/>
      <c r="Q49" s="35"/>
      <c r="R49" s="35"/>
      <c r="S49" s="35"/>
      <c r="T49" s="35"/>
      <c r="U49" s="35"/>
      <c r="V49" s="35"/>
      <c r="W49" s="35"/>
      <c r="X49" s="35"/>
    </row>
    <row r="50" spans="1:24" ht="33.75">
      <c r="A50" s="36">
        <v>48</v>
      </c>
      <c r="B50" s="7" t="s">
        <v>525</v>
      </c>
      <c r="C50" s="4" t="s">
        <v>10</v>
      </c>
      <c r="D50" s="4" t="s">
        <v>6</v>
      </c>
      <c r="E50" s="37">
        <v>57</v>
      </c>
      <c r="F50" s="37">
        <v>50</v>
      </c>
      <c r="G50" s="6" t="s">
        <v>5</v>
      </c>
      <c r="H50" s="5">
        <v>212.5</v>
      </c>
      <c r="I50" s="4" t="s">
        <v>52</v>
      </c>
      <c r="J50" s="3" t="s">
        <v>3</v>
      </c>
      <c r="K50" s="2">
        <v>1985</v>
      </c>
      <c r="L50" s="38" t="s">
        <v>2</v>
      </c>
      <c r="M50" s="8" t="s">
        <v>509</v>
      </c>
      <c r="N50" s="39">
        <v>1</v>
      </c>
      <c r="O50" s="35"/>
      <c r="P50" s="35"/>
      <c r="Q50" s="35"/>
      <c r="R50" s="35"/>
      <c r="S50" s="35"/>
      <c r="T50" s="35"/>
      <c r="U50" s="35"/>
      <c r="V50" s="35"/>
      <c r="W50" s="35"/>
      <c r="X50" s="35"/>
    </row>
    <row r="51" spans="1:24" ht="22.5">
      <c r="A51" s="36">
        <v>49</v>
      </c>
      <c r="B51" s="7" t="s">
        <v>524</v>
      </c>
      <c r="C51" s="4" t="s">
        <v>10</v>
      </c>
      <c r="D51" s="4" t="s">
        <v>9</v>
      </c>
      <c r="E51" s="37">
        <v>57</v>
      </c>
      <c r="F51" s="37">
        <v>50</v>
      </c>
      <c r="G51" s="6" t="s">
        <v>5</v>
      </c>
      <c r="H51" s="5">
        <v>98.7</v>
      </c>
      <c r="I51" s="4" t="s">
        <v>52</v>
      </c>
      <c r="J51" s="3" t="s">
        <v>3</v>
      </c>
      <c r="K51" s="2">
        <v>1986</v>
      </c>
      <c r="L51" s="38" t="s">
        <v>2</v>
      </c>
      <c r="M51" s="8" t="s">
        <v>509</v>
      </c>
      <c r="N51" s="39">
        <v>1</v>
      </c>
      <c r="O51" s="35"/>
      <c r="P51" s="35"/>
      <c r="Q51" s="35"/>
      <c r="R51" s="35"/>
      <c r="S51" s="35"/>
      <c r="T51" s="35"/>
      <c r="U51" s="35"/>
      <c r="V51" s="35"/>
      <c r="W51" s="35"/>
      <c r="X51" s="35"/>
    </row>
    <row r="52" spans="1:24" ht="22.5">
      <c r="A52" s="36">
        <v>50</v>
      </c>
      <c r="B52" s="7" t="s">
        <v>524</v>
      </c>
      <c r="C52" s="4" t="s">
        <v>10</v>
      </c>
      <c r="D52" s="4" t="s">
        <v>6</v>
      </c>
      <c r="E52" s="37">
        <v>57</v>
      </c>
      <c r="F52" s="37">
        <v>50</v>
      </c>
      <c r="G52" s="6" t="s">
        <v>5</v>
      </c>
      <c r="H52" s="5">
        <v>98.7</v>
      </c>
      <c r="I52" s="4" t="s">
        <v>52</v>
      </c>
      <c r="J52" s="3" t="s">
        <v>3</v>
      </c>
      <c r="K52" s="2">
        <v>1986</v>
      </c>
      <c r="L52" s="38" t="s">
        <v>2</v>
      </c>
      <c r="M52" s="8" t="s">
        <v>509</v>
      </c>
      <c r="N52" s="39">
        <v>1</v>
      </c>
      <c r="O52" s="35"/>
      <c r="P52" s="35"/>
      <c r="Q52" s="35"/>
      <c r="R52" s="35"/>
      <c r="S52" s="35"/>
      <c r="T52" s="35"/>
      <c r="U52" s="35"/>
      <c r="V52" s="35"/>
      <c r="W52" s="35"/>
      <c r="X52" s="35"/>
    </row>
    <row r="53" spans="1:24" ht="22.5">
      <c r="A53" s="36">
        <v>51</v>
      </c>
      <c r="B53" s="7" t="s">
        <v>523</v>
      </c>
      <c r="C53" s="4" t="s">
        <v>10</v>
      </c>
      <c r="D53" s="4" t="s">
        <v>9</v>
      </c>
      <c r="E53" s="37">
        <v>159</v>
      </c>
      <c r="F53" s="37">
        <v>150</v>
      </c>
      <c r="G53" s="6" t="s">
        <v>5</v>
      </c>
      <c r="H53" s="5">
        <v>150.4</v>
      </c>
      <c r="I53" s="4" t="s">
        <v>52</v>
      </c>
      <c r="J53" s="3" t="s">
        <v>3</v>
      </c>
      <c r="K53" s="2">
        <v>1983</v>
      </c>
      <c r="L53" s="38" t="s">
        <v>2</v>
      </c>
      <c r="M53" s="8" t="s">
        <v>509</v>
      </c>
      <c r="N53" s="39">
        <v>1</v>
      </c>
      <c r="O53" s="35"/>
      <c r="P53" s="35"/>
      <c r="Q53" s="35"/>
      <c r="R53" s="35"/>
      <c r="S53" s="35"/>
      <c r="T53" s="35"/>
      <c r="U53" s="35"/>
      <c r="V53" s="35"/>
      <c r="W53" s="35"/>
      <c r="X53" s="35"/>
    </row>
    <row r="54" spans="1:24" ht="22.5">
      <c r="A54" s="36">
        <v>52</v>
      </c>
      <c r="B54" s="7" t="s">
        <v>523</v>
      </c>
      <c r="C54" s="4" t="s">
        <v>10</v>
      </c>
      <c r="D54" s="4" t="s">
        <v>6</v>
      </c>
      <c r="E54" s="37">
        <v>159</v>
      </c>
      <c r="F54" s="37">
        <v>150</v>
      </c>
      <c r="G54" s="6" t="s">
        <v>5</v>
      </c>
      <c r="H54" s="5">
        <v>150.4</v>
      </c>
      <c r="I54" s="4" t="s">
        <v>52</v>
      </c>
      <c r="J54" s="3" t="s">
        <v>3</v>
      </c>
      <c r="K54" s="2">
        <v>1983</v>
      </c>
      <c r="L54" s="38" t="s">
        <v>2</v>
      </c>
      <c r="M54" s="8" t="s">
        <v>509</v>
      </c>
      <c r="N54" s="39">
        <v>1</v>
      </c>
      <c r="O54" s="35"/>
      <c r="P54" s="35"/>
      <c r="Q54" s="35"/>
      <c r="R54" s="35"/>
      <c r="S54" s="35"/>
      <c r="T54" s="35"/>
      <c r="U54" s="35"/>
      <c r="V54" s="35"/>
      <c r="W54" s="35"/>
      <c r="X54" s="35"/>
    </row>
    <row r="55" spans="1:24" ht="22.5">
      <c r="A55" s="36">
        <v>53</v>
      </c>
      <c r="B55" s="7" t="s">
        <v>523</v>
      </c>
      <c r="C55" s="4" t="s">
        <v>10</v>
      </c>
      <c r="D55" s="4" t="s">
        <v>9</v>
      </c>
      <c r="E55" s="37">
        <v>133</v>
      </c>
      <c r="F55" s="37">
        <v>124</v>
      </c>
      <c r="G55" s="6" t="s">
        <v>5</v>
      </c>
      <c r="H55" s="5">
        <v>31.6</v>
      </c>
      <c r="I55" s="4" t="s">
        <v>52</v>
      </c>
      <c r="J55" s="3" t="s">
        <v>3</v>
      </c>
      <c r="K55" s="2">
        <v>1983</v>
      </c>
      <c r="L55" s="38" t="s">
        <v>2</v>
      </c>
      <c r="M55" s="8" t="s">
        <v>509</v>
      </c>
      <c r="N55" s="39">
        <v>1</v>
      </c>
      <c r="O55" s="35"/>
      <c r="P55" s="35"/>
      <c r="Q55" s="35"/>
      <c r="R55" s="35"/>
      <c r="S55" s="35"/>
      <c r="T55" s="35"/>
      <c r="U55" s="35"/>
      <c r="V55" s="35"/>
      <c r="W55" s="35"/>
      <c r="X55" s="35"/>
    </row>
    <row r="56" spans="1:24" ht="22.5">
      <c r="A56" s="36">
        <v>54</v>
      </c>
      <c r="B56" s="7" t="s">
        <v>523</v>
      </c>
      <c r="C56" s="4" t="s">
        <v>10</v>
      </c>
      <c r="D56" s="4" t="s">
        <v>6</v>
      </c>
      <c r="E56" s="37">
        <v>133</v>
      </c>
      <c r="F56" s="37">
        <v>124</v>
      </c>
      <c r="G56" s="6" t="s">
        <v>5</v>
      </c>
      <c r="H56" s="5">
        <v>31.6</v>
      </c>
      <c r="I56" s="4" t="s">
        <v>52</v>
      </c>
      <c r="J56" s="3" t="s">
        <v>3</v>
      </c>
      <c r="K56" s="2">
        <v>1983</v>
      </c>
      <c r="L56" s="38" t="s">
        <v>2</v>
      </c>
      <c r="M56" s="8" t="s">
        <v>509</v>
      </c>
      <c r="N56" s="39">
        <v>1</v>
      </c>
      <c r="O56" s="35"/>
      <c r="P56" s="35"/>
      <c r="Q56" s="35"/>
      <c r="R56" s="35"/>
      <c r="S56" s="35"/>
      <c r="T56" s="35"/>
      <c r="U56" s="35"/>
      <c r="V56" s="35"/>
      <c r="W56" s="35"/>
      <c r="X56" s="35"/>
    </row>
    <row r="57" spans="1:24" ht="22.5">
      <c r="A57" s="36">
        <v>55</v>
      </c>
      <c r="B57" s="7" t="s">
        <v>522</v>
      </c>
      <c r="C57" s="4" t="s">
        <v>10</v>
      </c>
      <c r="D57" s="4" t="s">
        <v>9</v>
      </c>
      <c r="E57" s="37">
        <v>108</v>
      </c>
      <c r="F57" s="37">
        <v>100</v>
      </c>
      <c r="G57" s="6" t="s">
        <v>5</v>
      </c>
      <c r="H57" s="5">
        <v>47.4</v>
      </c>
      <c r="I57" s="4" t="s">
        <v>52</v>
      </c>
      <c r="J57" s="3" t="s">
        <v>3</v>
      </c>
      <c r="K57" s="2">
        <v>2007</v>
      </c>
      <c r="L57" s="38" t="s">
        <v>2</v>
      </c>
      <c r="M57" s="8" t="s">
        <v>509</v>
      </c>
      <c r="N57" s="39">
        <v>1</v>
      </c>
      <c r="O57" s="35"/>
      <c r="P57" s="35"/>
      <c r="Q57" s="35"/>
      <c r="R57" s="35"/>
      <c r="S57" s="35"/>
      <c r="T57" s="35"/>
      <c r="U57" s="35"/>
      <c r="V57" s="35"/>
      <c r="W57" s="35"/>
      <c r="X57" s="35"/>
    </row>
    <row r="58" spans="1:24" ht="22.5">
      <c r="A58" s="36">
        <v>56</v>
      </c>
      <c r="B58" s="7" t="s">
        <v>522</v>
      </c>
      <c r="C58" s="4" t="s">
        <v>10</v>
      </c>
      <c r="D58" s="4" t="s">
        <v>6</v>
      </c>
      <c r="E58" s="37">
        <v>108</v>
      </c>
      <c r="F58" s="37">
        <v>100</v>
      </c>
      <c r="G58" s="6" t="s">
        <v>5</v>
      </c>
      <c r="H58" s="5">
        <v>47.4</v>
      </c>
      <c r="I58" s="4" t="s">
        <v>52</v>
      </c>
      <c r="J58" s="3" t="s">
        <v>3</v>
      </c>
      <c r="K58" s="2">
        <v>2007</v>
      </c>
      <c r="L58" s="38" t="s">
        <v>2</v>
      </c>
      <c r="M58" s="8" t="s">
        <v>509</v>
      </c>
      <c r="N58" s="39">
        <v>1</v>
      </c>
      <c r="O58" s="35"/>
      <c r="P58" s="35"/>
      <c r="Q58" s="35"/>
      <c r="R58" s="35"/>
      <c r="S58" s="35"/>
      <c r="T58" s="35"/>
      <c r="U58" s="35"/>
      <c r="V58" s="35"/>
      <c r="W58" s="35"/>
      <c r="X58" s="35"/>
    </row>
    <row r="59" spans="1:24" ht="22.5">
      <c r="A59" s="36">
        <v>57</v>
      </c>
      <c r="B59" s="7" t="s">
        <v>521</v>
      </c>
      <c r="C59" s="4" t="s">
        <v>10</v>
      </c>
      <c r="D59" s="4" t="s">
        <v>9</v>
      </c>
      <c r="E59" s="37">
        <v>108</v>
      </c>
      <c r="F59" s="37">
        <v>100</v>
      </c>
      <c r="G59" s="6" t="s">
        <v>5</v>
      </c>
      <c r="H59" s="5">
        <v>75.900000000000006</v>
      </c>
      <c r="I59" s="4" t="s">
        <v>52</v>
      </c>
      <c r="J59" s="3" t="s">
        <v>3</v>
      </c>
      <c r="K59" s="2">
        <v>2007</v>
      </c>
      <c r="L59" s="38" t="s">
        <v>2</v>
      </c>
      <c r="M59" s="8" t="s">
        <v>509</v>
      </c>
      <c r="N59" s="39">
        <v>1</v>
      </c>
      <c r="O59" s="35"/>
      <c r="P59" s="35"/>
      <c r="Q59" s="35"/>
      <c r="R59" s="35"/>
      <c r="S59" s="35"/>
      <c r="T59" s="35"/>
      <c r="U59" s="35"/>
      <c r="V59" s="35"/>
      <c r="W59" s="35"/>
      <c r="X59" s="35"/>
    </row>
    <row r="60" spans="1:24" ht="22.5">
      <c r="A60" s="36">
        <v>58</v>
      </c>
      <c r="B60" s="7" t="s">
        <v>521</v>
      </c>
      <c r="C60" s="4" t="s">
        <v>10</v>
      </c>
      <c r="D60" s="4" t="s">
        <v>6</v>
      </c>
      <c r="E60" s="37">
        <v>108</v>
      </c>
      <c r="F60" s="37">
        <v>100</v>
      </c>
      <c r="G60" s="6" t="s">
        <v>5</v>
      </c>
      <c r="H60" s="5">
        <v>75.900000000000006</v>
      </c>
      <c r="I60" s="4" t="s">
        <v>52</v>
      </c>
      <c r="J60" s="3" t="s">
        <v>3</v>
      </c>
      <c r="K60" s="2">
        <v>2007</v>
      </c>
      <c r="L60" s="38" t="s">
        <v>2</v>
      </c>
      <c r="M60" s="8" t="s">
        <v>509</v>
      </c>
      <c r="N60" s="39">
        <v>1</v>
      </c>
      <c r="O60" s="35"/>
      <c r="P60" s="35"/>
      <c r="Q60" s="35"/>
      <c r="R60" s="35"/>
      <c r="S60" s="35"/>
      <c r="T60" s="35"/>
      <c r="U60" s="35"/>
      <c r="V60" s="35"/>
      <c r="W60" s="35"/>
      <c r="X60" s="35"/>
    </row>
    <row r="61" spans="1:24" ht="22.5">
      <c r="A61" s="36">
        <v>59</v>
      </c>
      <c r="B61" s="7" t="s">
        <v>520</v>
      </c>
      <c r="C61" s="4" t="s">
        <v>10</v>
      </c>
      <c r="D61" s="4" t="s">
        <v>9</v>
      </c>
      <c r="E61" s="37">
        <v>89</v>
      </c>
      <c r="F61" s="37">
        <v>82</v>
      </c>
      <c r="G61" s="6" t="s">
        <v>5</v>
      </c>
      <c r="H61" s="5">
        <f>77</f>
        <v>77</v>
      </c>
      <c r="I61" s="4" t="s">
        <v>52</v>
      </c>
      <c r="J61" s="3" t="s">
        <v>3</v>
      </c>
      <c r="K61" s="2">
        <v>2007</v>
      </c>
      <c r="L61" s="38" t="s">
        <v>2</v>
      </c>
      <c r="M61" s="8" t="s">
        <v>509</v>
      </c>
      <c r="N61" s="39">
        <v>1</v>
      </c>
      <c r="O61" s="35"/>
      <c r="P61" s="35"/>
      <c r="Q61" s="35"/>
      <c r="R61" s="35"/>
      <c r="S61" s="35"/>
      <c r="T61" s="35"/>
      <c r="U61" s="35"/>
      <c r="V61" s="35"/>
      <c r="W61" s="35"/>
      <c r="X61" s="35"/>
    </row>
    <row r="62" spans="1:24" ht="22.5">
      <c r="A62" s="36">
        <v>60</v>
      </c>
      <c r="B62" s="7" t="s">
        <v>520</v>
      </c>
      <c r="C62" s="4" t="s">
        <v>10</v>
      </c>
      <c r="D62" s="4" t="s">
        <v>6</v>
      </c>
      <c r="E62" s="37">
        <v>89</v>
      </c>
      <c r="F62" s="37">
        <v>82</v>
      </c>
      <c r="G62" s="6" t="s">
        <v>5</v>
      </c>
      <c r="H62" s="5">
        <v>77</v>
      </c>
      <c r="I62" s="4" t="s">
        <v>52</v>
      </c>
      <c r="J62" s="3" t="s">
        <v>3</v>
      </c>
      <c r="K62" s="2">
        <v>2007</v>
      </c>
      <c r="L62" s="38" t="s">
        <v>2</v>
      </c>
      <c r="M62" s="8" t="s">
        <v>509</v>
      </c>
      <c r="N62" s="39">
        <v>1</v>
      </c>
      <c r="O62" s="35"/>
      <c r="P62" s="35"/>
      <c r="Q62" s="35"/>
      <c r="R62" s="35"/>
      <c r="S62" s="35"/>
      <c r="T62" s="35"/>
      <c r="U62" s="35"/>
      <c r="V62" s="35"/>
      <c r="W62" s="35"/>
      <c r="X62" s="35"/>
    </row>
    <row r="63" spans="1:24" ht="22.5">
      <c r="A63" s="36">
        <v>61</v>
      </c>
      <c r="B63" s="7" t="s">
        <v>519</v>
      </c>
      <c r="C63" s="4" t="s">
        <v>10</v>
      </c>
      <c r="D63" s="4" t="s">
        <v>9</v>
      </c>
      <c r="E63" s="37">
        <v>57</v>
      </c>
      <c r="F63" s="37">
        <v>50</v>
      </c>
      <c r="G63" s="6" t="s">
        <v>5</v>
      </c>
      <c r="H63" s="5">
        <v>32.299999999999997</v>
      </c>
      <c r="I63" s="4" t="s">
        <v>52</v>
      </c>
      <c r="J63" s="3" t="s">
        <v>3</v>
      </c>
      <c r="K63" s="2">
        <v>1985</v>
      </c>
      <c r="L63" s="38" t="s">
        <v>2</v>
      </c>
      <c r="M63" s="8" t="s">
        <v>509</v>
      </c>
      <c r="N63" s="39">
        <v>1</v>
      </c>
      <c r="O63" s="35"/>
      <c r="P63" s="35"/>
      <c r="Q63" s="35"/>
      <c r="R63" s="35"/>
      <c r="S63" s="35"/>
      <c r="T63" s="35"/>
      <c r="U63" s="35"/>
      <c r="V63" s="35"/>
      <c r="W63" s="35"/>
      <c r="X63" s="35"/>
    </row>
    <row r="64" spans="1:24" ht="22.5">
      <c r="A64" s="36">
        <v>62</v>
      </c>
      <c r="B64" s="7" t="s">
        <v>519</v>
      </c>
      <c r="C64" s="4" t="s">
        <v>10</v>
      </c>
      <c r="D64" s="4" t="s">
        <v>6</v>
      </c>
      <c r="E64" s="37">
        <v>57</v>
      </c>
      <c r="F64" s="37">
        <v>50</v>
      </c>
      <c r="G64" s="6" t="s">
        <v>5</v>
      </c>
      <c r="H64" s="5">
        <v>32.299999999999997</v>
      </c>
      <c r="I64" s="4" t="s">
        <v>52</v>
      </c>
      <c r="J64" s="3" t="s">
        <v>3</v>
      </c>
      <c r="K64" s="2">
        <v>1985</v>
      </c>
      <c r="L64" s="38" t="s">
        <v>2</v>
      </c>
      <c r="M64" s="8" t="s">
        <v>509</v>
      </c>
      <c r="N64" s="39">
        <v>1</v>
      </c>
      <c r="O64" s="35"/>
      <c r="P64" s="35"/>
      <c r="Q64" s="35"/>
      <c r="R64" s="35"/>
      <c r="S64" s="35"/>
      <c r="T64" s="35"/>
      <c r="U64" s="35"/>
      <c r="V64" s="35"/>
      <c r="W64" s="35"/>
      <c r="X64" s="35"/>
    </row>
    <row r="65" spans="1:24" ht="22.5">
      <c r="A65" s="36">
        <v>63</v>
      </c>
      <c r="B65" s="7" t="s">
        <v>518</v>
      </c>
      <c r="C65" s="4" t="s">
        <v>10</v>
      </c>
      <c r="D65" s="4" t="s">
        <v>9</v>
      </c>
      <c r="E65" s="37">
        <v>76</v>
      </c>
      <c r="F65" s="37">
        <v>69</v>
      </c>
      <c r="G65" s="6" t="s">
        <v>5</v>
      </c>
      <c r="H65" s="5">
        <v>41.4</v>
      </c>
      <c r="I65" s="4" t="s">
        <v>52</v>
      </c>
      <c r="J65" s="3" t="s">
        <v>3</v>
      </c>
      <c r="K65" s="2">
        <v>1992</v>
      </c>
      <c r="L65" s="38" t="s">
        <v>2</v>
      </c>
      <c r="M65" s="8" t="s">
        <v>509</v>
      </c>
      <c r="N65" s="39">
        <v>1</v>
      </c>
      <c r="O65" s="35"/>
      <c r="P65" s="35"/>
      <c r="Q65" s="35"/>
      <c r="R65" s="35"/>
      <c r="S65" s="35"/>
      <c r="T65" s="35"/>
      <c r="U65" s="35"/>
      <c r="V65" s="35"/>
      <c r="W65" s="35"/>
      <c r="X65" s="35"/>
    </row>
    <row r="66" spans="1:24" ht="22.5">
      <c r="A66" s="36">
        <v>64</v>
      </c>
      <c r="B66" s="7" t="s">
        <v>518</v>
      </c>
      <c r="C66" s="4" t="s">
        <v>10</v>
      </c>
      <c r="D66" s="4" t="s">
        <v>6</v>
      </c>
      <c r="E66" s="37">
        <v>76</v>
      </c>
      <c r="F66" s="37">
        <v>69</v>
      </c>
      <c r="G66" s="6" t="s">
        <v>5</v>
      </c>
      <c r="H66" s="5">
        <v>41.4</v>
      </c>
      <c r="I66" s="4" t="s">
        <v>52</v>
      </c>
      <c r="J66" s="3" t="s">
        <v>3</v>
      </c>
      <c r="K66" s="2">
        <v>1992</v>
      </c>
      <c r="L66" s="38" t="s">
        <v>2</v>
      </c>
      <c r="M66" s="8" t="s">
        <v>509</v>
      </c>
      <c r="N66" s="39">
        <v>1</v>
      </c>
      <c r="O66" s="35"/>
      <c r="P66" s="35"/>
      <c r="Q66" s="35"/>
      <c r="R66" s="35"/>
      <c r="S66" s="35"/>
      <c r="T66" s="35"/>
      <c r="U66" s="35"/>
      <c r="V66" s="35"/>
      <c r="W66" s="35"/>
      <c r="X66" s="35"/>
    </row>
    <row r="67" spans="1:24" ht="22.5">
      <c r="A67" s="36">
        <v>65</v>
      </c>
      <c r="B67" s="7" t="s">
        <v>517</v>
      </c>
      <c r="C67" s="4" t="s">
        <v>10</v>
      </c>
      <c r="D67" s="4" t="s">
        <v>9</v>
      </c>
      <c r="E67" s="37">
        <v>57</v>
      </c>
      <c r="F67" s="37">
        <v>50</v>
      </c>
      <c r="G67" s="6" t="s">
        <v>5</v>
      </c>
      <c r="H67" s="5">
        <v>29.6</v>
      </c>
      <c r="I67" s="4" t="s">
        <v>52</v>
      </c>
      <c r="J67" s="3" t="s">
        <v>3</v>
      </c>
      <c r="K67" s="2">
        <v>1992</v>
      </c>
      <c r="L67" s="38" t="s">
        <v>2</v>
      </c>
      <c r="M67" s="8" t="s">
        <v>509</v>
      </c>
      <c r="N67" s="39">
        <v>1</v>
      </c>
      <c r="O67" s="35"/>
      <c r="P67" s="35"/>
      <c r="Q67" s="35"/>
      <c r="R67" s="35"/>
      <c r="S67" s="35"/>
      <c r="T67" s="35"/>
      <c r="U67" s="35"/>
      <c r="V67" s="35"/>
      <c r="W67" s="35"/>
      <c r="X67" s="35"/>
    </row>
    <row r="68" spans="1:24" ht="22.5">
      <c r="A68" s="36">
        <v>66</v>
      </c>
      <c r="B68" s="7" t="s">
        <v>517</v>
      </c>
      <c r="C68" s="4" t="s">
        <v>10</v>
      </c>
      <c r="D68" s="4" t="s">
        <v>6</v>
      </c>
      <c r="E68" s="37">
        <v>57</v>
      </c>
      <c r="F68" s="37">
        <v>50</v>
      </c>
      <c r="G68" s="6" t="s">
        <v>5</v>
      </c>
      <c r="H68" s="5">
        <v>29.6</v>
      </c>
      <c r="I68" s="4" t="s">
        <v>52</v>
      </c>
      <c r="J68" s="3" t="s">
        <v>3</v>
      </c>
      <c r="K68" s="2">
        <v>1992</v>
      </c>
      <c r="L68" s="38" t="s">
        <v>2</v>
      </c>
      <c r="M68" s="8" t="s">
        <v>509</v>
      </c>
      <c r="N68" s="39">
        <v>1</v>
      </c>
      <c r="O68" s="35"/>
      <c r="P68" s="35"/>
      <c r="Q68" s="35"/>
      <c r="R68" s="35"/>
      <c r="S68" s="35"/>
      <c r="T68" s="35"/>
      <c r="U68" s="35"/>
      <c r="V68" s="35"/>
      <c r="W68" s="35"/>
      <c r="X68" s="35"/>
    </row>
    <row r="69" spans="1:24" ht="22.5">
      <c r="A69" s="36">
        <v>67</v>
      </c>
      <c r="B69" s="7" t="s">
        <v>516</v>
      </c>
      <c r="C69" s="4" t="s">
        <v>10</v>
      </c>
      <c r="D69" s="4" t="s">
        <v>9</v>
      </c>
      <c r="E69" s="37">
        <v>114</v>
      </c>
      <c r="F69" s="37">
        <v>105</v>
      </c>
      <c r="G69" s="6" t="s">
        <v>5</v>
      </c>
      <c r="H69" s="5">
        <v>29.5</v>
      </c>
      <c r="I69" s="4" t="s">
        <v>52</v>
      </c>
      <c r="J69" s="3" t="s">
        <v>3</v>
      </c>
      <c r="K69" s="2">
        <v>1983</v>
      </c>
      <c r="L69" s="38" t="s">
        <v>2</v>
      </c>
      <c r="M69" s="8" t="s">
        <v>509</v>
      </c>
      <c r="N69" s="39">
        <v>1</v>
      </c>
      <c r="O69" s="35"/>
      <c r="P69" s="35"/>
      <c r="Q69" s="35"/>
      <c r="R69" s="35"/>
      <c r="S69" s="35"/>
      <c r="T69" s="35"/>
      <c r="U69" s="35"/>
      <c r="V69" s="35"/>
      <c r="W69" s="35"/>
      <c r="X69" s="35"/>
    </row>
    <row r="70" spans="1:24" ht="22.5">
      <c r="A70" s="36">
        <v>68</v>
      </c>
      <c r="B70" s="7" t="s">
        <v>516</v>
      </c>
      <c r="C70" s="4" t="s">
        <v>10</v>
      </c>
      <c r="D70" s="4" t="s">
        <v>6</v>
      </c>
      <c r="E70" s="37">
        <v>114</v>
      </c>
      <c r="F70" s="37">
        <v>105</v>
      </c>
      <c r="G70" s="6" t="s">
        <v>5</v>
      </c>
      <c r="H70" s="5">
        <v>29.5</v>
      </c>
      <c r="I70" s="4" t="s">
        <v>52</v>
      </c>
      <c r="J70" s="3" t="s">
        <v>3</v>
      </c>
      <c r="K70" s="2">
        <v>1983</v>
      </c>
      <c r="L70" s="38" t="s">
        <v>2</v>
      </c>
      <c r="M70" s="8" t="s">
        <v>509</v>
      </c>
      <c r="N70" s="39">
        <v>1</v>
      </c>
      <c r="O70" s="35"/>
      <c r="P70" s="35"/>
      <c r="Q70" s="35"/>
      <c r="R70" s="35"/>
      <c r="S70" s="35"/>
      <c r="T70" s="35"/>
      <c r="U70" s="35"/>
      <c r="V70" s="35"/>
      <c r="W70" s="35"/>
      <c r="X70" s="35"/>
    </row>
    <row r="71" spans="1:24" ht="22.5">
      <c r="A71" s="36">
        <v>69</v>
      </c>
      <c r="B71" s="7" t="s">
        <v>515</v>
      </c>
      <c r="C71" s="4" t="s">
        <v>10</v>
      </c>
      <c r="D71" s="4" t="s">
        <v>9</v>
      </c>
      <c r="E71" s="37">
        <v>114</v>
      </c>
      <c r="F71" s="37">
        <v>105</v>
      </c>
      <c r="G71" s="6" t="s">
        <v>5</v>
      </c>
      <c r="H71" s="5">
        <v>23.3</v>
      </c>
      <c r="I71" s="4" t="s">
        <v>52</v>
      </c>
      <c r="J71" s="3" t="s">
        <v>3</v>
      </c>
      <c r="K71" s="2">
        <v>1983</v>
      </c>
      <c r="L71" s="38" t="s">
        <v>2</v>
      </c>
      <c r="M71" s="8" t="s">
        <v>509</v>
      </c>
      <c r="N71" s="39">
        <v>1</v>
      </c>
      <c r="O71" s="35"/>
      <c r="P71" s="35"/>
      <c r="Q71" s="35"/>
      <c r="R71" s="35"/>
      <c r="S71" s="35"/>
      <c r="T71" s="35"/>
      <c r="U71" s="35"/>
      <c r="V71" s="35"/>
      <c r="W71" s="35"/>
      <c r="X71" s="35"/>
    </row>
    <row r="72" spans="1:24" ht="22.5">
      <c r="A72" s="36">
        <v>70</v>
      </c>
      <c r="B72" s="7" t="s">
        <v>515</v>
      </c>
      <c r="C72" s="4" t="s">
        <v>10</v>
      </c>
      <c r="D72" s="4" t="s">
        <v>6</v>
      </c>
      <c r="E72" s="37">
        <v>114</v>
      </c>
      <c r="F72" s="37">
        <v>105</v>
      </c>
      <c r="G72" s="6" t="s">
        <v>5</v>
      </c>
      <c r="H72" s="5">
        <v>23.3</v>
      </c>
      <c r="I72" s="4" t="s">
        <v>52</v>
      </c>
      <c r="J72" s="3" t="s">
        <v>3</v>
      </c>
      <c r="K72" s="2">
        <v>1983</v>
      </c>
      <c r="L72" s="38" t="s">
        <v>2</v>
      </c>
      <c r="M72" s="8" t="s">
        <v>509</v>
      </c>
      <c r="N72" s="39">
        <v>1</v>
      </c>
      <c r="O72" s="35"/>
      <c r="P72" s="35"/>
      <c r="Q72" s="35"/>
      <c r="R72" s="35"/>
      <c r="S72" s="35"/>
      <c r="T72" s="35"/>
      <c r="U72" s="35"/>
      <c r="V72" s="35"/>
      <c r="W72" s="35"/>
      <c r="X72" s="35"/>
    </row>
    <row r="73" spans="1:24" ht="22.5">
      <c r="A73" s="36">
        <v>71</v>
      </c>
      <c r="B73" s="7" t="s">
        <v>515</v>
      </c>
      <c r="C73" s="4" t="s">
        <v>10</v>
      </c>
      <c r="D73" s="4" t="s">
        <v>9</v>
      </c>
      <c r="E73" s="37">
        <v>89</v>
      </c>
      <c r="F73" s="37">
        <v>82</v>
      </c>
      <c r="G73" s="6" t="s">
        <v>5</v>
      </c>
      <c r="H73" s="5">
        <v>42.7</v>
      </c>
      <c r="I73" s="4" t="s">
        <v>52</v>
      </c>
      <c r="J73" s="3" t="s">
        <v>3</v>
      </c>
      <c r="K73" s="2">
        <v>1983</v>
      </c>
      <c r="L73" s="38" t="s">
        <v>2</v>
      </c>
      <c r="M73" s="8" t="s">
        <v>509</v>
      </c>
      <c r="N73" s="39">
        <v>1</v>
      </c>
      <c r="O73" s="35"/>
      <c r="P73" s="35"/>
      <c r="Q73" s="35"/>
      <c r="R73" s="35"/>
      <c r="S73" s="35"/>
      <c r="T73" s="35"/>
      <c r="U73" s="35"/>
      <c r="V73" s="35"/>
      <c r="W73" s="35"/>
      <c r="X73" s="35"/>
    </row>
    <row r="74" spans="1:24" ht="22.5">
      <c r="A74" s="36">
        <v>72</v>
      </c>
      <c r="B74" s="7" t="s">
        <v>515</v>
      </c>
      <c r="C74" s="4" t="s">
        <v>10</v>
      </c>
      <c r="D74" s="4" t="s">
        <v>6</v>
      </c>
      <c r="E74" s="37">
        <v>89</v>
      </c>
      <c r="F74" s="37">
        <v>82</v>
      </c>
      <c r="G74" s="6" t="s">
        <v>5</v>
      </c>
      <c r="H74" s="5">
        <v>42.7</v>
      </c>
      <c r="I74" s="4" t="s">
        <v>52</v>
      </c>
      <c r="J74" s="3" t="s">
        <v>3</v>
      </c>
      <c r="K74" s="2">
        <v>1983</v>
      </c>
      <c r="L74" s="38" t="s">
        <v>2</v>
      </c>
      <c r="M74" s="8" t="s">
        <v>509</v>
      </c>
      <c r="N74" s="39">
        <v>1</v>
      </c>
      <c r="O74" s="35"/>
      <c r="P74" s="35"/>
      <c r="Q74" s="35"/>
      <c r="R74" s="35"/>
      <c r="S74" s="35"/>
      <c r="T74" s="35"/>
      <c r="U74" s="35"/>
      <c r="V74" s="35"/>
      <c r="W74" s="35"/>
      <c r="X74" s="35"/>
    </row>
    <row r="75" spans="1:24" ht="22.5">
      <c r="A75" s="36">
        <v>73</v>
      </c>
      <c r="B75" s="7" t="s">
        <v>515</v>
      </c>
      <c r="C75" s="4" t="s">
        <v>10</v>
      </c>
      <c r="D75" s="4" t="s">
        <v>9</v>
      </c>
      <c r="E75" s="37">
        <v>57</v>
      </c>
      <c r="F75" s="37">
        <v>50</v>
      </c>
      <c r="G75" s="6" t="s">
        <v>5</v>
      </c>
      <c r="H75" s="5">
        <v>8</v>
      </c>
      <c r="I75" s="4" t="s">
        <v>52</v>
      </c>
      <c r="J75" s="3" t="s">
        <v>3</v>
      </c>
      <c r="K75" s="2">
        <v>1983</v>
      </c>
      <c r="L75" s="38" t="s">
        <v>2</v>
      </c>
      <c r="M75" s="8" t="s">
        <v>509</v>
      </c>
      <c r="N75" s="39">
        <v>1</v>
      </c>
      <c r="O75" s="35"/>
      <c r="P75" s="35"/>
      <c r="Q75" s="35"/>
      <c r="R75" s="35"/>
      <c r="S75" s="35"/>
      <c r="T75" s="35"/>
      <c r="U75" s="35"/>
      <c r="V75" s="35"/>
      <c r="W75" s="35"/>
      <c r="X75" s="35"/>
    </row>
    <row r="76" spans="1:24" ht="22.5">
      <c r="A76" s="36">
        <v>74</v>
      </c>
      <c r="B76" s="7" t="s">
        <v>515</v>
      </c>
      <c r="C76" s="4" t="s">
        <v>10</v>
      </c>
      <c r="D76" s="4" t="s">
        <v>6</v>
      </c>
      <c r="E76" s="37">
        <v>57</v>
      </c>
      <c r="F76" s="37">
        <v>50</v>
      </c>
      <c r="G76" s="6" t="s">
        <v>5</v>
      </c>
      <c r="H76" s="5">
        <v>8</v>
      </c>
      <c r="I76" s="4" t="s">
        <v>52</v>
      </c>
      <c r="J76" s="3" t="s">
        <v>3</v>
      </c>
      <c r="K76" s="2">
        <v>1983</v>
      </c>
      <c r="L76" s="38" t="s">
        <v>2</v>
      </c>
      <c r="M76" s="8" t="s">
        <v>509</v>
      </c>
      <c r="N76" s="39">
        <v>1</v>
      </c>
      <c r="O76" s="35"/>
      <c r="P76" s="35"/>
      <c r="Q76" s="35"/>
      <c r="R76" s="35"/>
      <c r="S76" s="35"/>
      <c r="T76" s="35"/>
      <c r="U76" s="35"/>
      <c r="V76" s="35"/>
      <c r="W76" s="35"/>
      <c r="X76" s="35"/>
    </row>
    <row r="77" spans="1:24" ht="22.5">
      <c r="A77" s="36">
        <v>75</v>
      </c>
      <c r="B77" s="7" t="s">
        <v>514</v>
      </c>
      <c r="C77" s="4" t="s">
        <v>10</v>
      </c>
      <c r="D77" s="4" t="s">
        <v>9</v>
      </c>
      <c r="E77" s="37">
        <v>57</v>
      </c>
      <c r="F77" s="37">
        <v>50</v>
      </c>
      <c r="G77" s="6" t="s">
        <v>5</v>
      </c>
      <c r="H77" s="5">
        <v>16.5</v>
      </c>
      <c r="I77" s="4" t="s">
        <v>52</v>
      </c>
      <c r="J77" s="3" t="s">
        <v>3</v>
      </c>
      <c r="K77" s="2">
        <v>1983</v>
      </c>
      <c r="L77" s="38" t="s">
        <v>2</v>
      </c>
      <c r="M77" s="8" t="s">
        <v>509</v>
      </c>
      <c r="N77" s="39">
        <v>1</v>
      </c>
      <c r="O77" s="35"/>
      <c r="P77" s="35"/>
      <c r="Q77" s="35"/>
      <c r="R77" s="35"/>
      <c r="S77" s="35"/>
      <c r="T77" s="35"/>
      <c r="U77" s="35"/>
      <c r="V77" s="35"/>
      <c r="W77" s="35"/>
      <c r="X77" s="35"/>
    </row>
    <row r="78" spans="1:24" ht="22.5">
      <c r="A78" s="36">
        <v>76</v>
      </c>
      <c r="B78" s="7" t="s">
        <v>514</v>
      </c>
      <c r="C78" s="4" t="s">
        <v>10</v>
      </c>
      <c r="D78" s="4" t="s">
        <v>6</v>
      </c>
      <c r="E78" s="37">
        <v>57</v>
      </c>
      <c r="F78" s="37">
        <v>50</v>
      </c>
      <c r="G78" s="6" t="s">
        <v>5</v>
      </c>
      <c r="H78" s="5">
        <v>16.5</v>
      </c>
      <c r="I78" s="4" t="s">
        <v>52</v>
      </c>
      <c r="J78" s="3" t="s">
        <v>3</v>
      </c>
      <c r="K78" s="2">
        <v>1983</v>
      </c>
      <c r="L78" s="38" t="s">
        <v>2</v>
      </c>
      <c r="M78" s="8" t="s">
        <v>509</v>
      </c>
      <c r="N78" s="39">
        <v>1</v>
      </c>
      <c r="O78" s="35"/>
      <c r="P78" s="35"/>
      <c r="Q78" s="35"/>
      <c r="R78" s="35"/>
      <c r="S78" s="35"/>
      <c r="T78" s="35"/>
      <c r="U78" s="35"/>
      <c r="V78" s="35"/>
      <c r="W78" s="35"/>
      <c r="X78" s="35"/>
    </row>
    <row r="79" spans="1:24" ht="22.5">
      <c r="A79" s="36">
        <v>77</v>
      </c>
      <c r="B79" s="18" t="s">
        <v>544</v>
      </c>
      <c r="C79" s="4" t="s">
        <v>10</v>
      </c>
      <c r="D79" s="4" t="s">
        <v>9</v>
      </c>
      <c r="E79" s="37">
        <v>38</v>
      </c>
      <c r="F79" s="37">
        <v>31.6</v>
      </c>
      <c r="G79" s="6" t="s">
        <v>5</v>
      </c>
      <c r="H79" s="5">
        <v>76</v>
      </c>
      <c r="I79" s="4" t="s">
        <v>52</v>
      </c>
      <c r="J79" s="3" t="s">
        <v>3</v>
      </c>
      <c r="K79" s="2">
        <v>2010</v>
      </c>
      <c r="L79" s="38" t="s">
        <v>2</v>
      </c>
      <c r="M79" s="8" t="s">
        <v>509</v>
      </c>
      <c r="N79" s="39">
        <v>1</v>
      </c>
      <c r="O79" s="35"/>
      <c r="P79" s="35"/>
      <c r="Q79" s="35"/>
      <c r="R79" s="35"/>
      <c r="S79" s="35"/>
      <c r="T79" s="35"/>
      <c r="U79" s="35"/>
      <c r="V79" s="35"/>
      <c r="W79" s="35"/>
      <c r="X79" s="35"/>
    </row>
    <row r="80" spans="1:24" ht="22.5">
      <c r="A80" s="36">
        <v>78</v>
      </c>
      <c r="B80" s="18" t="s">
        <v>544</v>
      </c>
      <c r="C80" s="4" t="s">
        <v>10</v>
      </c>
      <c r="D80" s="4" t="s">
        <v>6</v>
      </c>
      <c r="E80" s="37">
        <v>38</v>
      </c>
      <c r="F80" s="37">
        <v>31.6</v>
      </c>
      <c r="G80" s="6" t="s">
        <v>5</v>
      </c>
      <c r="H80" s="5">
        <v>76</v>
      </c>
      <c r="I80" s="4" t="s">
        <v>52</v>
      </c>
      <c r="J80" s="3" t="s">
        <v>3</v>
      </c>
      <c r="K80" s="2">
        <v>2010</v>
      </c>
      <c r="L80" s="38" t="s">
        <v>2</v>
      </c>
      <c r="M80" s="8" t="s">
        <v>509</v>
      </c>
      <c r="N80" s="39">
        <v>1</v>
      </c>
      <c r="O80" s="35"/>
      <c r="P80" s="35"/>
      <c r="Q80" s="35"/>
      <c r="R80" s="35"/>
      <c r="S80" s="35"/>
      <c r="T80" s="35"/>
      <c r="U80" s="35"/>
      <c r="V80" s="35"/>
      <c r="W80" s="35"/>
      <c r="X80" s="35"/>
    </row>
    <row r="81" spans="1:24" ht="22.5">
      <c r="A81" s="36">
        <v>79</v>
      </c>
      <c r="B81" s="18" t="s">
        <v>544</v>
      </c>
      <c r="C81" s="4" t="s">
        <v>10</v>
      </c>
      <c r="D81" s="4" t="s">
        <v>9</v>
      </c>
      <c r="E81" s="37">
        <v>45</v>
      </c>
      <c r="F81" s="37">
        <v>38</v>
      </c>
      <c r="G81" s="6" t="s">
        <v>5</v>
      </c>
      <c r="H81" s="5">
        <v>28</v>
      </c>
      <c r="I81" s="4" t="s">
        <v>52</v>
      </c>
      <c r="J81" s="3" t="s">
        <v>3</v>
      </c>
      <c r="K81" s="2">
        <v>2010</v>
      </c>
      <c r="L81" s="38" t="s">
        <v>2</v>
      </c>
      <c r="M81" s="8" t="s">
        <v>509</v>
      </c>
      <c r="N81" s="39">
        <v>1</v>
      </c>
      <c r="O81" s="35"/>
      <c r="P81" s="35"/>
      <c r="Q81" s="35"/>
      <c r="R81" s="35"/>
      <c r="S81" s="35"/>
      <c r="T81" s="35"/>
      <c r="U81" s="35"/>
      <c r="V81" s="35"/>
      <c r="W81" s="35"/>
      <c r="X81" s="35"/>
    </row>
    <row r="82" spans="1:24" ht="22.5">
      <c r="A82" s="36">
        <v>80</v>
      </c>
      <c r="B82" s="18" t="s">
        <v>544</v>
      </c>
      <c r="C82" s="4" t="s">
        <v>10</v>
      </c>
      <c r="D82" s="4" t="s">
        <v>6</v>
      </c>
      <c r="E82" s="37">
        <v>45</v>
      </c>
      <c r="F82" s="37">
        <v>38</v>
      </c>
      <c r="G82" s="6" t="s">
        <v>5</v>
      </c>
      <c r="H82" s="5">
        <v>28</v>
      </c>
      <c r="I82" s="4" t="s">
        <v>52</v>
      </c>
      <c r="J82" s="3" t="s">
        <v>3</v>
      </c>
      <c r="K82" s="2">
        <v>2010</v>
      </c>
      <c r="L82" s="38" t="s">
        <v>2</v>
      </c>
      <c r="M82" s="8" t="s">
        <v>509</v>
      </c>
      <c r="N82" s="39">
        <v>1</v>
      </c>
      <c r="O82" s="35"/>
      <c r="P82" s="35"/>
      <c r="Q82" s="35"/>
      <c r="R82" s="35"/>
      <c r="S82" s="35"/>
      <c r="T82" s="35"/>
      <c r="U82" s="35"/>
      <c r="V82" s="35"/>
      <c r="W82" s="35"/>
      <c r="X82" s="35"/>
    </row>
    <row r="83" spans="1:24" ht="22.5">
      <c r="A83" s="36">
        <v>81</v>
      </c>
      <c r="B83" s="18" t="s">
        <v>544</v>
      </c>
      <c r="C83" s="4" t="s">
        <v>10</v>
      </c>
      <c r="D83" s="4" t="s">
        <v>9</v>
      </c>
      <c r="E83" s="37">
        <v>57</v>
      </c>
      <c r="F83" s="37">
        <v>50</v>
      </c>
      <c r="G83" s="6" t="s">
        <v>5</v>
      </c>
      <c r="H83" s="5">
        <v>23</v>
      </c>
      <c r="I83" s="4" t="s">
        <v>52</v>
      </c>
      <c r="J83" s="3" t="s">
        <v>3</v>
      </c>
      <c r="K83" s="2">
        <v>2010</v>
      </c>
      <c r="L83" s="38" t="s">
        <v>2</v>
      </c>
      <c r="M83" s="8" t="s">
        <v>509</v>
      </c>
      <c r="N83" s="39">
        <v>1</v>
      </c>
      <c r="O83" s="35"/>
      <c r="P83" s="35"/>
      <c r="Q83" s="35"/>
      <c r="R83" s="35"/>
      <c r="S83" s="35"/>
      <c r="T83" s="35"/>
      <c r="U83" s="35"/>
      <c r="V83" s="35"/>
      <c r="W83" s="35"/>
      <c r="X83" s="35"/>
    </row>
    <row r="84" spans="1:24" ht="22.5">
      <c r="A84" s="36">
        <v>82</v>
      </c>
      <c r="B84" s="18" t="s">
        <v>544</v>
      </c>
      <c r="C84" s="4" t="s">
        <v>10</v>
      </c>
      <c r="D84" s="4" t="s">
        <v>6</v>
      </c>
      <c r="E84" s="37">
        <v>57</v>
      </c>
      <c r="F84" s="37">
        <v>50</v>
      </c>
      <c r="G84" s="6" t="s">
        <v>5</v>
      </c>
      <c r="H84" s="5">
        <v>23</v>
      </c>
      <c r="I84" s="4" t="s">
        <v>52</v>
      </c>
      <c r="J84" s="3" t="s">
        <v>3</v>
      </c>
      <c r="K84" s="2">
        <v>2010</v>
      </c>
      <c r="L84" s="38" t="s">
        <v>2</v>
      </c>
      <c r="M84" s="8" t="s">
        <v>509</v>
      </c>
      <c r="N84" s="39">
        <v>1</v>
      </c>
      <c r="O84" s="35"/>
      <c r="P84" s="35"/>
      <c r="Q84" s="35"/>
      <c r="R84" s="35"/>
      <c r="S84" s="35"/>
      <c r="T84" s="35"/>
      <c r="U84" s="35"/>
      <c r="V84" s="35"/>
      <c r="W84" s="35"/>
      <c r="X84" s="35"/>
    </row>
    <row r="85" spans="1:24" ht="22.5">
      <c r="A85" s="36">
        <v>83</v>
      </c>
      <c r="B85" s="18" t="s">
        <v>544</v>
      </c>
      <c r="C85" s="4" t="s">
        <v>10</v>
      </c>
      <c r="D85" s="4" t="s">
        <v>9</v>
      </c>
      <c r="E85" s="37">
        <v>76</v>
      </c>
      <c r="F85" s="37">
        <v>69</v>
      </c>
      <c r="G85" s="6" t="s">
        <v>5</v>
      </c>
      <c r="H85" s="5">
        <v>123</v>
      </c>
      <c r="I85" s="4" t="s">
        <v>52</v>
      </c>
      <c r="J85" s="3" t="s">
        <v>3</v>
      </c>
      <c r="K85" s="2">
        <v>2010</v>
      </c>
      <c r="L85" s="38" t="s">
        <v>2</v>
      </c>
      <c r="M85" s="8" t="s">
        <v>509</v>
      </c>
      <c r="N85" s="39">
        <v>1</v>
      </c>
      <c r="O85" s="35"/>
      <c r="P85" s="35"/>
      <c r="Q85" s="35"/>
      <c r="R85" s="35"/>
      <c r="S85" s="35"/>
      <c r="T85" s="35"/>
      <c r="U85" s="35"/>
      <c r="V85" s="35"/>
      <c r="W85" s="35"/>
      <c r="X85" s="35"/>
    </row>
    <row r="86" spans="1:24" ht="22.5">
      <c r="A86" s="36">
        <v>84</v>
      </c>
      <c r="B86" s="18" t="s">
        <v>544</v>
      </c>
      <c r="C86" s="4" t="s">
        <v>10</v>
      </c>
      <c r="D86" s="4" t="s">
        <v>6</v>
      </c>
      <c r="E86" s="37">
        <v>76</v>
      </c>
      <c r="F86" s="37">
        <v>69</v>
      </c>
      <c r="G86" s="6" t="s">
        <v>5</v>
      </c>
      <c r="H86" s="5">
        <v>123</v>
      </c>
      <c r="I86" s="4" t="s">
        <v>52</v>
      </c>
      <c r="J86" s="3" t="s">
        <v>3</v>
      </c>
      <c r="K86" s="2">
        <v>2010</v>
      </c>
      <c r="L86" s="38" t="s">
        <v>2</v>
      </c>
      <c r="M86" s="8" t="s">
        <v>509</v>
      </c>
      <c r="N86" s="39">
        <v>1</v>
      </c>
      <c r="O86" s="35"/>
      <c r="P86" s="35"/>
      <c r="Q86" s="35"/>
      <c r="R86" s="35"/>
      <c r="S86" s="35"/>
      <c r="T86" s="35"/>
      <c r="U86" s="35"/>
      <c r="V86" s="35"/>
      <c r="W86" s="35"/>
      <c r="X86" s="35"/>
    </row>
    <row r="87" spans="1:24" ht="22.5">
      <c r="A87" s="36">
        <v>85</v>
      </c>
      <c r="B87" s="18" t="s">
        <v>513</v>
      </c>
      <c r="C87" s="24" t="s">
        <v>10</v>
      </c>
      <c r="D87" s="24" t="s">
        <v>9</v>
      </c>
      <c r="E87" s="37">
        <v>108</v>
      </c>
      <c r="F87" s="37">
        <v>100</v>
      </c>
      <c r="G87" s="6" t="s">
        <v>5</v>
      </c>
      <c r="H87" s="25">
        <v>147.6</v>
      </c>
      <c r="I87" s="4" t="s">
        <v>52</v>
      </c>
      <c r="J87" s="24" t="s">
        <v>413</v>
      </c>
      <c r="K87" s="2">
        <v>2013</v>
      </c>
      <c r="L87" s="38" t="s">
        <v>2</v>
      </c>
      <c r="M87" s="8" t="s">
        <v>509</v>
      </c>
      <c r="N87" s="39">
        <v>1</v>
      </c>
      <c r="O87" s="35"/>
      <c r="P87" s="35"/>
      <c r="Q87" s="35"/>
      <c r="R87" s="35"/>
      <c r="S87" s="35"/>
      <c r="T87" s="35"/>
      <c r="U87" s="35"/>
      <c r="V87" s="35"/>
      <c r="W87" s="35"/>
      <c r="X87" s="35"/>
    </row>
    <row r="88" spans="1:24" ht="22.5">
      <c r="A88" s="36">
        <v>86</v>
      </c>
      <c r="B88" s="18" t="s">
        <v>513</v>
      </c>
      <c r="C88" s="24" t="s">
        <v>10</v>
      </c>
      <c r="D88" s="24" t="s">
        <v>6</v>
      </c>
      <c r="E88" s="37">
        <v>108</v>
      </c>
      <c r="F88" s="37">
        <v>100</v>
      </c>
      <c r="G88" s="6" t="s">
        <v>5</v>
      </c>
      <c r="H88" s="25">
        <v>147.6</v>
      </c>
      <c r="I88" s="4" t="s">
        <v>52</v>
      </c>
      <c r="J88" s="24" t="s">
        <v>413</v>
      </c>
      <c r="K88" s="2">
        <v>2013</v>
      </c>
      <c r="L88" s="38" t="s">
        <v>2</v>
      </c>
      <c r="M88" s="8" t="s">
        <v>509</v>
      </c>
      <c r="N88" s="39">
        <v>1</v>
      </c>
      <c r="O88" s="35"/>
      <c r="P88" s="35"/>
      <c r="Q88" s="35"/>
      <c r="R88" s="35"/>
      <c r="S88" s="35"/>
      <c r="T88" s="35"/>
      <c r="U88" s="35"/>
      <c r="V88" s="35"/>
      <c r="W88" s="35"/>
      <c r="X88" s="35"/>
    </row>
    <row r="89" spans="1:24" ht="22.5">
      <c r="A89" s="36">
        <v>87</v>
      </c>
      <c r="B89" s="18" t="s">
        <v>513</v>
      </c>
      <c r="C89" s="24" t="s">
        <v>10</v>
      </c>
      <c r="D89" s="24" t="s">
        <v>9</v>
      </c>
      <c r="E89" s="37">
        <v>89</v>
      </c>
      <c r="F89" s="37">
        <v>82</v>
      </c>
      <c r="G89" s="6" t="s">
        <v>5</v>
      </c>
      <c r="H89" s="25">
        <v>99.6</v>
      </c>
      <c r="I89" s="4" t="s">
        <v>52</v>
      </c>
      <c r="J89" s="24" t="s">
        <v>413</v>
      </c>
      <c r="K89" s="2">
        <v>2013</v>
      </c>
      <c r="L89" s="38" t="s">
        <v>2</v>
      </c>
      <c r="M89" s="8" t="s">
        <v>509</v>
      </c>
      <c r="N89" s="39">
        <v>1</v>
      </c>
      <c r="O89" s="35"/>
      <c r="P89" s="35"/>
      <c r="Q89" s="35"/>
      <c r="R89" s="35"/>
      <c r="S89" s="35"/>
      <c r="T89" s="35"/>
      <c r="U89" s="35"/>
      <c r="V89" s="35"/>
      <c r="W89" s="35"/>
      <c r="X89" s="35"/>
    </row>
    <row r="90" spans="1:24" ht="22.5">
      <c r="A90" s="36">
        <v>88</v>
      </c>
      <c r="B90" s="18" t="s">
        <v>513</v>
      </c>
      <c r="C90" s="24" t="s">
        <v>10</v>
      </c>
      <c r="D90" s="24" t="s">
        <v>6</v>
      </c>
      <c r="E90" s="37">
        <v>89</v>
      </c>
      <c r="F90" s="37">
        <v>82</v>
      </c>
      <c r="G90" s="6" t="s">
        <v>5</v>
      </c>
      <c r="H90" s="25">
        <v>99.6</v>
      </c>
      <c r="I90" s="4" t="s">
        <v>52</v>
      </c>
      <c r="J90" s="24" t="s">
        <v>413</v>
      </c>
      <c r="K90" s="2">
        <v>2013</v>
      </c>
      <c r="L90" s="38" t="s">
        <v>2</v>
      </c>
      <c r="M90" s="8" t="s">
        <v>509</v>
      </c>
      <c r="N90" s="39">
        <v>1</v>
      </c>
      <c r="O90" s="35"/>
      <c r="P90" s="35"/>
      <c r="Q90" s="35"/>
      <c r="R90" s="35"/>
      <c r="S90" s="35"/>
      <c r="T90" s="35"/>
      <c r="U90" s="35"/>
      <c r="V90" s="35"/>
      <c r="W90" s="35"/>
      <c r="X90" s="35"/>
    </row>
    <row r="91" spans="1:24" ht="22.5">
      <c r="A91" s="36">
        <v>89</v>
      </c>
      <c r="B91" s="18" t="s">
        <v>513</v>
      </c>
      <c r="C91" s="24" t="s">
        <v>10</v>
      </c>
      <c r="D91" s="24" t="s">
        <v>9</v>
      </c>
      <c r="E91" s="37">
        <v>76</v>
      </c>
      <c r="F91" s="37">
        <v>69</v>
      </c>
      <c r="G91" s="6" t="s">
        <v>5</v>
      </c>
      <c r="H91" s="25">
        <v>153.4</v>
      </c>
      <c r="I91" s="4" t="s">
        <v>52</v>
      </c>
      <c r="J91" s="24" t="s">
        <v>413</v>
      </c>
      <c r="K91" s="2">
        <v>2013</v>
      </c>
      <c r="L91" s="38" t="s">
        <v>2</v>
      </c>
      <c r="M91" s="8" t="s">
        <v>509</v>
      </c>
      <c r="N91" s="39">
        <v>1</v>
      </c>
      <c r="O91" s="35"/>
      <c r="P91" s="35"/>
      <c r="Q91" s="35"/>
      <c r="R91" s="35"/>
      <c r="S91" s="35"/>
      <c r="T91" s="35"/>
      <c r="U91" s="35"/>
      <c r="V91" s="35"/>
      <c r="W91" s="35"/>
      <c r="X91" s="35"/>
    </row>
    <row r="92" spans="1:24" ht="22.5">
      <c r="A92" s="36">
        <v>90</v>
      </c>
      <c r="B92" s="18" t="s">
        <v>513</v>
      </c>
      <c r="C92" s="24" t="s">
        <v>10</v>
      </c>
      <c r="D92" s="24" t="s">
        <v>6</v>
      </c>
      <c r="E92" s="37">
        <v>76</v>
      </c>
      <c r="F92" s="37">
        <v>69</v>
      </c>
      <c r="G92" s="6" t="s">
        <v>5</v>
      </c>
      <c r="H92" s="25">
        <v>153.4</v>
      </c>
      <c r="I92" s="4" t="s">
        <v>52</v>
      </c>
      <c r="J92" s="24" t="s">
        <v>413</v>
      </c>
      <c r="K92" s="2">
        <v>2013</v>
      </c>
      <c r="L92" s="38" t="s">
        <v>2</v>
      </c>
      <c r="M92" s="8" t="s">
        <v>509</v>
      </c>
      <c r="N92" s="39">
        <v>1</v>
      </c>
      <c r="O92" s="35"/>
      <c r="P92" s="35"/>
      <c r="Q92" s="35"/>
      <c r="R92" s="35"/>
      <c r="S92" s="35"/>
      <c r="T92" s="35"/>
      <c r="U92" s="35"/>
      <c r="V92" s="35"/>
      <c r="W92" s="35"/>
      <c r="X92" s="35"/>
    </row>
    <row r="93" spans="1:24" ht="22.5">
      <c r="A93" s="36">
        <v>91</v>
      </c>
      <c r="B93" s="18" t="s">
        <v>512</v>
      </c>
      <c r="C93" s="24" t="s">
        <v>10</v>
      </c>
      <c r="D93" s="24" t="s">
        <v>9</v>
      </c>
      <c r="E93" s="37">
        <v>76</v>
      </c>
      <c r="F93" s="37">
        <v>69</v>
      </c>
      <c r="G93" s="6" t="s">
        <v>5</v>
      </c>
      <c r="H93" s="25">
        <v>55.5</v>
      </c>
      <c r="I93" s="4" t="s">
        <v>52</v>
      </c>
      <c r="J93" s="24" t="s">
        <v>413</v>
      </c>
      <c r="K93" s="2">
        <v>2012</v>
      </c>
      <c r="L93" s="38" t="s">
        <v>2</v>
      </c>
      <c r="M93" s="8" t="s">
        <v>509</v>
      </c>
      <c r="N93" s="39">
        <v>1</v>
      </c>
      <c r="O93" s="35"/>
      <c r="P93" s="35"/>
      <c r="Q93" s="35"/>
      <c r="R93" s="35"/>
      <c r="S93" s="35"/>
      <c r="T93" s="35"/>
      <c r="U93" s="35"/>
      <c r="V93" s="35"/>
      <c r="W93" s="35"/>
      <c r="X93" s="35"/>
    </row>
    <row r="94" spans="1:24" ht="22.5">
      <c r="A94" s="36">
        <v>92</v>
      </c>
      <c r="B94" s="18" t="s">
        <v>512</v>
      </c>
      <c r="C94" s="24" t="s">
        <v>10</v>
      </c>
      <c r="D94" s="24" t="s">
        <v>6</v>
      </c>
      <c r="E94" s="37">
        <v>76</v>
      </c>
      <c r="F94" s="37">
        <v>69</v>
      </c>
      <c r="G94" s="6" t="s">
        <v>5</v>
      </c>
      <c r="H94" s="25">
        <v>55.5</v>
      </c>
      <c r="I94" s="4" t="s">
        <v>52</v>
      </c>
      <c r="J94" s="24" t="s">
        <v>413</v>
      </c>
      <c r="K94" s="2">
        <v>2012</v>
      </c>
      <c r="L94" s="38" t="s">
        <v>2</v>
      </c>
      <c r="M94" s="8" t="s">
        <v>509</v>
      </c>
      <c r="N94" s="39">
        <v>1</v>
      </c>
      <c r="O94" s="35"/>
      <c r="P94" s="35"/>
      <c r="Q94" s="35"/>
      <c r="R94" s="35"/>
      <c r="S94" s="35"/>
      <c r="T94" s="35"/>
      <c r="U94" s="35"/>
      <c r="V94" s="35"/>
      <c r="W94" s="35"/>
      <c r="X94" s="35"/>
    </row>
    <row r="95" spans="1:24" ht="22.5">
      <c r="A95" s="36">
        <v>93</v>
      </c>
      <c r="B95" s="18" t="s">
        <v>511</v>
      </c>
      <c r="C95" s="24" t="s">
        <v>10</v>
      </c>
      <c r="D95" s="24" t="s">
        <v>9</v>
      </c>
      <c r="E95" s="37">
        <v>76</v>
      </c>
      <c r="F95" s="37">
        <v>69</v>
      </c>
      <c r="G95" s="6" t="s">
        <v>5</v>
      </c>
      <c r="H95" s="25">
        <v>70</v>
      </c>
      <c r="I95" s="4" t="s">
        <v>52</v>
      </c>
      <c r="J95" s="24" t="s">
        <v>413</v>
      </c>
      <c r="K95" s="2">
        <v>2014</v>
      </c>
      <c r="L95" s="38" t="s">
        <v>2</v>
      </c>
      <c r="M95" s="8" t="s">
        <v>509</v>
      </c>
      <c r="N95" s="39">
        <v>1</v>
      </c>
      <c r="O95" s="35"/>
      <c r="P95" s="35"/>
      <c r="Q95" s="35"/>
      <c r="R95" s="35"/>
      <c r="S95" s="35"/>
      <c r="T95" s="35"/>
      <c r="U95" s="35"/>
      <c r="V95" s="35"/>
      <c r="W95" s="35"/>
      <c r="X95" s="35"/>
    </row>
    <row r="96" spans="1:24" ht="22.5">
      <c r="A96" s="36">
        <v>94</v>
      </c>
      <c r="B96" s="18" t="s">
        <v>511</v>
      </c>
      <c r="C96" s="24" t="s">
        <v>10</v>
      </c>
      <c r="D96" s="24" t="s">
        <v>6</v>
      </c>
      <c r="E96" s="37">
        <v>76</v>
      </c>
      <c r="F96" s="37">
        <v>69</v>
      </c>
      <c r="G96" s="6" t="s">
        <v>5</v>
      </c>
      <c r="H96" s="25">
        <v>70</v>
      </c>
      <c r="I96" s="4" t="s">
        <v>52</v>
      </c>
      <c r="J96" s="24" t="s">
        <v>413</v>
      </c>
      <c r="K96" s="2">
        <v>2014</v>
      </c>
      <c r="L96" s="38" t="s">
        <v>2</v>
      </c>
      <c r="M96" s="8" t="s">
        <v>509</v>
      </c>
      <c r="N96" s="39">
        <v>1</v>
      </c>
      <c r="O96" s="35"/>
      <c r="P96" s="35"/>
      <c r="Q96" s="35"/>
      <c r="R96" s="35"/>
      <c r="S96" s="35"/>
      <c r="T96" s="35"/>
      <c r="U96" s="35"/>
      <c r="V96" s="35"/>
      <c r="W96" s="35"/>
      <c r="X96" s="35"/>
    </row>
    <row r="97" spans="1:24" ht="22.5">
      <c r="A97" s="36">
        <v>95</v>
      </c>
      <c r="B97" s="18" t="s">
        <v>510</v>
      </c>
      <c r="C97" s="24" t="s">
        <v>10</v>
      </c>
      <c r="D97" s="24" t="s">
        <v>9</v>
      </c>
      <c r="E97" s="37">
        <v>76</v>
      </c>
      <c r="F97" s="37">
        <v>69</v>
      </c>
      <c r="G97" s="6" t="s">
        <v>5</v>
      </c>
      <c r="H97" s="25">
        <v>23.7</v>
      </c>
      <c r="I97" s="4" t="s">
        <v>52</v>
      </c>
      <c r="J97" s="24" t="s">
        <v>413</v>
      </c>
      <c r="K97" s="2">
        <v>2016</v>
      </c>
      <c r="L97" s="38" t="s">
        <v>2</v>
      </c>
      <c r="M97" s="8" t="s">
        <v>509</v>
      </c>
      <c r="N97" s="39">
        <v>1</v>
      </c>
      <c r="O97" s="35"/>
      <c r="P97" s="35"/>
      <c r="Q97" s="35"/>
      <c r="R97" s="35"/>
      <c r="S97" s="35"/>
      <c r="T97" s="35"/>
      <c r="U97" s="35"/>
      <c r="V97" s="35"/>
      <c r="W97" s="35"/>
      <c r="X97" s="35"/>
    </row>
    <row r="98" spans="1:24" ht="22.5">
      <c r="A98" s="36">
        <v>96</v>
      </c>
      <c r="B98" s="18" t="s">
        <v>510</v>
      </c>
      <c r="C98" s="24" t="s">
        <v>10</v>
      </c>
      <c r="D98" s="24" t="s">
        <v>6</v>
      </c>
      <c r="E98" s="37">
        <v>76</v>
      </c>
      <c r="F98" s="37">
        <v>69</v>
      </c>
      <c r="G98" s="6" t="s">
        <v>5</v>
      </c>
      <c r="H98" s="25">
        <v>23.7</v>
      </c>
      <c r="I98" s="4" t="s">
        <v>52</v>
      </c>
      <c r="J98" s="24" t="s">
        <v>413</v>
      </c>
      <c r="K98" s="2">
        <v>2016</v>
      </c>
      <c r="L98" s="38" t="s">
        <v>2</v>
      </c>
      <c r="M98" s="8" t="s">
        <v>509</v>
      </c>
      <c r="N98" s="39">
        <v>1</v>
      </c>
      <c r="O98" s="35"/>
      <c r="P98" s="35"/>
      <c r="Q98" s="35"/>
      <c r="R98" s="35"/>
      <c r="S98" s="35"/>
      <c r="T98" s="35"/>
      <c r="U98" s="35"/>
      <c r="V98" s="35"/>
      <c r="W98" s="35"/>
      <c r="X98" s="35"/>
    </row>
    <row r="99" spans="1:24" ht="22.5">
      <c r="A99" s="36">
        <v>97</v>
      </c>
      <c r="B99" s="18" t="s">
        <v>543</v>
      </c>
      <c r="C99" s="24" t="s">
        <v>10</v>
      </c>
      <c r="D99" s="24" t="s">
        <v>9</v>
      </c>
      <c r="E99" s="37">
        <v>40</v>
      </c>
      <c r="F99" s="37">
        <v>33</v>
      </c>
      <c r="G99" s="6" t="s">
        <v>5</v>
      </c>
      <c r="H99" s="25">
        <v>76.5</v>
      </c>
      <c r="I99" s="4" t="s">
        <v>52</v>
      </c>
      <c r="J99" s="24" t="s">
        <v>541</v>
      </c>
      <c r="K99" s="2">
        <v>2015</v>
      </c>
      <c r="L99" s="38" t="s">
        <v>2</v>
      </c>
      <c r="M99" s="8" t="s">
        <v>509</v>
      </c>
      <c r="N99" s="39">
        <v>1</v>
      </c>
      <c r="O99" s="35"/>
      <c r="P99" s="35"/>
      <c r="Q99" s="35"/>
      <c r="R99" s="35"/>
      <c r="S99" s="35"/>
      <c r="T99" s="35"/>
      <c r="U99" s="35"/>
      <c r="V99" s="35"/>
      <c r="W99" s="35"/>
      <c r="X99" s="35"/>
    </row>
    <row r="100" spans="1:24" ht="22.5">
      <c r="A100" s="36">
        <v>98</v>
      </c>
      <c r="B100" s="18" t="s">
        <v>543</v>
      </c>
      <c r="C100" s="24" t="s">
        <v>10</v>
      </c>
      <c r="D100" s="24" t="s">
        <v>6</v>
      </c>
      <c r="E100" s="37">
        <v>40</v>
      </c>
      <c r="F100" s="37">
        <v>33</v>
      </c>
      <c r="G100" s="6" t="s">
        <v>5</v>
      </c>
      <c r="H100" s="25">
        <v>76.5</v>
      </c>
      <c r="I100" s="4" t="s">
        <v>52</v>
      </c>
      <c r="J100" s="24" t="s">
        <v>541</v>
      </c>
      <c r="K100" s="2">
        <v>2015</v>
      </c>
      <c r="L100" s="38" t="s">
        <v>2</v>
      </c>
      <c r="M100" s="8" t="s">
        <v>509</v>
      </c>
      <c r="N100" s="39">
        <v>1</v>
      </c>
      <c r="O100" s="35"/>
      <c r="P100" s="35"/>
      <c r="Q100" s="35"/>
      <c r="R100" s="35"/>
      <c r="S100" s="35"/>
      <c r="T100" s="35"/>
      <c r="U100" s="35"/>
      <c r="V100" s="35"/>
      <c r="W100" s="35"/>
      <c r="X100" s="35"/>
    </row>
    <row r="101" spans="1:24" ht="22.5">
      <c r="A101" s="36">
        <v>99</v>
      </c>
      <c r="B101" s="18" t="s">
        <v>542</v>
      </c>
      <c r="C101" s="24" t="s">
        <v>10</v>
      </c>
      <c r="D101" s="24" t="s">
        <v>9</v>
      </c>
      <c r="E101" s="37">
        <v>32</v>
      </c>
      <c r="F101" s="37">
        <v>25.6</v>
      </c>
      <c r="G101" s="6" t="s">
        <v>5</v>
      </c>
      <c r="H101" s="25">
        <v>53.8</v>
      </c>
      <c r="I101" s="4" t="s">
        <v>52</v>
      </c>
      <c r="J101" s="24" t="s">
        <v>541</v>
      </c>
      <c r="K101" s="2">
        <v>2015</v>
      </c>
      <c r="L101" s="38" t="s">
        <v>2</v>
      </c>
      <c r="M101" s="8" t="s">
        <v>509</v>
      </c>
      <c r="N101" s="39">
        <v>1</v>
      </c>
      <c r="O101" s="35"/>
      <c r="P101" s="35"/>
      <c r="Q101" s="35"/>
      <c r="R101" s="35"/>
      <c r="S101" s="35"/>
      <c r="T101" s="35"/>
      <c r="U101" s="35"/>
      <c r="V101" s="35"/>
      <c r="W101" s="35"/>
      <c r="X101" s="35"/>
    </row>
    <row r="102" spans="1:24" ht="22.5">
      <c r="A102" s="36">
        <v>100</v>
      </c>
      <c r="B102" s="18" t="s">
        <v>542</v>
      </c>
      <c r="C102" s="24" t="s">
        <v>10</v>
      </c>
      <c r="D102" s="24" t="s">
        <v>6</v>
      </c>
      <c r="E102" s="37">
        <v>32</v>
      </c>
      <c r="F102" s="37">
        <v>25.6</v>
      </c>
      <c r="G102" s="6" t="s">
        <v>5</v>
      </c>
      <c r="H102" s="25">
        <v>53.8</v>
      </c>
      <c r="I102" s="4" t="s">
        <v>52</v>
      </c>
      <c r="J102" s="24" t="s">
        <v>541</v>
      </c>
      <c r="K102" s="2">
        <v>2015</v>
      </c>
      <c r="L102" s="38" t="s">
        <v>2</v>
      </c>
      <c r="M102" s="8" t="s">
        <v>509</v>
      </c>
      <c r="N102" s="39">
        <v>1</v>
      </c>
      <c r="O102" s="35"/>
      <c r="P102" s="35"/>
      <c r="Q102" s="35"/>
      <c r="R102" s="35"/>
      <c r="S102" s="35"/>
      <c r="T102" s="35"/>
      <c r="U102" s="35"/>
      <c r="V102" s="35"/>
      <c r="W102" s="35"/>
      <c r="X102" s="35"/>
    </row>
    <row r="103" spans="1:24" ht="22.5">
      <c r="A103" s="36">
        <v>101</v>
      </c>
      <c r="B103" s="7" t="s">
        <v>540</v>
      </c>
      <c r="C103" s="4" t="s">
        <v>7</v>
      </c>
      <c r="D103" s="4" t="s">
        <v>9</v>
      </c>
      <c r="E103" s="37">
        <v>57</v>
      </c>
      <c r="F103" s="37">
        <v>50</v>
      </c>
      <c r="G103" s="6" t="s">
        <v>5</v>
      </c>
      <c r="H103" s="5">
        <v>29.9</v>
      </c>
      <c r="I103" s="4" t="s">
        <v>52</v>
      </c>
      <c r="J103" s="3" t="s">
        <v>3</v>
      </c>
      <c r="K103" s="2">
        <v>1998</v>
      </c>
      <c r="L103" s="38" t="s">
        <v>2</v>
      </c>
      <c r="M103" s="8" t="s">
        <v>509</v>
      </c>
      <c r="N103" s="39">
        <v>1</v>
      </c>
      <c r="O103" s="35"/>
      <c r="P103" s="35"/>
      <c r="Q103" s="35"/>
      <c r="R103" s="35"/>
      <c r="S103" s="35"/>
      <c r="T103" s="35"/>
      <c r="U103" s="35"/>
      <c r="V103" s="35"/>
      <c r="W103" s="35"/>
      <c r="X103" s="35"/>
    </row>
    <row r="104" spans="1:24" ht="22.5">
      <c r="A104" s="36">
        <v>102</v>
      </c>
      <c r="B104" s="7" t="s">
        <v>540</v>
      </c>
      <c r="C104" s="4" t="s">
        <v>7</v>
      </c>
      <c r="D104" s="4" t="s">
        <v>6</v>
      </c>
      <c r="E104" s="37">
        <v>38</v>
      </c>
      <c r="F104" s="37">
        <v>31.6</v>
      </c>
      <c r="G104" s="6" t="s">
        <v>5</v>
      </c>
      <c r="H104" s="5">
        <v>29.9</v>
      </c>
      <c r="I104" s="4" t="s">
        <v>52</v>
      </c>
      <c r="J104" s="3" t="s">
        <v>3</v>
      </c>
      <c r="K104" s="2">
        <v>1998</v>
      </c>
      <c r="L104" s="38" t="s">
        <v>2</v>
      </c>
      <c r="M104" s="8" t="s">
        <v>509</v>
      </c>
      <c r="N104" s="39">
        <v>1</v>
      </c>
      <c r="O104" s="35"/>
      <c r="P104" s="35"/>
      <c r="Q104" s="35"/>
      <c r="R104" s="35"/>
      <c r="S104" s="35"/>
      <c r="T104" s="35"/>
      <c r="U104" s="35"/>
      <c r="V104" s="35"/>
      <c r="W104" s="35"/>
      <c r="X104" s="35"/>
    </row>
    <row r="105" spans="1:24" ht="22.5">
      <c r="A105" s="36">
        <v>103</v>
      </c>
      <c r="B105" s="7" t="s">
        <v>539</v>
      </c>
      <c r="C105" s="4" t="s">
        <v>7</v>
      </c>
      <c r="D105" s="4" t="s">
        <v>9</v>
      </c>
      <c r="E105" s="37">
        <v>114</v>
      </c>
      <c r="F105" s="37">
        <v>105</v>
      </c>
      <c r="G105" s="6" t="s">
        <v>5</v>
      </c>
      <c r="H105" s="5">
        <v>81.7</v>
      </c>
      <c r="I105" s="4" t="s">
        <v>52</v>
      </c>
      <c r="J105" s="3" t="s">
        <v>3</v>
      </c>
      <c r="K105" s="2">
        <v>1998</v>
      </c>
      <c r="L105" s="38" t="s">
        <v>2</v>
      </c>
      <c r="M105" s="8" t="s">
        <v>509</v>
      </c>
      <c r="N105" s="39">
        <v>1</v>
      </c>
      <c r="O105" s="35"/>
      <c r="P105" s="35"/>
      <c r="Q105" s="35"/>
      <c r="R105" s="35"/>
      <c r="S105" s="35"/>
      <c r="T105" s="35"/>
      <c r="U105" s="35"/>
      <c r="V105" s="35"/>
      <c r="W105" s="35"/>
      <c r="X105" s="35"/>
    </row>
    <row r="106" spans="1:24" ht="22.5">
      <c r="A106" s="36">
        <v>104</v>
      </c>
      <c r="B106" s="7" t="s">
        <v>539</v>
      </c>
      <c r="C106" s="4" t="s">
        <v>7</v>
      </c>
      <c r="D106" s="4" t="s">
        <v>6</v>
      </c>
      <c r="E106" s="37">
        <v>89</v>
      </c>
      <c r="F106" s="37">
        <v>82</v>
      </c>
      <c r="G106" s="6" t="s">
        <v>5</v>
      </c>
      <c r="H106" s="5">
        <v>81.7</v>
      </c>
      <c r="I106" s="4" t="s">
        <v>52</v>
      </c>
      <c r="J106" s="3" t="s">
        <v>3</v>
      </c>
      <c r="K106" s="2">
        <v>1998</v>
      </c>
      <c r="L106" s="38" t="s">
        <v>2</v>
      </c>
      <c r="M106" s="8" t="s">
        <v>509</v>
      </c>
      <c r="N106" s="39">
        <v>1</v>
      </c>
      <c r="O106" s="35"/>
      <c r="P106" s="35"/>
      <c r="Q106" s="35"/>
      <c r="R106" s="35"/>
      <c r="S106" s="35"/>
      <c r="T106" s="35"/>
      <c r="U106" s="35"/>
      <c r="V106" s="35"/>
      <c r="W106" s="35"/>
      <c r="X106" s="35"/>
    </row>
    <row r="107" spans="1:24" ht="22.5">
      <c r="A107" s="36">
        <v>105</v>
      </c>
      <c r="B107" s="7" t="s">
        <v>539</v>
      </c>
      <c r="C107" s="4" t="s">
        <v>7</v>
      </c>
      <c r="D107" s="4" t="s">
        <v>9</v>
      </c>
      <c r="E107" s="37">
        <v>57</v>
      </c>
      <c r="F107" s="37">
        <v>50</v>
      </c>
      <c r="G107" s="6" t="s">
        <v>5</v>
      </c>
      <c r="H107" s="5">
        <v>86.4</v>
      </c>
      <c r="I107" s="4" t="s">
        <v>52</v>
      </c>
      <c r="J107" s="3" t="s">
        <v>3</v>
      </c>
      <c r="K107" s="2">
        <v>1998</v>
      </c>
      <c r="L107" s="38" t="s">
        <v>2</v>
      </c>
      <c r="M107" s="8" t="s">
        <v>509</v>
      </c>
      <c r="N107" s="39">
        <v>1</v>
      </c>
      <c r="O107" s="35"/>
      <c r="P107" s="35"/>
      <c r="Q107" s="35"/>
      <c r="R107" s="35"/>
      <c r="S107" s="35"/>
      <c r="T107" s="35"/>
      <c r="U107" s="35"/>
      <c r="V107" s="35"/>
      <c r="W107" s="35"/>
      <c r="X107" s="35"/>
    </row>
    <row r="108" spans="1:24" ht="22.5">
      <c r="A108" s="36">
        <v>106</v>
      </c>
      <c r="B108" s="7" t="s">
        <v>539</v>
      </c>
      <c r="C108" s="4" t="s">
        <v>7</v>
      </c>
      <c r="D108" s="4" t="s">
        <v>6</v>
      </c>
      <c r="E108" s="37">
        <v>38</v>
      </c>
      <c r="F108" s="37">
        <v>31.6</v>
      </c>
      <c r="G108" s="6" t="s">
        <v>5</v>
      </c>
      <c r="H108" s="5">
        <v>86.4</v>
      </c>
      <c r="I108" s="4" t="s">
        <v>52</v>
      </c>
      <c r="J108" s="3" t="s">
        <v>3</v>
      </c>
      <c r="K108" s="2">
        <v>1998</v>
      </c>
      <c r="L108" s="38" t="s">
        <v>2</v>
      </c>
      <c r="M108" s="8" t="s">
        <v>509</v>
      </c>
      <c r="N108" s="39">
        <v>1</v>
      </c>
      <c r="O108" s="35"/>
      <c r="P108" s="35"/>
      <c r="Q108" s="35"/>
      <c r="R108" s="35"/>
      <c r="S108" s="35"/>
      <c r="T108" s="35"/>
      <c r="U108" s="35"/>
      <c r="V108" s="35"/>
      <c r="W108" s="35"/>
      <c r="X108" s="35"/>
    </row>
    <row r="109" spans="1:24" ht="22.5">
      <c r="A109" s="36">
        <v>107</v>
      </c>
      <c r="B109" s="7" t="s">
        <v>538</v>
      </c>
      <c r="C109" s="4" t="s">
        <v>7</v>
      </c>
      <c r="D109" s="4" t="s">
        <v>9</v>
      </c>
      <c r="E109" s="37">
        <v>159</v>
      </c>
      <c r="F109" s="37">
        <v>150</v>
      </c>
      <c r="G109" s="6" t="s">
        <v>5</v>
      </c>
      <c r="H109" s="5">
        <v>26.1</v>
      </c>
      <c r="I109" s="4" t="s">
        <v>52</v>
      </c>
      <c r="J109" s="3" t="s">
        <v>3</v>
      </c>
      <c r="K109" s="2">
        <v>1998</v>
      </c>
      <c r="L109" s="38" t="s">
        <v>2</v>
      </c>
      <c r="M109" s="8" t="s">
        <v>509</v>
      </c>
      <c r="N109" s="39">
        <v>1</v>
      </c>
      <c r="O109" s="35"/>
      <c r="P109" s="35"/>
      <c r="Q109" s="35"/>
      <c r="R109" s="35"/>
      <c r="S109" s="35"/>
      <c r="T109" s="35"/>
      <c r="U109" s="35"/>
      <c r="V109" s="35"/>
      <c r="W109" s="35"/>
      <c r="X109" s="35"/>
    </row>
    <row r="110" spans="1:24" ht="22.5">
      <c r="A110" s="36">
        <v>108</v>
      </c>
      <c r="B110" s="7" t="s">
        <v>538</v>
      </c>
      <c r="C110" s="4" t="s">
        <v>7</v>
      </c>
      <c r="D110" s="4" t="s">
        <v>6</v>
      </c>
      <c r="E110" s="37">
        <v>114</v>
      </c>
      <c r="F110" s="37">
        <v>105</v>
      </c>
      <c r="G110" s="6" t="s">
        <v>5</v>
      </c>
      <c r="H110" s="5">
        <v>26.1</v>
      </c>
      <c r="I110" s="4" t="s">
        <v>52</v>
      </c>
      <c r="J110" s="3" t="s">
        <v>3</v>
      </c>
      <c r="K110" s="2">
        <v>1998</v>
      </c>
      <c r="L110" s="38" t="s">
        <v>2</v>
      </c>
      <c r="M110" s="8" t="s">
        <v>509</v>
      </c>
      <c r="N110" s="39">
        <v>1</v>
      </c>
      <c r="O110" s="35"/>
      <c r="P110" s="35"/>
      <c r="Q110" s="35"/>
      <c r="R110" s="35"/>
      <c r="S110" s="35"/>
      <c r="T110" s="35"/>
      <c r="U110" s="35"/>
      <c r="V110" s="35"/>
      <c r="W110" s="35"/>
      <c r="X110" s="35"/>
    </row>
    <row r="111" spans="1:24" ht="22.5">
      <c r="A111" s="36">
        <v>109</v>
      </c>
      <c r="B111" s="7" t="s">
        <v>537</v>
      </c>
      <c r="C111" s="4" t="s">
        <v>7</v>
      </c>
      <c r="D111" s="4" t="s">
        <v>9</v>
      </c>
      <c r="E111" s="37">
        <v>219</v>
      </c>
      <c r="F111" s="37">
        <v>207</v>
      </c>
      <c r="G111" s="6" t="s">
        <v>5</v>
      </c>
      <c r="H111" s="5">
        <v>52.9</v>
      </c>
      <c r="I111" s="4" t="s">
        <v>52</v>
      </c>
      <c r="J111" s="3" t="s">
        <v>3</v>
      </c>
      <c r="K111" s="2">
        <v>1998</v>
      </c>
      <c r="L111" s="38" t="s">
        <v>2</v>
      </c>
      <c r="M111" s="8" t="s">
        <v>509</v>
      </c>
      <c r="N111" s="39">
        <v>1</v>
      </c>
      <c r="O111" s="35"/>
      <c r="P111" s="35"/>
      <c r="Q111" s="35"/>
      <c r="R111" s="35"/>
      <c r="S111" s="35"/>
      <c r="T111" s="35"/>
      <c r="U111" s="35"/>
      <c r="V111" s="35"/>
      <c r="W111" s="35"/>
      <c r="X111" s="35"/>
    </row>
    <row r="112" spans="1:24" ht="22.5">
      <c r="A112" s="36">
        <v>110</v>
      </c>
      <c r="B112" s="7" t="s">
        <v>537</v>
      </c>
      <c r="C112" s="4" t="s">
        <v>7</v>
      </c>
      <c r="D112" s="4" t="s">
        <v>6</v>
      </c>
      <c r="E112" s="37">
        <v>159</v>
      </c>
      <c r="F112" s="37">
        <v>150</v>
      </c>
      <c r="G112" s="6" t="s">
        <v>5</v>
      </c>
      <c r="H112" s="5">
        <v>52.9</v>
      </c>
      <c r="I112" s="4" t="s">
        <v>52</v>
      </c>
      <c r="J112" s="3" t="s">
        <v>3</v>
      </c>
      <c r="K112" s="2">
        <v>1998</v>
      </c>
      <c r="L112" s="38" t="s">
        <v>2</v>
      </c>
      <c r="M112" s="8" t="s">
        <v>509</v>
      </c>
      <c r="N112" s="39">
        <v>1</v>
      </c>
      <c r="O112" s="35"/>
      <c r="P112" s="35"/>
      <c r="Q112" s="35"/>
      <c r="R112" s="35"/>
      <c r="S112" s="35"/>
      <c r="T112" s="35"/>
      <c r="U112" s="35"/>
      <c r="V112" s="35"/>
      <c r="W112" s="35"/>
      <c r="X112" s="35"/>
    </row>
    <row r="113" spans="1:24" ht="22.5">
      <c r="A113" s="36">
        <v>111</v>
      </c>
      <c r="B113" s="7" t="s">
        <v>536</v>
      </c>
      <c r="C113" s="4" t="s">
        <v>7</v>
      </c>
      <c r="D113" s="4" t="s">
        <v>9</v>
      </c>
      <c r="E113" s="37">
        <v>89</v>
      </c>
      <c r="F113" s="37">
        <v>82</v>
      </c>
      <c r="G113" s="6" t="s">
        <v>5</v>
      </c>
      <c r="H113" s="5">
        <v>96.9</v>
      </c>
      <c r="I113" s="4" t="s">
        <v>52</v>
      </c>
      <c r="J113" s="3" t="s">
        <v>3</v>
      </c>
      <c r="K113" s="2">
        <v>2006</v>
      </c>
      <c r="L113" s="38" t="s">
        <v>2</v>
      </c>
      <c r="M113" s="8" t="s">
        <v>509</v>
      </c>
      <c r="N113" s="39">
        <v>1</v>
      </c>
      <c r="O113" s="35"/>
      <c r="P113" s="35"/>
      <c r="Q113" s="35"/>
      <c r="R113" s="35"/>
      <c r="S113" s="35"/>
      <c r="T113" s="35"/>
      <c r="U113" s="35"/>
      <c r="V113" s="35"/>
      <c r="W113" s="35"/>
      <c r="X113" s="35"/>
    </row>
    <row r="114" spans="1:24" ht="22.5">
      <c r="A114" s="36">
        <v>112</v>
      </c>
      <c r="B114" s="7" t="s">
        <v>536</v>
      </c>
      <c r="C114" s="4" t="s">
        <v>7</v>
      </c>
      <c r="D114" s="4" t="s">
        <v>6</v>
      </c>
      <c r="E114" s="37">
        <v>57</v>
      </c>
      <c r="F114" s="37">
        <v>50</v>
      </c>
      <c r="G114" s="6" t="s">
        <v>5</v>
      </c>
      <c r="H114" s="5">
        <v>96.9</v>
      </c>
      <c r="I114" s="4" t="s">
        <v>52</v>
      </c>
      <c r="J114" s="3" t="s">
        <v>3</v>
      </c>
      <c r="K114" s="2">
        <v>2006</v>
      </c>
      <c r="L114" s="38" t="s">
        <v>2</v>
      </c>
      <c r="M114" s="8" t="s">
        <v>509</v>
      </c>
      <c r="N114" s="39">
        <v>1</v>
      </c>
      <c r="O114" s="35"/>
      <c r="P114" s="35"/>
      <c r="Q114" s="35"/>
      <c r="R114" s="35"/>
      <c r="S114" s="35"/>
      <c r="T114" s="35"/>
      <c r="U114" s="35"/>
      <c r="V114" s="35"/>
      <c r="W114" s="35"/>
      <c r="X114" s="35"/>
    </row>
    <row r="115" spans="1:24" ht="22.5">
      <c r="A115" s="36">
        <v>113</v>
      </c>
      <c r="B115" s="7" t="s">
        <v>536</v>
      </c>
      <c r="C115" s="4" t="s">
        <v>7</v>
      </c>
      <c r="D115" s="4" t="s">
        <v>9</v>
      </c>
      <c r="E115" s="37">
        <v>57</v>
      </c>
      <c r="F115" s="37">
        <v>50</v>
      </c>
      <c r="G115" s="6" t="s">
        <v>5</v>
      </c>
      <c r="H115" s="5">
        <v>55.9</v>
      </c>
      <c r="I115" s="4" t="s">
        <v>52</v>
      </c>
      <c r="J115" s="3" t="s">
        <v>3</v>
      </c>
      <c r="K115" s="2">
        <v>2006</v>
      </c>
      <c r="L115" s="38" t="s">
        <v>2</v>
      </c>
      <c r="M115" s="8" t="s">
        <v>509</v>
      </c>
      <c r="N115" s="39">
        <v>1</v>
      </c>
      <c r="O115" s="35"/>
      <c r="P115" s="35"/>
      <c r="Q115" s="35"/>
      <c r="R115" s="35"/>
      <c r="S115" s="35"/>
      <c r="T115" s="35"/>
      <c r="U115" s="35"/>
      <c r="V115" s="35"/>
      <c r="W115" s="35"/>
      <c r="X115" s="35"/>
    </row>
    <row r="116" spans="1:24" ht="22.5">
      <c r="A116" s="36">
        <v>114</v>
      </c>
      <c r="B116" s="7" t="s">
        <v>536</v>
      </c>
      <c r="C116" s="4" t="s">
        <v>7</v>
      </c>
      <c r="D116" s="4" t="s">
        <v>6</v>
      </c>
      <c r="E116" s="37">
        <v>45</v>
      </c>
      <c r="F116" s="37">
        <v>38</v>
      </c>
      <c r="G116" s="6" t="s">
        <v>5</v>
      </c>
      <c r="H116" s="5">
        <v>55.9</v>
      </c>
      <c r="I116" s="4" t="s">
        <v>52</v>
      </c>
      <c r="J116" s="3" t="s">
        <v>3</v>
      </c>
      <c r="K116" s="2">
        <v>2006</v>
      </c>
      <c r="L116" s="38" t="s">
        <v>2</v>
      </c>
      <c r="M116" s="8" t="s">
        <v>509</v>
      </c>
      <c r="N116" s="39">
        <v>1</v>
      </c>
      <c r="O116" s="35"/>
      <c r="P116" s="35"/>
      <c r="Q116" s="35"/>
      <c r="R116" s="35"/>
      <c r="S116" s="35"/>
      <c r="T116" s="35"/>
      <c r="U116" s="35"/>
      <c r="V116" s="35"/>
      <c r="W116" s="35"/>
      <c r="X116" s="35"/>
    </row>
    <row r="117" spans="1:24" ht="22.5">
      <c r="A117" s="36">
        <v>115</v>
      </c>
      <c r="B117" s="7" t="s">
        <v>535</v>
      </c>
      <c r="C117" s="4" t="s">
        <v>7</v>
      </c>
      <c r="D117" s="4" t="s">
        <v>9</v>
      </c>
      <c r="E117" s="37">
        <v>50</v>
      </c>
      <c r="F117" s="37">
        <v>33.200000000000003</v>
      </c>
      <c r="G117" s="6" t="s">
        <v>141</v>
      </c>
      <c r="H117" s="5">
        <f>114.9-61.3</f>
        <v>53.600000000000009</v>
      </c>
      <c r="I117" s="4" t="s">
        <v>52</v>
      </c>
      <c r="J117" s="3" t="s">
        <v>3</v>
      </c>
      <c r="K117" s="2">
        <v>2011</v>
      </c>
      <c r="L117" s="38" t="s">
        <v>2</v>
      </c>
      <c r="M117" s="8" t="s">
        <v>509</v>
      </c>
      <c r="N117" s="39">
        <v>1</v>
      </c>
      <c r="O117" s="35"/>
      <c r="P117" s="35"/>
      <c r="Q117" s="35"/>
      <c r="R117" s="35"/>
      <c r="S117" s="35"/>
      <c r="T117" s="35"/>
      <c r="U117" s="35"/>
      <c r="V117" s="35"/>
      <c r="W117" s="35"/>
      <c r="X117" s="35"/>
    </row>
    <row r="118" spans="1:24" ht="22.5">
      <c r="A118" s="36">
        <v>116</v>
      </c>
      <c r="B118" s="7" t="s">
        <v>535</v>
      </c>
      <c r="C118" s="4" t="s">
        <v>7</v>
      </c>
      <c r="D118" s="4" t="s">
        <v>9</v>
      </c>
      <c r="E118" s="37">
        <v>40</v>
      </c>
      <c r="F118" s="37">
        <v>26.6</v>
      </c>
      <c r="G118" s="6" t="s">
        <v>141</v>
      </c>
      <c r="H118" s="5">
        <f>114.9-53.6</f>
        <v>61.300000000000004</v>
      </c>
      <c r="I118" s="4" t="s">
        <v>52</v>
      </c>
      <c r="J118" s="3" t="s">
        <v>3</v>
      </c>
      <c r="K118" s="2">
        <v>2011</v>
      </c>
      <c r="L118" s="38" t="s">
        <v>2</v>
      </c>
      <c r="M118" s="8" t="s">
        <v>509</v>
      </c>
      <c r="N118" s="39">
        <v>1</v>
      </c>
      <c r="O118" s="35"/>
      <c r="P118" s="35"/>
      <c r="Q118" s="35"/>
      <c r="R118" s="35"/>
      <c r="S118" s="35"/>
      <c r="T118" s="35"/>
      <c r="U118" s="35"/>
      <c r="V118" s="35"/>
      <c r="W118" s="35"/>
      <c r="X118" s="35"/>
    </row>
    <row r="119" spans="1:24" ht="22.5">
      <c r="A119" s="36">
        <v>117</v>
      </c>
      <c r="B119" s="7" t="s">
        <v>535</v>
      </c>
      <c r="C119" s="4" t="s">
        <v>7</v>
      </c>
      <c r="D119" s="4" t="s">
        <v>6</v>
      </c>
      <c r="E119" s="37">
        <v>40</v>
      </c>
      <c r="F119" s="37">
        <v>26.6</v>
      </c>
      <c r="G119" s="6" t="s">
        <v>141</v>
      </c>
      <c r="H119" s="5">
        <f>114.9-61.3</f>
        <v>53.600000000000009</v>
      </c>
      <c r="I119" s="4" t="s">
        <v>52</v>
      </c>
      <c r="J119" s="3" t="s">
        <v>3</v>
      </c>
      <c r="K119" s="2">
        <v>2011</v>
      </c>
      <c r="L119" s="38" t="s">
        <v>2</v>
      </c>
      <c r="M119" s="8" t="s">
        <v>509</v>
      </c>
      <c r="N119" s="39">
        <v>1</v>
      </c>
      <c r="O119" s="35"/>
      <c r="P119" s="35"/>
      <c r="Q119" s="35"/>
      <c r="R119" s="35"/>
      <c r="S119" s="35"/>
      <c r="T119" s="35"/>
      <c r="U119" s="35"/>
      <c r="V119" s="35"/>
      <c r="W119" s="35"/>
      <c r="X119" s="35"/>
    </row>
    <row r="120" spans="1:24" ht="22.5">
      <c r="A120" s="36">
        <v>118</v>
      </c>
      <c r="B120" s="7" t="s">
        <v>535</v>
      </c>
      <c r="C120" s="4" t="s">
        <v>7</v>
      </c>
      <c r="D120" s="4" t="s">
        <v>6</v>
      </c>
      <c r="E120" s="37">
        <v>32</v>
      </c>
      <c r="F120" s="37">
        <v>21.2</v>
      </c>
      <c r="G120" s="6" t="s">
        <v>141</v>
      </c>
      <c r="H120" s="5">
        <f>114.9-53.6</f>
        <v>61.300000000000004</v>
      </c>
      <c r="I120" s="4" t="s">
        <v>52</v>
      </c>
      <c r="J120" s="3" t="s">
        <v>3</v>
      </c>
      <c r="K120" s="2">
        <v>2011</v>
      </c>
      <c r="L120" s="38" t="s">
        <v>2</v>
      </c>
      <c r="M120" s="8" t="s">
        <v>509</v>
      </c>
      <c r="N120" s="39">
        <v>1</v>
      </c>
      <c r="O120" s="35"/>
      <c r="P120" s="35"/>
      <c r="Q120" s="35"/>
      <c r="R120" s="35"/>
      <c r="S120" s="35"/>
      <c r="T120" s="35"/>
      <c r="U120" s="35"/>
      <c r="V120" s="35"/>
      <c r="W120" s="35"/>
      <c r="X120" s="35"/>
    </row>
    <row r="121" spans="1:24" ht="22.5">
      <c r="A121" s="36">
        <v>119</v>
      </c>
      <c r="B121" s="7" t="s">
        <v>534</v>
      </c>
      <c r="C121" s="4" t="s">
        <v>7</v>
      </c>
      <c r="D121" s="4" t="s">
        <v>9</v>
      </c>
      <c r="E121" s="37">
        <v>63</v>
      </c>
      <c r="F121" s="37">
        <v>42.9</v>
      </c>
      <c r="G121" s="6" t="s">
        <v>141</v>
      </c>
      <c r="H121" s="5">
        <f>50-9.9</f>
        <v>40.1</v>
      </c>
      <c r="I121" s="4" t="s">
        <v>52</v>
      </c>
      <c r="J121" s="3" t="s">
        <v>3</v>
      </c>
      <c r="K121" s="2">
        <v>2011</v>
      </c>
      <c r="L121" s="38" t="s">
        <v>2</v>
      </c>
      <c r="M121" s="8" t="s">
        <v>509</v>
      </c>
      <c r="N121" s="39">
        <v>1</v>
      </c>
      <c r="O121" s="35"/>
      <c r="P121" s="35"/>
      <c r="Q121" s="35"/>
      <c r="R121" s="35"/>
      <c r="S121" s="35"/>
      <c r="T121" s="35"/>
      <c r="U121" s="35"/>
      <c r="V121" s="35"/>
      <c r="W121" s="35"/>
      <c r="X121" s="35"/>
    </row>
    <row r="122" spans="1:24" ht="22.5">
      <c r="A122" s="36">
        <v>120</v>
      </c>
      <c r="B122" s="7" t="s">
        <v>534</v>
      </c>
      <c r="C122" s="4" t="s">
        <v>7</v>
      </c>
      <c r="D122" s="4" t="s">
        <v>6</v>
      </c>
      <c r="E122" s="37">
        <v>50</v>
      </c>
      <c r="F122" s="37">
        <v>33.200000000000003</v>
      </c>
      <c r="G122" s="6" t="s">
        <v>141</v>
      </c>
      <c r="H122" s="5">
        <f>50-9.9</f>
        <v>40.1</v>
      </c>
      <c r="I122" s="4" t="s">
        <v>52</v>
      </c>
      <c r="J122" s="3" t="s">
        <v>3</v>
      </c>
      <c r="K122" s="2">
        <v>2011</v>
      </c>
      <c r="L122" s="38" t="s">
        <v>2</v>
      </c>
      <c r="M122" s="8" t="s">
        <v>509</v>
      </c>
      <c r="N122" s="39">
        <v>1</v>
      </c>
      <c r="O122" s="35"/>
      <c r="P122" s="35"/>
      <c r="Q122" s="35"/>
      <c r="R122" s="35"/>
      <c r="S122" s="35"/>
      <c r="T122" s="35"/>
      <c r="U122" s="35"/>
      <c r="V122" s="35"/>
      <c r="W122" s="35"/>
      <c r="X122" s="35"/>
    </row>
    <row r="123" spans="1:24" ht="22.5">
      <c r="A123" s="36">
        <v>121</v>
      </c>
      <c r="B123" s="7" t="s">
        <v>534</v>
      </c>
      <c r="C123" s="4" t="s">
        <v>7</v>
      </c>
      <c r="D123" s="4" t="s">
        <v>9</v>
      </c>
      <c r="E123" s="37">
        <v>75</v>
      </c>
      <c r="F123" s="37">
        <v>50</v>
      </c>
      <c r="G123" s="6" t="s">
        <v>141</v>
      </c>
      <c r="H123" s="5">
        <f>50-40.1</f>
        <v>9.8999999999999986</v>
      </c>
      <c r="I123" s="4" t="s">
        <v>52</v>
      </c>
      <c r="J123" s="3" t="s">
        <v>3</v>
      </c>
      <c r="K123" s="2">
        <v>2011</v>
      </c>
      <c r="L123" s="38" t="s">
        <v>2</v>
      </c>
      <c r="M123" s="8" t="s">
        <v>509</v>
      </c>
      <c r="N123" s="39">
        <v>1</v>
      </c>
      <c r="O123" s="35"/>
      <c r="P123" s="35"/>
      <c r="Q123" s="35"/>
      <c r="R123" s="35"/>
      <c r="S123" s="35"/>
      <c r="T123" s="35"/>
      <c r="U123" s="35"/>
      <c r="V123" s="35"/>
      <c r="W123" s="35"/>
      <c r="X123" s="35"/>
    </row>
    <row r="124" spans="1:24" ht="22.5">
      <c r="A124" s="36">
        <v>122</v>
      </c>
      <c r="B124" s="7" t="s">
        <v>534</v>
      </c>
      <c r="C124" s="4" t="s">
        <v>7</v>
      </c>
      <c r="D124" s="4" t="s">
        <v>6</v>
      </c>
      <c r="E124" s="37">
        <v>63</v>
      </c>
      <c r="F124" s="37">
        <v>42.9</v>
      </c>
      <c r="G124" s="6" t="s">
        <v>141</v>
      </c>
      <c r="H124" s="5">
        <f>50-40.1</f>
        <v>9.8999999999999986</v>
      </c>
      <c r="I124" s="4" t="s">
        <v>52</v>
      </c>
      <c r="J124" s="3" t="s">
        <v>3</v>
      </c>
      <c r="K124" s="2">
        <v>2011</v>
      </c>
      <c r="L124" s="38" t="s">
        <v>2</v>
      </c>
      <c r="M124" s="8" t="s">
        <v>509</v>
      </c>
      <c r="N124" s="39">
        <v>1</v>
      </c>
      <c r="O124" s="35"/>
      <c r="P124" s="35"/>
      <c r="Q124" s="35"/>
      <c r="R124" s="35"/>
      <c r="S124" s="35"/>
      <c r="T124" s="35"/>
      <c r="U124" s="35"/>
      <c r="V124" s="35"/>
      <c r="W124" s="35"/>
      <c r="X124" s="35"/>
    </row>
    <row r="125" spans="1:24" ht="22.5">
      <c r="A125" s="36">
        <v>123</v>
      </c>
      <c r="B125" s="7" t="s">
        <v>534</v>
      </c>
      <c r="C125" s="4" t="s">
        <v>7</v>
      </c>
      <c r="D125" s="4" t="s">
        <v>9</v>
      </c>
      <c r="E125" s="37">
        <v>75</v>
      </c>
      <c r="F125" s="37">
        <v>50</v>
      </c>
      <c r="G125" s="6" t="s">
        <v>141</v>
      </c>
      <c r="H125" s="5">
        <f>13.9</f>
        <v>13.9</v>
      </c>
      <c r="I125" s="4" t="s">
        <v>52</v>
      </c>
      <c r="J125" s="3" t="s">
        <v>3</v>
      </c>
      <c r="K125" s="2">
        <v>2011</v>
      </c>
      <c r="L125" s="38" t="s">
        <v>2</v>
      </c>
      <c r="M125" s="8" t="s">
        <v>509</v>
      </c>
      <c r="N125" s="39">
        <v>1</v>
      </c>
      <c r="O125" s="35"/>
      <c r="P125" s="35"/>
      <c r="Q125" s="35"/>
      <c r="R125" s="35"/>
      <c r="S125" s="35"/>
      <c r="T125" s="35"/>
      <c r="U125" s="35"/>
      <c r="V125" s="35"/>
      <c r="W125" s="35"/>
      <c r="X125" s="35"/>
    </row>
    <row r="126" spans="1:24" ht="22.5">
      <c r="A126" s="36">
        <v>124</v>
      </c>
      <c r="B126" s="7" t="s">
        <v>534</v>
      </c>
      <c r="C126" s="4" t="s">
        <v>7</v>
      </c>
      <c r="D126" s="4" t="s">
        <v>6</v>
      </c>
      <c r="E126" s="37">
        <v>63</v>
      </c>
      <c r="F126" s="37">
        <v>42.9</v>
      </c>
      <c r="G126" s="6" t="s">
        <v>141</v>
      </c>
      <c r="H126" s="5">
        <f>13.9</f>
        <v>13.9</v>
      </c>
      <c r="I126" s="4" t="s">
        <v>52</v>
      </c>
      <c r="J126" s="3" t="s">
        <v>3</v>
      </c>
      <c r="K126" s="2">
        <v>2011</v>
      </c>
      <c r="L126" s="38" t="s">
        <v>2</v>
      </c>
      <c r="M126" s="8" t="s">
        <v>509</v>
      </c>
      <c r="N126" s="39">
        <v>1</v>
      </c>
      <c r="O126" s="35"/>
      <c r="P126" s="35"/>
      <c r="Q126" s="35"/>
      <c r="R126" s="35"/>
      <c r="S126" s="35"/>
      <c r="T126" s="35"/>
      <c r="U126" s="35"/>
      <c r="V126" s="35"/>
      <c r="W126" s="35"/>
      <c r="X126" s="35"/>
    </row>
    <row r="127" spans="1:24" ht="22.5">
      <c r="A127" s="36">
        <v>125</v>
      </c>
      <c r="B127" s="7" t="s">
        <v>534</v>
      </c>
      <c r="C127" s="4" t="s">
        <v>7</v>
      </c>
      <c r="D127" s="4" t="s">
        <v>9</v>
      </c>
      <c r="E127" s="37">
        <v>90</v>
      </c>
      <c r="F127" s="37">
        <v>60</v>
      </c>
      <c r="G127" s="6" t="s">
        <v>141</v>
      </c>
      <c r="H127" s="5">
        <f>24</f>
        <v>24</v>
      </c>
      <c r="I127" s="4" t="s">
        <v>52</v>
      </c>
      <c r="J127" s="3" t="s">
        <v>3</v>
      </c>
      <c r="K127" s="2">
        <v>2011</v>
      </c>
      <c r="L127" s="38" t="s">
        <v>2</v>
      </c>
      <c r="M127" s="8" t="s">
        <v>509</v>
      </c>
      <c r="N127" s="39">
        <v>1</v>
      </c>
      <c r="O127" s="35"/>
      <c r="P127" s="35"/>
      <c r="Q127" s="35"/>
      <c r="R127" s="35"/>
      <c r="S127" s="35"/>
      <c r="T127" s="35"/>
      <c r="U127" s="35"/>
      <c r="V127" s="35"/>
      <c r="W127" s="35"/>
      <c r="X127" s="35"/>
    </row>
    <row r="128" spans="1:24" ht="22.5">
      <c r="A128" s="36">
        <v>126</v>
      </c>
      <c r="B128" s="7" t="s">
        <v>534</v>
      </c>
      <c r="C128" s="4" t="s">
        <v>7</v>
      </c>
      <c r="D128" s="4" t="s">
        <v>6</v>
      </c>
      <c r="E128" s="37">
        <v>75</v>
      </c>
      <c r="F128" s="37">
        <v>50</v>
      </c>
      <c r="G128" s="6" t="s">
        <v>141</v>
      </c>
      <c r="H128" s="5">
        <f>24</f>
        <v>24</v>
      </c>
      <c r="I128" s="4" t="s">
        <v>52</v>
      </c>
      <c r="J128" s="3" t="s">
        <v>3</v>
      </c>
      <c r="K128" s="2">
        <v>2011</v>
      </c>
      <c r="L128" s="38" t="s">
        <v>2</v>
      </c>
      <c r="M128" s="8" t="s">
        <v>509</v>
      </c>
      <c r="N128" s="39">
        <v>1</v>
      </c>
      <c r="O128" s="35"/>
      <c r="P128" s="35"/>
      <c r="Q128" s="35"/>
      <c r="R128" s="35"/>
      <c r="S128" s="35"/>
      <c r="T128" s="35"/>
      <c r="U128" s="35"/>
      <c r="V128" s="35"/>
      <c r="W128" s="35"/>
      <c r="X128" s="35"/>
    </row>
    <row r="129" spans="1:24" ht="22.5">
      <c r="A129" s="36">
        <v>127</v>
      </c>
      <c r="B129" s="7" t="s">
        <v>534</v>
      </c>
      <c r="C129" s="4" t="s">
        <v>7</v>
      </c>
      <c r="D129" s="4" t="s">
        <v>6</v>
      </c>
      <c r="E129" s="37">
        <v>57</v>
      </c>
      <c r="F129" s="37">
        <v>50</v>
      </c>
      <c r="G129" s="6" t="s">
        <v>5</v>
      </c>
      <c r="H129" s="5">
        <f>56.2-(13.9+24)</f>
        <v>18.300000000000004</v>
      </c>
      <c r="I129" s="4" t="s">
        <v>52</v>
      </c>
      <c r="J129" s="3" t="s">
        <v>3</v>
      </c>
      <c r="K129" s="2">
        <v>2011</v>
      </c>
      <c r="L129" s="38" t="s">
        <v>2</v>
      </c>
      <c r="M129" s="8" t="s">
        <v>509</v>
      </c>
      <c r="N129" s="39">
        <v>1</v>
      </c>
      <c r="O129" s="35"/>
      <c r="P129" s="35"/>
      <c r="Q129" s="35"/>
      <c r="R129" s="35"/>
      <c r="S129" s="35"/>
      <c r="T129" s="35"/>
      <c r="U129" s="35"/>
      <c r="V129" s="35"/>
      <c r="W129" s="35"/>
      <c r="X129" s="35"/>
    </row>
    <row r="130" spans="1:24" ht="22.5">
      <c r="A130" s="36">
        <v>128</v>
      </c>
      <c r="B130" s="7" t="s">
        <v>534</v>
      </c>
      <c r="C130" s="4" t="s">
        <v>7</v>
      </c>
      <c r="D130" s="4" t="s">
        <v>9</v>
      </c>
      <c r="E130" s="37">
        <v>76</v>
      </c>
      <c r="F130" s="37">
        <v>69</v>
      </c>
      <c r="G130" s="6" t="s">
        <v>5</v>
      </c>
      <c r="H130" s="5">
        <f>56.2-(13.9+24)</f>
        <v>18.300000000000004</v>
      </c>
      <c r="I130" s="4" t="s">
        <v>52</v>
      </c>
      <c r="J130" s="3" t="s">
        <v>3</v>
      </c>
      <c r="K130" s="2">
        <v>2011</v>
      </c>
      <c r="L130" s="38" t="s">
        <v>2</v>
      </c>
      <c r="M130" s="8" t="s">
        <v>509</v>
      </c>
      <c r="N130" s="39">
        <v>1</v>
      </c>
      <c r="O130" s="35"/>
      <c r="P130" s="35"/>
      <c r="Q130" s="35"/>
      <c r="R130" s="35"/>
      <c r="S130" s="35"/>
      <c r="T130" s="35"/>
      <c r="U130" s="35"/>
      <c r="V130" s="35"/>
      <c r="W130" s="35"/>
      <c r="X130" s="35"/>
    </row>
    <row r="131" spans="1:24" ht="22.5">
      <c r="A131" s="36">
        <v>129</v>
      </c>
      <c r="B131" s="7" t="s">
        <v>533</v>
      </c>
      <c r="C131" s="4" t="s">
        <v>7</v>
      </c>
      <c r="D131" s="4" t="s">
        <v>9</v>
      </c>
      <c r="E131" s="37">
        <v>50</v>
      </c>
      <c r="F131" s="37">
        <v>33.200000000000003</v>
      </c>
      <c r="G131" s="6" t="s">
        <v>141</v>
      </c>
      <c r="H131" s="5">
        <f>101.2</f>
        <v>101.2</v>
      </c>
      <c r="I131" s="4" t="s">
        <v>52</v>
      </c>
      <c r="J131" s="3" t="s">
        <v>3</v>
      </c>
      <c r="K131" s="2">
        <v>2011</v>
      </c>
      <c r="L131" s="38" t="s">
        <v>2</v>
      </c>
      <c r="M131" s="8" t="s">
        <v>509</v>
      </c>
      <c r="N131" s="39">
        <v>1</v>
      </c>
      <c r="O131" s="35"/>
      <c r="P131" s="35"/>
      <c r="Q131" s="35"/>
      <c r="R131" s="35"/>
      <c r="S131" s="35"/>
      <c r="T131" s="35"/>
      <c r="U131" s="35"/>
      <c r="V131" s="35"/>
      <c r="W131" s="35"/>
      <c r="X131" s="35"/>
    </row>
    <row r="132" spans="1:24" ht="22.5">
      <c r="A132" s="36">
        <v>130</v>
      </c>
      <c r="B132" s="7" t="s">
        <v>533</v>
      </c>
      <c r="C132" s="4" t="s">
        <v>7</v>
      </c>
      <c r="D132" s="4" t="s">
        <v>6</v>
      </c>
      <c r="E132" s="37">
        <v>40</v>
      </c>
      <c r="F132" s="37">
        <v>26.6</v>
      </c>
      <c r="G132" s="6" t="s">
        <v>141</v>
      </c>
      <c r="H132" s="5">
        <f>101.2</f>
        <v>101.2</v>
      </c>
      <c r="I132" s="4" t="s">
        <v>52</v>
      </c>
      <c r="J132" s="3" t="s">
        <v>3</v>
      </c>
      <c r="K132" s="2">
        <v>2011</v>
      </c>
      <c r="L132" s="38" t="s">
        <v>2</v>
      </c>
      <c r="M132" s="8" t="s">
        <v>509</v>
      </c>
      <c r="N132" s="39">
        <v>1</v>
      </c>
      <c r="O132" s="35"/>
      <c r="P132" s="35"/>
      <c r="Q132" s="35"/>
      <c r="R132" s="35"/>
      <c r="S132" s="35"/>
      <c r="T132" s="35"/>
      <c r="U132" s="35"/>
      <c r="V132" s="35"/>
      <c r="W132" s="35"/>
      <c r="X132" s="35"/>
    </row>
    <row r="133" spans="1:24" ht="22.5">
      <c r="A133" s="36">
        <v>131</v>
      </c>
      <c r="B133" s="7" t="s">
        <v>533</v>
      </c>
      <c r="C133" s="4" t="s">
        <v>7</v>
      </c>
      <c r="D133" s="4" t="s">
        <v>9</v>
      </c>
      <c r="E133" s="37">
        <v>57</v>
      </c>
      <c r="F133" s="37">
        <v>50</v>
      </c>
      <c r="G133" s="6" t="s">
        <v>5</v>
      </c>
      <c r="H133" s="5">
        <f>108.8-101.2</f>
        <v>7.5999999999999943</v>
      </c>
      <c r="I133" s="4" t="s">
        <v>52</v>
      </c>
      <c r="J133" s="3" t="s">
        <v>3</v>
      </c>
      <c r="K133" s="2">
        <v>1992</v>
      </c>
      <c r="L133" s="38" t="s">
        <v>2</v>
      </c>
      <c r="M133" s="8" t="s">
        <v>509</v>
      </c>
      <c r="N133" s="39">
        <v>1</v>
      </c>
      <c r="O133" s="35"/>
      <c r="P133" s="35"/>
      <c r="Q133" s="35"/>
      <c r="R133" s="35"/>
      <c r="S133" s="35"/>
      <c r="T133" s="35"/>
      <c r="U133" s="35"/>
      <c r="V133" s="35"/>
      <c r="W133" s="35"/>
      <c r="X133" s="35"/>
    </row>
    <row r="134" spans="1:24" ht="22.5">
      <c r="A134" s="36">
        <v>132</v>
      </c>
      <c r="B134" s="7" t="s">
        <v>533</v>
      </c>
      <c r="C134" s="4" t="s">
        <v>7</v>
      </c>
      <c r="D134" s="4" t="s">
        <v>6</v>
      </c>
      <c r="E134" s="37">
        <v>45</v>
      </c>
      <c r="F134" s="37">
        <v>38</v>
      </c>
      <c r="G134" s="6" t="s">
        <v>5</v>
      </c>
      <c r="H134" s="5">
        <f>108.8-101.2</f>
        <v>7.5999999999999943</v>
      </c>
      <c r="I134" s="4" t="s">
        <v>52</v>
      </c>
      <c r="J134" s="3" t="s">
        <v>3</v>
      </c>
      <c r="K134" s="2">
        <v>1992</v>
      </c>
      <c r="L134" s="38" t="s">
        <v>2</v>
      </c>
      <c r="M134" s="8" t="s">
        <v>509</v>
      </c>
      <c r="N134" s="39">
        <v>1</v>
      </c>
      <c r="O134" s="35"/>
      <c r="P134" s="35"/>
      <c r="Q134" s="35"/>
      <c r="R134" s="35"/>
      <c r="S134" s="35"/>
      <c r="T134" s="35"/>
      <c r="U134" s="35"/>
      <c r="V134" s="35"/>
      <c r="W134" s="35"/>
      <c r="X134" s="35"/>
    </row>
    <row r="135" spans="1:24" ht="22.5">
      <c r="A135" s="36">
        <v>133</v>
      </c>
      <c r="B135" s="7" t="s">
        <v>532</v>
      </c>
      <c r="C135" s="4" t="s">
        <v>7</v>
      </c>
      <c r="D135" s="4" t="s">
        <v>9</v>
      </c>
      <c r="E135" s="37">
        <v>76</v>
      </c>
      <c r="F135" s="37">
        <v>69</v>
      </c>
      <c r="G135" s="6" t="s">
        <v>5</v>
      </c>
      <c r="H135" s="5">
        <f>9.3</f>
        <v>9.3000000000000007</v>
      </c>
      <c r="I135" s="4" t="s">
        <v>52</v>
      </c>
      <c r="J135" s="3" t="s">
        <v>3</v>
      </c>
      <c r="K135" s="2">
        <v>2011</v>
      </c>
      <c r="L135" s="38" t="s">
        <v>2</v>
      </c>
      <c r="M135" s="8" t="s">
        <v>509</v>
      </c>
      <c r="N135" s="39">
        <v>1</v>
      </c>
      <c r="O135" s="35"/>
      <c r="P135" s="35"/>
      <c r="Q135" s="35"/>
      <c r="R135" s="35"/>
      <c r="S135" s="35"/>
      <c r="T135" s="35"/>
      <c r="U135" s="35"/>
      <c r="V135" s="35"/>
      <c r="W135" s="35"/>
      <c r="X135" s="35"/>
    </row>
    <row r="136" spans="1:24" ht="22.5">
      <c r="A136" s="36">
        <v>134</v>
      </c>
      <c r="B136" s="7" t="s">
        <v>532</v>
      </c>
      <c r="C136" s="4" t="s">
        <v>7</v>
      </c>
      <c r="D136" s="4" t="s">
        <v>6</v>
      </c>
      <c r="E136" s="37">
        <v>57</v>
      </c>
      <c r="F136" s="37">
        <v>50</v>
      </c>
      <c r="G136" s="6" t="s">
        <v>5</v>
      </c>
      <c r="H136" s="5">
        <f>9.3</f>
        <v>9.3000000000000007</v>
      </c>
      <c r="I136" s="4" t="s">
        <v>52</v>
      </c>
      <c r="J136" s="3" t="s">
        <v>3</v>
      </c>
      <c r="K136" s="2">
        <v>2011</v>
      </c>
      <c r="L136" s="38" t="s">
        <v>2</v>
      </c>
      <c r="M136" s="8" t="s">
        <v>509</v>
      </c>
      <c r="N136" s="39">
        <v>1</v>
      </c>
      <c r="O136" s="35"/>
      <c r="P136" s="35"/>
      <c r="Q136" s="35"/>
      <c r="R136" s="35"/>
      <c r="S136" s="35"/>
      <c r="T136" s="35"/>
      <c r="U136" s="35"/>
      <c r="V136" s="35"/>
      <c r="W136" s="35"/>
      <c r="X136" s="35"/>
    </row>
    <row r="137" spans="1:24" ht="22.5">
      <c r="A137" s="36">
        <v>135</v>
      </c>
      <c r="B137" s="7" t="s">
        <v>532</v>
      </c>
      <c r="C137" s="4" t="s">
        <v>7</v>
      </c>
      <c r="D137" s="4" t="s">
        <v>9</v>
      </c>
      <c r="E137" s="37">
        <v>114</v>
      </c>
      <c r="F137" s="37">
        <v>105</v>
      </c>
      <c r="G137" s="6" t="s">
        <v>5</v>
      </c>
      <c r="H137" s="5">
        <f>35.8-9.3</f>
        <v>26.499999999999996</v>
      </c>
      <c r="I137" s="4" t="s">
        <v>52</v>
      </c>
      <c r="J137" s="3" t="s">
        <v>3</v>
      </c>
      <c r="K137" s="2">
        <v>1992</v>
      </c>
      <c r="L137" s="38" t="s">
        <v>2</v>
      </c>
      <c r="M137" s="8" t="s">
        <v>509</v>
      </c>
      <c r="N137" s="39">
        <v>1</v>
      </c>
      <c r="O137" s="35"/>
      <c r="P137" s="35"/>
      <c r="Q137" s="35"/>
      <c r="R137" s="35"/>
      <c r="S137" s="35"/>
      <c r="T137" s="35"/>
      <c r="U137" s="35"/>
      <c r="V137" s="35"/>
      <c r="W137" s="35"/>
      <c r="X137" s="35"/>
    </row>
    <row r="138" spans="1:24" ht="22.5">
      <c r="A138" s="36">
        <v>136</v>
      </c>
      <c r="B138" s="7" t="s">
        <v>532</v>
      </c>
      <c r="C138" s="4" t="s">
        <v>7</v>
      </c>
      <c r="D138" s="4" t="s">
        <v>6</v>
      </c>
      <c r="E138" s="37">
        <v>89</v>
      </c>
      <c r="F138" s="37">
        <v>82</v>
      </c>
      <c r="G138" s="6" t="s">
        <v>5</v>
      </c>
      <c r="H138" s="5">
        <f>35.8-9.3</f>
        <v>26.499999999999996</v>
      </c>
      <c r="I138" s="4" t="s">
        <v>52</v>
      </c>
      <c r="J138" s="3" t="s">
        <v>3</v>
      </c>
      <c r="K138" s="2">
        <v>1992</v>
      </c>
      <c r="L138" s="38" t="s">
        <v>2</v>
      </c>
      <c r="M138" s="8" t="s">
        <v>509</v>
      </c>
      <c r="N138" s="39">
        <v>1</v>
      </c>
      <c r="O138" s="35"/>
      <c r="P138" s="35"/>
      <c r="Q138" s="35"/>
      <c r="R138" s="35"/>
      <c r="S138" s="35"/>
      <c r="T138" s="35"/>
      <c r="U138" s="35"/>
      <c r="V138" s="35"/>
      <c r="W138" s="35"/>
      <c r="X138" s="35"/>
    </row>
    <row r="139" spans="1:24" ht="22.5">
      <c r="A139" s="36">
        <v>137</v>
      </c>
      <c r="B139" s="7" t="s">
        <v>531</v>
      </c>
      <c r="C139" s="4" t="s">
        <v>7</v>
      </c>
      <c r="D139" s="4" t="s">
        <v>9</v>
      </c>
      <c r="E139" s="37">
        <v>89</v>
      </c>
      <c r="F139" s="37">
        <v>82</v>
      </c>
      <c r="G139" s="6" t="s">
        <v>5</v>
      </c>
      <c r="H139" s="5">
        <v>20.3</v>
      </c>
      <c r="I139" s="4" t="s">
        <v>52</v>
      </c>
      <c r="J139" s="3" t="s">
        <v>3</v>
      </c>
      <c r="K139" s="2">
        <v>1992</v>
      </c>
      <c r="L139" s="38" t="s">
        <v>2</v>
      </c>
      <c r="M139" s="8" t="s">
        <v>509</v>
      </c>
      <c r="N139" s="39">
        <v>1</v>
      </c>
      <c r="O139" s="35"/>
      <c r="P139" s="35"/>
      <c r="Q139" s="35"/>
      <c r="R139" s="35"/>
      <c r="S139" s="35"/>
      <c r="T139" s="35"/>
      <c r="U139" s="35"/>
      <c r="V139" s="35"/>
      <c r="W139" s="35"/>
      <c r="X139" s="35"/>
    </row>
    <row r="140" spans="1:24" ht="22.5">
      <c r="A140" s="36">
        <v>138</v>
      </c>
      <c r="B140" s="7" t="s">
        <v>531</v>
      </c>
      <c r="C140" s="4" t="s">
        <v>7</v>
      </c>
      <c r="D140" s="4" t="s">
        <v>6</v>
      </c>
      <c r="E140" s="37">
        <v>57</v>
      </c>
      <c r="F140" s="37">
        <v>50</v>
      </c>
      <c r="G140" s="6" t="s">
        <v>5</v>
      </c>
      <c r="H140" s="5">
        <v>20.3</v>
      </c>
      <c r="I140" s="4" t="s">
        <v>52</v>
      </c>
      <c r="J140" s="3" t="s">
        <v>3</v>
      </c>
      <c r="K140" s="2">
        <v>1992</v>
      </c>
      <c r="L140" s="38" t="s">
        <v>2</v>
      </c>
      <c r="M140" s="8" t="s">
        <v>509</v>
      </c>
      <c r="N140" s="39">
        <v>1</v>
      </c>
      <c r="O140" s="35"/>
      <c r="P140" s="35"/>
      <c r="Q140" s="35"/>
      <c r="R140" s="35"/>
      <c r="S140" s="35"/>
      <c r="T140" s="35"/>
      <c r="U140" s="35"/>
      <c r="V140" s="35"/>
      <c r="W140" s="35"/>
      <c r="X140" s="35"/>
    </row>
    <row r="141" spans="1:24" ht="22.5">
      <c r="A141" s="36">
        <v>139</v>
      </c>
      <c r="B141" s="7" t="s">
        <v>530</v>
      </c>
      <c r="C141" s="4" t="s">
        <v>7</v>
      </c>
      <c r="D141" s="4" t="s">
        <v>9</v>
      </c>
      <c r="E141" s="37">
        <v>57</v>
      </c>
      <c r="F141" s="37">
        <v>50</v>
      </c>
      <c r="G141" s="6" t="s">
        <v>5</v>
      </c>
      <c r="H141" s="5">
        <v>26.4</v>
      </c>
      <c r="I141" s="4" t="s">
        <v>52</v>
      </c>
      <c r="J141" s="3" t="s">
        <v>3</v>
      </c>
      <c r="K141" s="2">
        <v>1998</v>
      </c>
      <c r="L141" s="38" t="s">
        <v>2</v>
      </c>
      <c r="M141" s="8" t="s">
        <v>509</v>
      </c>
      <c r="N141" s="39">
        <v>1</v>
      </c>
      <c r="O141" s="35"/>
      <c r="P141" s="35"/>
      <c r="Q141" s="35"/>
      <c r="R141" s="35"/>
      <c r="S141" s="35"/>
      <c r="T141" s="35"/>
      <c r="U141" s="35"/>
      <c r="V141" s="35"/>
      <c r="W141" s="35"/>
      <c r="X141" s="35"/>
    </row>
    <row r="142" spans="1:24" ht="22.5">
      <c r="A142" s="36">
        <v>140</v>
      </c>
      <c r="B142" s="7" t="s">
        <v>530</v>
      </c>
      <c r="C142" s="4" t="s">
        <v>7</v>
      </c>
      <c r="D142" s="4" t="s">
        <v>6</v>
      </c>
      <c r="E142" s="37">
        <v>38</v>
      </c>
      <c r="F142" s="37">
        <v>31.6</v>
      </c>
      <c r="G142" s="6" t="s">
        <v>5</v>
      </c>
      <c r="H142" s="5">
        <v>26.4</v>
      </c>
      <c r="I142" s="4" t="s">
        <v>52</v>
      </c>
      <c r="J142" s="3" t="s">
        <v>3</v>
      </c>
      <c r="K142" s="2">
        <v>1998</v>
      </c>
      <c r="L142" s="38" t="s">
        <v>2</v>
      </c>
      <c r="M142" s="8" t="s">
        <v>509</v>
      </c>
      <c r="N142" s="39">
        <v>1</v>
      </c>
      <c r="O142" s="35"/>
      <c r="P142" s="35"/>
      <c r="Q142" s="35"/>
      <c r="R142" s="35"/>
      <c r="S142" s="35"/>
      <c r="T142" s="35"/>
      <c r="U142" s="35"/>
      <c r="V142" s="35"/>
      <c r="W142" s="35"/>
      <c r="X142" s="35"/>
    </row>
    <row r="143" spans="1:24" ht="22.5">
      <c r="A143" s="36">
        <v>141</v>
      </c>
      <c r="B143" s="7" t="s">
        <v>529</v>
      </c>
      <c r="C143" s="4" t="s">
        <v>7</v>
      </c>
      <c r="D143" s="4" t="s">
        <v>9</v>
      </c>
      <c r="E143" s="37">
        <v>89</v>
      </c>
      <c r="F143" s="37">
        <v>82</v>
      </c>
      <c r="G143" s="6" t="s">
        <v>5</v>
      </c>
      <c r="H143" s="5">
        <v>40.5</v>
      </c>
      <c r="I143" s="4" t="s">
        <v>52</v>
      </c>
      <c r="J143" s="3" t="s">
        <v>3</v>
      </c>
      <c r="K143" s="2">
        <v>1992</v>
      </c>
      <c r="L143" s="38" t="s">
        <v>2</v>
      </c>
      <c r="M143" s="8" t="s">
        <v>509</v>
      </c>
      <c r="N143" s="39">
        <v>1</v>
      </c>
      <c r="O143" s="35"/>
      <c r="P143" s="35"/>
      <c r="Q143" s="35"/>
      <c r="R143" s="35"/>
      <c r="S143" s="35"/>
      <c r="T143" s="35"/>
      <c r="U143" s="35"/>
      <c r="V143" s="35"/>
      <c r="W143" s="35"/>
      <c r="X143" s="35"/>
    </row>
    <row r="144" spans="1:24" ht="22.5">
      <c r="A144" s="36">
        <v>142</v>
      </c>
      <c r="B144" s="7" t="s">
        <v>529</v>
      </c>
      <c r="C144" s="4" t="s">
        <v>7</v>
      </c>
      <c r="D144" s="4" t="s">
        <v>6</v>
      </c>
      <c r="E144" s="37">
        <v>57</v>
      </c>
      <c r="F144" s="37">
        <v>50</v>
      </c>
      <c r="G144" s="6" t="s">
        <v>5</v>
      </c>
      <c r="H144" s="5">
        <v>40.5</v>
      </c>
      <c r="I144" s="4" t="s">
        <v>52</v>
      </c>
      <c r="J144" s="3" t="s">
        <v>3</v>
      </c>
      <c r="K144" s="2">
        <v>1992</v>
      </c>
      <c r="L144" s="38" t="s">
        <v>2</v>
      </c>
      <c r="M144" s="8" t="s">
        <v>509</v>
      </c>
      <c r="N144" s="39">
        <v>1</v>
      </c>
      <c r="O144" s="35"/>
      <c r="P144" s="35"/>
      <c r="Q144" s="35"/>
      <c r="R144" s="35"/>
      <c r="S144" s="35"/>
      <c r="T144" s="35"/>
      <c r="U144" s="35"/>
      <c r="V144" s="35"/>
      <c r="W144" s="35"/>
      <c r="X144" s="35"/>
    </row>
    <row r="145" spans="1:24" ht="22.5">
      <c r="A145" s="36">
        <v>143</v>
      </c>
      <c r="B145" s="7" t="s">
        <v>528</v>
      </c>
      <c r="C145" s="4" t="s">
        <v>7</v>
      </c>
      <c r="D145" s="4" t="s">
        <v>9</v>
      </c>
      <c r="E145" s="37">
        <v>45</v>
      </c>
      <c r="F145" s="37">
        <v>38</v>
      </c>
      <c r="G145" s="6" t="s">
        <v>5</v>
      </c>
      <c r="H145" s="5">
        <v>110.3</v>
      </c>
      <c r="I145" s="4" t="s">
        <v>52</v>
      </c>
      <c r="J145" s="3" t="s">
        <v>3</v>
      </c>
      <c r="K145" s="2">
        <v>1992</v>
      </c>
      <c r="L145" s="38" t="s">
        <v>2</v>
      </c>
      <c r="M145" s="8" t="s">
        <v>509</v>
      </c>
      <c r="N145" s="39">
        <v>1</v>
      </c>
      <c r="O145" s="35"/>
      <c r="P145" s="35"/>
      <c r="Q145" s="35"/>
      <c r="R145" s="35"/>
      <c r="S145" s="35"/>
      <c r="T145" s="35"/>
      <c r="U145" s="35"/>
      <c r="V145" s="35"/>
      <c r="W145" s="35"/>
      <c r="X145" s="35"/>
    </row>
    <row r="146" spans="1:24" ht="22.5">
      <c r="A146" s="36">
        <v>144</v>
      </c>
      <c r="B146" s="7" t="s">
        <v>528</v>
      </c>
      <c r="C146" s="4" t="s">
        <v>7</v>
      </c>
      <c r="D146" s="4" t="s">
        <v>6</v>
      </c>
      <c r="E146" s="37">
        <v>38</v>
      </c>
      <c r="F146" s="37">
        <v>31.6</v>
      </c>
      <c r="G146" s="6" t="s">
        <v>5</v>
      </c>
      <c r="H146" s="5">
        <v>110.3</v>
      </c>
      <c r="I146" s="4" t="s">
        <v>52</v>
      </c>
      <c r="J146" s="3" t="s">
        <v>3</v>
      </c>
      <c r="K146" s="2">
        <v>1992</v>
      </c>
      <c r="L146" s="38" t="s">
        <v>2</v>
      </c>
      <c r="M146" s="8" t="s">
        <v>509</v>
      </c>
      <c r="N146" s="39">
        <v>1</v>
      </c>
      <c r="O146" s="35"/>
      <c r="P146" s="35"/>
      <c r="Q146" s="35"/>
      <c r="R146" s="35"/>
      <c r="S146" s="35"/>
      <c r="T146" s="35"/>
      <c r="U146" s="35"/>
      <c r="V146" s="35"/>
      <c r="W146" s="35"/>
      <c r="X146" s="35"/>
    </row>
    <row r="147" spans="1:24" ht="22.5">
      <c r="A147" s="36">
        <v>145</v>
      </c>
      <c r="B147" s="7" t="s">
        <v>528</v>
      </c>
      <c r="C147" s="4" t="s">
        <v>7</v>
      </c>
      <c r="D147" s="4" t="s">
        <v>9</v>
      </c>
      <c r="E147" s="37">
        <v>45</v>
      </c>
      <c r="F147" s="37">
        <v>38</v>
      </c>
      <c r="G147" s="6" t="s">
        <v>5</v>
      </c>
      <c r="H147" s="5">
        <v>11.4</v>
      </c>
      <c r="I147" s="4" t="s">
        <v>52</v>
      </c>
      <c r="J147" s="3" t="s">
        <v>51</v>
      </c>
      <c r="K147" s="2">
        <v>1992</v>
      </c>
      <c r="L147" s="38" t="s">
        <v>2</v>
      </c>
      <c r="M147" s="8" t="s">
        <v>509</v>
      </c>
      <c r="N147" s="39">
        <v>1</v>
      </c>
      <c r="O147" s="35"/>
      <c r="P147" s="35"/>
      <c r="Q147" s="35"/>
      <c r="R147" s="35"/>
      <c r="S147" s="35"/>
      <c r="T147" s="35"/>
      <c r="U147" s="35"/>
      <c r="V147" s="35"/>
      <c r="W147" s="35"/>
      <c r="X147" s="35"/>
    </row>
    <row r="148" spans="1:24" ht="22.5">
      <c r="A148" s="36">
        <v>146</v>
      </c>
      <c r="B148" s="7" t="s">
        <v>528</v>
      </c>
      <c r="C148" s="4" t="s">
        <v>7</v>
      </c>
      <c r="D148" s="4" t="s">
        <v>6</v>
      </c>
      <c r="E148" s="37">
        <v>38</v>
      </c>
      <c r="F148" s="37">
        <v>31.6</v>
      </c>
      <c r="G148" s="6" t="s">
        <v>5</v>
      </c>
      <c r="H148" s="5">
        <v>11.4</v>
      </c>
      <c r="I148" s="4" t="s">
        <v>52</v>
      </c>
      <c r="J148" s="3" t="s">
        <v>51</v>
      </c>
      <c r="K148" s="2">
        <v>1992</v>
      </c>
      <c r="L148" s="38" t="s">
        <v>2</v>
      </c>
      <c r="M148" s="8" t="s">
        <v>509</v>
      </c>
      <c r="N148" s="39">
        <v>1</v>
      </c>
      <c r="O148" s="35"/>
      <c r="P148" s="35"/>
      <c r="Q148" s="35"/>
      <c r="R148" s="35"/>
      <c r="S148" s="35"/>
      <c r="T148" s="35"/>
      <c r="U148" s="35"/>
      <c r="V148" s="35"/>
      <c r="W148" s="35"/>
      <c r="X148" s="35"/>
    </row>
    <row r="149" spans="1:24" ht="22.5">
      <c r="A149" s="36">
        <v>147</v>
      </c>
      <c r="B149" s="7" t="s">
        <v>528</v>
      </c>
      <c r="C149" s="4" t="s">
        <v>7</v>
      </c>
      <c r="D149" s="4" t="s">
        <v>9</v>
      </c>
      <c r="E149" s="37">
        <v>45</v>
      </c>
      <c r="F149" s="37">
        <v>38</v>
      </c>
      <c r="G149" s="6" t="s">
        <v>5</v>
      </c>
      <c r="H149" s="5">
        <v>18.8</v>
      </c>
      <c r="I149" s="4" t="s">
        <v>52</v>
      </c>
      <c r="J149" s="3" t="s">
        <v>280</v>
      </c>
      <c r="K149" s="2">
        <v>1992</v>
      </c>
      <c r="L149" s="38" t="s">
        <v>2</v>
      </c>
      <c r="M149" s="8" t="s">
        <v>509</v>
      </c>
      <c r="N149" s="39">
        <v>1</v>
      </c>
      <c r="O149" s="35"/>
      <c r="P149" s="35"/>
      <c r="Q149" s="35"/>
      <c r="R149" s="35"/>
      <c r="S149" s="35"/>
      <c r="T149" s="35"/>
      <c r="U149" s="35"/>
      <c r="V149" s="35"/>
      <c r="W149" s="35"/>
      <c r="X149" s="35"/>
    </row>
    <row r="150" spans="1:24" ht="22.5">
      <c r="A150" s="36">
        <v>148</v>
      </c>
      <c r="B150" s="7" t="s">
        <v>528</v>
      </c>
      <c r="C150" s="4" t="s">
        <v>7</v>
      </c>
      <c r="D150" s="4" t="s">
        <v>6</v>
      </c>
      <c r="E150" s="37">
        <v>38</v>
      </c>
      <c r="F150" s="37">
        <v>31.6</v>
      </c>
      <c r="G150" s="6" t="s">
        <v>5</v>
      </c>
      <c r="H150" s="5">
        <v>18.8</v>
      </c>
      <c r="I150" s="4" t="s">
        <v>52</v>
      </c>
      <c r="J150" s="3" t="s">
        <v>280</v>
      </c>
      <c r="K150" s="2">
        <v>1992</v>
      </c>
      <c r="L150" s="38" t="s">
        <v>2</v>
      </c>
      <c r="M150" s="8" t="s">
        <v>509</v>
      </c>
      <c r="N150" s="39">
        <v>1</v>
      </c>
      <c r="O150" s="35"/>
      <c r="P150" s="35"/>
      <c r="Q150" s="35"/>
      <c r="R150" s="35"/>
      <c r="S150" s="35"/>
      <c r="T150" s="35"/>
      <c r="U150" s="35"/>
      <c r="V150" s="35"/>
      <c r="W150" s="35"/>
      <c r="X150" s="35"/>
    </row>
    <row r="151" spans="1:24" ht="22.5">
      <c r="A151" s="36">
        <v>149</v>
      </c>
      <c r="B151" s="7" t="s">
        <v>527</v>
      </c>
      <c r="C151" s="4" t="s">
        <v>7</v>
      </c>
      <c r="D151" s="4" t="s">
        <v>9</v>
      </c>
      <c r="E151" s="37">
        <v>114</v>
      </c>
      <c r="F151" s="37">
        <v>105</v>
      </c>
      <c r="G151" s="6" t="s">
        <v>5</v>
      </c>
      <c r="H151" s="5">
        <v>32.200000000000003</v>
      </c>
      <c r="I151" s="4" t="s">
        <v>52</v>
      </c>
      <c r="J151" s="3" t="s">
        <v>3</v>
      </c>
      <c r="K151" s="2">
        <v>1983</v>
      </c>
      <c r="L151" s="38" t="s">
        <v>2</v>
      </c>
      <c r="M151" s="8" t="s">
        <v>509</v>
      </c>
      <c r="N151" s="39">
        <v>1</v>
      </c>
      <c r="O151" s="35"/>
      <c r="P151" s="35"/>
      <c r="Q151" s="35"/>
      <c r="R151" s="35"/>
      <c r="S151" s="35"/>
      <c r="T151" s="35"/>
      <c r="U151" s="35"/>
      <c r="V151" s="35"/>
      <c r="W151" s="35"/>
      <c r="X151" s="35"/>
    </row>
    <row r="152" spans="1:24" ht="22.5">
      <c r="A152" s="36">
        <v>150</v>
      </c>
      <c r="B152" s="7" t="s">
        <v>527</v>
      </c>
      <c r="C152" s="4" t="s">
        <v>7</v>
      </c>
      <c r="D152" s="4" t="s">
        <v>6</v>
      </c>
      <c r="E152" s="37">
        <v>57</v>
      </c>
      <c r="F152" s="37">
        <v>50</v>
      </c>
      <c r="G152" s="6" t="s">
        <v>5</v>
      </c>
      <c r="H152" s="5">
        <v>32.200000000000003</v>
      </c>
      <c r="I152" s="4" t="s">
        <v>52</v>
      </c>
      <c r="J152" s="3" t="s">
        <v>3</v>
      </c>
      <c r="K152" s="2">
        <v>1983</v>
      </c>
      <c r="L152" s="38" t="s">
        <v>2</v>
      </c>
      <c r="M152" s="8" t="s">
        <v>509</v>
      </c>
      <c r="N152" s="39">
        <v>1</v>
      </c>
      <c r="O152" s="35"/>
      <c r="P152" s="35"/>
      <c r="Q152" s="35"/>
      <c r="R152" s="35"/>
      <c r="S152" s="35"/>
      <c r="T152" s="35"/>
      <c r="U152" s="35"/>
      <c r="V152" s="35"/>
      <c r="W152" s="35"/>
      <c r="X152" s="35"/>
    </row>
    <row r="153" spans="1:24" ht="22.5">
      <c r="A153" s="36">
        <v>151</v>
      </c>
      <c r="B153" s="7" t="s">
        <v>526</v>
      </c>
      <c r="C153" s="4" t="s">
        <v>7</v>
      </c>
      <c r="D153" s="4" t="s">
        <v>9</v>
      </c>
      <c r="E153" s="37">
        <v>76</v>
      </c>
      <c r="F153" s="37">
        <v>69</v>
      </c>
      <c r="G153" s="6" t="s">
        <v>5</v>
      </c>
      <c r="H153" s="5">
        <f>122</f>
        <v>122</v>
      </c>
      <c r="I153" s="4" t="s">
        <v>52</v>
      </c>
      <c r="J153" s="3" t="s">
        <v>3</v>
      </c>
      <c r="K153" s="2">
        <v>2011</v>
      </c>
      <c r="L153" s="38" t="s">
        <v>2</v>
      </c>
      <c r="M153" s="8" t="s">
        <v>509</v>
      </c>
      <c r="N153" s="39">
        <v>1</v>
      </c>
      <c r="O153" s="35"/>
      <c r="P153" s="35"/>
      <c r="Q153" s="35"/>
      <c r="R153" s="35"/>
      <c r="S153" s="35"/>
      <c r="T153" s="35"/>
      <c r="U153" s="35"/>
      <c r="V153" s="35"/>
      <c r="W153" s="35"/>
      <c r="X153" s="35"/>
    </row>
    <row r="154" spans="1:24" ht="22.5">
      <c r="A154" s="36">
        <v>152</v>
      </c>
      <c r="B154" s="7" t="s">
        <v>526</v>
      </c>
      <c r="C154" s="4" t="s">
        <v>7</v>
      </c>
      <c r="D154" s="4" t="s">
        <v>9</v>
      </c>
      <c r="E154" s="37">
        <v>114</v>
      </c>
      <c r="F154" s="37">
        <v>105</v>
      </c>
      <c r="G154" s="6" t="s">
        <v>5</v>
      </c>
      <c r="H154" s="5">
        <f>265.6-122</f>
        <v>143.60000000000002</v>
      </c>
      <c r="I154" s="4" t="s">
        <v>52</v>
      </c>
      <c r="J154" s="3" t="s">
        <v>3</v>
      </c>
      <c r="K154" s="2">
        <v>1983</v>
      </c>
      <c r="L154" s="38" t="s">
        <v>2</v>
      </c>
      <c r="M154" s="8" t="s">
        <v>509</v>
      </c>
      <c r="N154" s="39">
        <v>1</v>
      </c>
      <c r="O154" s="35"/>
      <c r="P154" s="35"/>
      <c r="Q154" s="35"/>
      <c r="R154" s="35"/>
      <c r="S154" s="35"/>
      <c r="T154" s="35"/>
      <c r="U154" s="35"/>
      <c r="V154" s="35"/>
      <c r="W154" s="35"/>
      <c r="X154" s="35"/>
    </row>
    <row r="155" spans="1:24" ht="22.5">
      <c r="A155" s="36">
        <v>153</v>
      </c>
      <c r="B155" s="7" t="s">
        <v>526</v>
      </c>
      <c r="C155" s="4" t="s">
        <v>7</v>
      </c>
      <c r="D155" s="4" t="s">
        <v>6</v>
      </c>
      <c r="E155" s="37">
        <v>63</v>
      </c>
      <c r="F155" s="37">
        <v>42.9</v>
      </c>
      <c r="G155" s="6" t="s">
        <v>141</v>
      </c>
      <c r="H155" s="5">
        <f>56-15.3</f>
        <v>40.700000000000003</v>
      </c>
      <c r="I155" s="4" t="s">
        <v>52</v>
      </c>
      <c r="J155" s="3" t="s">
        <v>3</v>
      </c>
      <c r="K155" s="2">
        <v>2011</v>
      </c>
      <c r="L155" s="38" t="s">
        <v>2</v>
      </c>
      <c r="M155" s="8" t="s">
        <v>509</v>
      </c>
      <c r="N155" s="39">
        <v>1</v>
      </c>
      <c r="O155" s="35"/>
      <c r="P155" s="35"/>
      <c r="Q155" s="35"/>
      <c r="R155" s="35"/>
      <c r="S155" s="35"/>
      <c r="T155" s="35"/>
      <c r="U155" s="35"/>
      <c r="V155" s="35"/>
      <c r="W155" s="35"/>
      <c r="X155" s="35"/>
    </row>
    <row r="156" spans="1:24" ht="22.5">
      <c r="A156" s="36">
        <v>154</v>
      </c>
      <c r="B156" s="7" t="s">
        <v>526</v>
      </c>
      <c r="C156" s="4" t="s">
        <v>7</v>
      </c>
      <c r="D156" s="4" t="s">
        <v>6</v>
      </c>
      <c r="E156" s="37">
        <v>57</v>
      </c>
      <c r="F156" s="37">
        <v>50</v>
      </c>
      <c r="G156" s="6" t="s">
        <v>5</v>
      </c>
      <c r="H156" s="5">
        <f>124</f>
        <v>124</v>
      </c>
      <c r="I156" s="4" t="s">
        <v>52</v>
      </c>
      <c r="J156" s="3" t="s">
        <v>3</v>
      </c>
      <c r="K156" s="2">
        <v>2011</v>
      </c>
      <c r="L156" s="38" t="s">
        <v>2</v>
      </c>
      <c r="M156" s="8" t="s">
        <v>509</v>
      </c>
      <c r="N156" s="39">
        <v>1</v>
      </c>
      <c r="O156" s="35"/>
      <c r="P156" s="35"/>
      <c r="Q156" s="35"/>
      <c r="R156" s="35"/>
      <c r="S156" s="35"/>
      <c r="T156" s="35"/>
      <c r="U156" s="35"/>
      <c r="V156" s="35"/>
      <c r="W156" s="35"/>
      <c r="X156" s="35"/>
    </row>
    <row r="157" spans="1:24" ht="22.5">
      <c r="A157" s="36">
        <v>155</v>
      </c>
      <c r="B157" s="7" t="s">
        <v>526</v>
      </c>
      <c r="C157" s="4" t="s">
        <v>7</v>
      </c>
      <c r="D157" s="4" t="s">
        <v>6</v>
      </c>
      <c r="E157" s="37">
        <v>57</v>
      </c>
      <c r="F157" s="37">
        <v>50</v>
      </c>
      <c r="G157" s="6" t="s">
        <v>5</v>
      </c>
      <c r="H157" s="5">
        <f>265.6-124-(56-15.3)</f>
        <v>100.90000000000002</v>
      </c>
      <c r="I157" s="4" t="s">
        <v>52</v>
      </c>
      <c r="J157" s="3" t="s">
        <v>3</v>
      </c>
      <c r="K157" s="2">
        <v>1983</v>
      </c>
      <c r="L157" s="38" t="s">
        <v>2</v>
      </c>
      <c r="M157" s="8" t="s">
        <v>509</v>
      </c>
      <c r="N157" s="39">
        <v>1</v>
      </c>
      <c r="O157" s="35"/>
      <c r="P157" s="35"/>
      <c r="Q157" s="35"/>
      <c r="R157" s="35"/>
      <c r="S157" s="35"/>
      <c r="T157" s="35"/>
      <c r="U157" s="35"/>
      <c r="V157" s="35"/>
      <c r="W157" s="35"/>
      <c r="X157" s="35"/>
    </row>
    <row r="158" spans="1:24" ht="22.5">
      <c r="A158" s="36">
        <v>156</v>
      </c>
      <c r="B158" s="7" t="s">
        <v>526</v>
      </c>
      <c r="C158" s="4" t="s">
        <v>7</v>
      </c>
      <c r="D158" s="4" t="s">
        <v>9</v>
      </c>
      <c r="E158" s="37">
        <v>32</v>
      </c>
      <c r="F158" s="37">
        <v>25.6</v>
      </c>
      <c r="G158" s="6" t="s">
        <v>5</v>
      </c>
      <c r="H158" s="5">
        <v>41</v>
      </c>
      <c r="I158" s="4" t="s">
        <v>52</v>
      </c>
      <c r="J158" s="3" t="s">
        <v>3</v>
      </c>
      <c r="K158" s="2">
        <v>1983</v>
      </c>
      <c r="L158" s="38" t="s">
        <v>2</v>
      </c>
      <c r="M158" s="8" t="s">
        <v>509</v>
      </c>
      <c r="N158" s="39">
        <v>1</v>
      </c>
      <c r="O158" s="35"/>
      <c r="P158" s="35"/>
      <c r="Q158" s="35"/>
      <c r="R158" s="35"/>
      <c r="S158" s="35"/>
      <c r="T158" s="35"/>
      <c r="U158" s="35"/>
      <c r="V158" s="35"/>
      <c r="W158" s="35"/>
      <c r="X158" s="35"/>
    </row>
    <row r="159" spans="1:24" ht="22.5">
      <c r="A159" s="36">
        <v>157</v>
      </c>
      <c r="B159" s="7" t="s">
        <v>526</v>
      </c>
      <c r="C159" s="4" t="s">
        <v>7</v>
      </c>
      <c r="D159" s="4" t="s">
        <v>6</v>
      </c>
      <c r="E159" s="37">
        <v>25</v>
      </c>
      <c r="F159" s="37">
        <v>18.600000000000001</v>
      </c>
      <c r="G159" s="6" t="s">
        <v>5</v>
      </c>
      <c r="H159" s="5">
        <v>41</v>
      </c>
      <c r="I159" s="4" t="s">
        <v>52</v>
      </c>
      <c r="J159" s="3" t="s">
        <v>3</v>
      </c>
      <c r="K159" s="2">
        <v>1983</v>
      </c>
      <c r="L159" s="38" t="s">
        <v>2</v>
      </c>
      <c r="M159" s="8" t="s">
        <v>509</v>
      </c>
      <c r="N159" s="39">
        <v>1</v>
      </c>
      <c r="O159" s="35"/>
      <c r="P159" s="35"/>
      <c r="Q159" s="35"/>
      <c r="R159" s="35"/>
      <c r="S159" s="35"/>
      <c r="T159" s="35"/>
      <c r="U159" s="35"/>
      <c r="V159" s="35"/>
      <c r="W159" s="35"/>
      <c r="X159" s="35"/>
    </row>
    <row r="160" spans="1:24" ht="33.75">
      <c r="A160" s="36">
        <v>158</v>
      </c>
      <c r="B160" s="7" t="s">
        <v>525</v>
      </c>
      <c r="C160" s="4" t="s">
        <v>7</v>
      </c>
      <c r="D160" s="4" t="s">
        <v>9</v>
      </c>
      <c r="E160" s="37">
        <v>45</v>
      </c>
      <c r="F160" s="37">
        <v>38</v>
      </c>
      <c r="G160" s="6" t="s">
        <v>5</v>
      </c>
      <c r="H160" s="5">
        <v>212.5</v>
      </c>
      <c r="I160" s="4" t="s">
        <v>52</v>
      </c>
      <c r="J160" s="3" t="s">
        <v>3</v>
      </c>
      <c r="K160" s="2">
        <v>1985</v>
      </c>
      <c r="L160" s="38" t="s">
        <v>2</v>
      </c>
      <c r="M160" s="8" t="s">
        <v>509</v>
      </c>
      <c r="N160" s="39">
        <v>1</v>
      </c>
      <c r="O160" s="35"/>
      <c r="P160" s="35"/>
      <c r="Q160" s="35"/>
      <c r="R160" s="35"/>
      <c r="S160" s="35"/>
      <c r="T160" s="35"/>
      <c r="U160" s="35"/>
      <c r="V160" s="35"/>
      <c r="W160" s="35"/>
      <c r="X160" s="35"/>
    </row>
    <row r="161" spans="1:24" ht="33.75">
      <c r="A161" s="36">
        <v>159</v>
      </c>
      <c r="B161" s="7" t="s">
        <v>525</v>
      </c>
      <c r="C161" s="4" t="s">
        <v>7</v>
      </c>
      <c r="D161" s="4" t="s">
        <v>6</v>
      </c>
      <c r="E161" s="37">
        <v>45</v>
      </c>
      <c r="F161" s="37">
        <v>38</v>
      </c>
      <c r="G161" s="6" t="s">
        <v>5</v>
      </c>
      <c r="H161" s="5">
        <v>212.5</v>
      </c>
      <c r="I161" s="4" t="s">
        <v>52</v>
      </c>
      <c r="J161" s="3" t="s">
        <v>3</v>
      </c>
      <c r="K161" s="2">
        <v>1985</v>
      </c>
      <c r="L161" s="38" t="s">
        <v>2</v>
      </c>
      <c r="M161" s="8" t="s">
        <v>509</v>
      </c>
      <c r="N161" s="39">
        <v>1</v>
      </c>
      <c r="O161" s="35"/>
      <c r="P161" s="35"/>
      <c r="Q161" s="35"/>
      <c r="R161" s="35"/>
      <c r="S161" s="35"/>
      <c r="T161" s="35"/>
      <c r="U161" s="35"/>
      <c r="V161" s="35"/>
      <c r="W161" s="35"/>
      <c r="X161" s="35"/>
    </row>
    <row r="162" spans="1:24" ht="22.5">
      <c r="A162" s="36">
        <v>160</v>
      </c>
      <c r="B162" s="7" t="s">
        <v>524</v>
      </c>
      <c r="C162" s="4" t="s">
        <v>7</v>
      </c>
      <c r="D162" s="4" t="s">
        <v>9</v>
      </c>
      <c r="E162" s="37">
        <v>38</v>
      </c>
      <c r="F162" s="37">
        <v>31.6</v>
      </c>
      <c r="G162" s="6" t="s">
        <v>5</v>
      </c>
      <c r="H162" s="5">
        <v>87.1</v>
      </c>
      <c r="I162" s="4" t="s">
        <v>52</v>
      </c>
      <c r="J162" s="3" t="s">
        <v>3</v>
      </c>
      <c r="K162" s="2">
        <v>1986</v>
      </c>
      <c r="L162" s="38" t="s">
        <v>2</v>
      </c>
      <c r="M162" s="8" t="s">
        <v>509</v>
      </c>
      <c r="N162" s="39">
        <v>1</v>
      </c>
      <c r="O162" s="35"/>
      <c r="P162" s="35"/>
      <c r="Q162" s="35"/>
      <c r="R162" s="35"/>
      <c r="S162" s="35"/>
      <c r="T162" s="35"/>
      <c r="U162" s="35"/>
      <c r="V162" s="35"/>
      <c r="W162" s="35"/>
      <c r="X162" s="35"/>
    </row>
    <row r="163" spans="1:24" ht="22.5">
      <c r="A163" s="36">
        <v>161</v>
      </c>
      <c r="B163" s="7" t="s">
        <v>524</v>
      </c>
      <c r="C163" s="4" t="s">
        <v>7</v>
      </c>
      <c r="D163" s="4" t="s">
        <v>6</v>
      </c>
      <c r="E163" s="37">
        <v>32</v>
      </c>
      <c r="F163" s="37">
        <v>25.6</v>
      </c>
      <c r="G163" s="6" t="s">
        <v>5</v>
      </c>
      <c r="H163" s="5">
        <v>87.1</v>
      </c>
      <c r="I163" s="4" t="s">
        <v>52</v>
      </c>
      <c r="J163" s="3" t="s">
        <v>3</v>
      </c>
      <c r="K163" s="2">
        <v>1986</v>
      </c>
      <c r="L163" s="38" t="s">
        <v>2</v>
      </c>
      <c r="M163" s="8" t="s">
        <v>509</v>
      </c>
      <c r="N163" s="39">
        <v>1</v>
      </c>
      <c r="O163" s="35"/>
      <c r="P163" s="35"/>
      <c r="Q163" s="35"/>
      <c r="R163" s="35"/>
      <c r="S163" s="35"/>
      <c r="T163" s="35"/>
      <c r="U163" s="35"/>
      <c r="V163" s="35"/>
      <c r="W163" s="35"/>
      <c r="X163" s="35"/>
    </row>
    <row r="164" spans="1:24" ht="22.5">
      <c r="A164" s="36">
        <v>162</v>
      </c>
      <c r="B164" s="7" t="s">
        <v>523</v>
      </c>
      <c r="C164" s="4" t="s">
        <v>7</v>
      </c>
      <c r="D164" s="4" t="s">
        <v>9</v>
      </c>
      <c r="E164" s="37">
        <v>63</v>
      </c>
      <c r="F164" s="37">
        <v>42.9</v>
      </c>
      <c r="G164" s="6" t="s">
        <v>141</v>
      </c>
      <c r="H164" s="5">
        <v>135.1</v>
      </c>
      <c r="I164" s="4" t="s">
        <v>52</v>
      </c>
      <c r="J164" s="3" t="s">
        <v>3</v>
      </c>
      <c r="K164" s="2">
        <v>2011</v>
      </c>
      <c r="L164" s="38" t="s">
        <v>2</v>
      </c>
      <c r="M164" s="8" t="s">
        <v>509</v>
      </c>
      <c r="N164" s="39">
        <v>1</v>
      </c>
      <c r="O164" s="35"/>
      <c r="P164" s="35"/>
      <c r="Q164" s="35"/>
      <c r="R164" s="35"/>
      <c r="S164" s="35"/>
      <c r="T164" s="35"/>
      <c r="U164" s="35"/>
      <c r="V164" s="35"/>
      <c r="W164" s="35"/>
      <c r="X164" s="35"/>
    </row>
    <row r="165" spans="1:24" ht="22.5">
      <c r="A165" s="36">
        <v>163</v>
      </c>
      <c r="B165" s="7" t="s">
        <v>523</v>
      </c>
      <c r="C165" s="4" t="s">
        <v>7</v>
      </c>
      <c r="D165" s="4" t="s">
        <v>6</v>
      </c>
      <c r="E165" s="37">
        <v>50</v>
      </c>
      <c r="F165" s="37">
        <v>33.200000000000003</v>
      </c>
      <c r="G165" s="6" t="s">
        <v>141</v>
      </c>
      <c r="H165" s="5">
        <v>135.1</v>
      </c>
      <c r="I165" s="4" t="s">
        <v>52</v>
      </c>
      <c r="J165" s="3" t="s">
        <v>3</v>
      </c>
      <c r="K165" s="2">
        <v>2011</v>
      </c>
      <c r="L165" s="38" t="s">
        <v>2</v>
      </c>
      <c r="M165" s="8" t="s">
        <v>509</v>
      </c>
      <c r="N165" s="39">
        <v>1</v>
      </c>
      <c r="O165" s="35"/>
      <c r="P165" s="35"/>
      <c r="Q165" s="35"/>
      <c r="R165" s="35"/>
      <c r="S165" s="35"/>
      <c r="T165" s="35"/>
      <c r="U165" s="35"/>
      <c r="V165" s="35"/>
      <c r="W165" s="35"/>
      <c r="X165" s="35"/>
    </row>
    <row r="166" spans="1:24" ht="22.5">
      <c r="A166" s="36">
        <v>164</v>
      </c>
      <c r="B166" s="7" t="s">
        <v>523</v>
      </c>
      <c r="C166" s="4" t="s">
        <v>7</v>
      </c>
      <c r="D166" s="4" t="s">
        <v>9</v>
      </c>
      <c r="E166" s="37">
        <v>114</v>
      </c>
      <c r="F166" s="37">
        <v>105</v>
      </c>
      <c r="G166" s="6" t="s">
        <v>5</v>
      </c>
      <c r="H166" s="5">
        <v>15.3</v>
      </c>
      <c r="I166" s="4" t="s">
        <v>52</v>
      </c>
      <c r="J166" s="3" t="s">
        <v>3</v>
      </c>
      <c r="K166" s="2">
        <v>1983</v>
      </c>
      <c r="L166" s="38" t="s">
        <v>2</v>
      </c>
      <c r="M166" s="8" t="s">
        <v>509</v>
      </c>
      <c r="N166" s="39">
        <v>1</v>
      </c>
      <c r="O166" s="35"/>
      <c r="P166" s="35"/>
      <c r="Q166" s="35"/>
      <c r="R166" s="35"/>
      <c r="S166" s="35"/>
      <c r="T166" s="35"/>
      <c r="U166" s="35"/>
      <c r="V166" s="35"/>
      <c r="W166" s="35"/>
      <c r="X166" s="35"/>
    </row>
    <row r="167" spans="1:24" ht="22.5">
      <c r="A167" s="36">
        <v>165</v>
      </c>
      <c r="B167" s="7" t="s">
        <v>523</v>
      </c>
      <c r="C167" s="4" t="s">
        <v>7</v>
      </c>
      <c r="D167" s="4" t="s">
        <v>6</v>
      </c>
      <c r="E167" s="37">
        <v>63</v>
      </c>
      <c r="F167" s="37">
        <v>42.9</v>
      </c>
      <c r="G167" s="6" t="s">
        <v>141</v>
      </c>
      <c r="H167" s="5">
        <v>15.3</v>
      </c>
      <c r="I167" s="4" t="s">
        <v>52</v>
      </c>
      <c r="J167" s="3" t="s">
        <v>3</v>
      </c>
      <c r="K167" s="2">
        <v>2011</v>
      </c>
      <c r="L167" s="38" t="s">
        <v>2</v>
      </c>
      <c r="M167" s="8" t="s">
        <v>509</v>
      </c>
      <c r="N167" s="39">
        <v>1</v>
      </c>
      <c r="O167" s="35"/>
      <c r="P167" s="35"/>
      <c r="Q167" s="35"/>
      <c r="R167" s="35"/>
      <c r="S167" s="35"/>
      <c r="T167" s="35"/>
      <c r="U167" s="35"/>
      <c r="V167" s="35"/>
      <c r="W167" s="35"/>
      <c r="X167" s="35"/>
    </row>
    <row r="168" spans="1:24" ht="22.5">
      <c r="A168" s="36">
        <v>166</v>
      </c>
      <c r="B168" s="7" t="s">
        <v>523</v>
      </c>
      <c r="C168" s="4" t="s">
        <v>7</v>
      </c>
      <c r="D168" s="4" t="s">
        <v>9</v>
      </c>
      <c r="E168" s="37">
        <v>50</v>
      </c>
      <c r="F168" s="37">
        <v>33.200000000000003</v>
      </c>
      <c r="G168" s="6" t="s">
        <v>141</v>
      </c>
      <c r="H168" s="5">
        <v>7.1</v>
      </c>
      <c r="I168" s="4" t="s">
        <v>52</v>
      </c>
      <c r="J168" s="3" t="s">
        <v>3</v>
      </c>
      <c r="K168" s="2">
        <v>2011</v>
      </c>
      <c r="L168" s="38" t="s">
        <v>2</v>
      </c>
      <c r="M168" s="8" t="s">
        <v>509</v>
      </c>
      <c r="N168" s="39">
        <v>1</v>
      </c>
      <c r="O168" s="35"/>
      <c r="P168" s="35"/>
      <c r="Q168" s="35"/>
      <c r="R168" s="35"/>
      <c r="S168" s="35"/>
      <c r="T168" s="35"/>
      <c r="U168" s="35"/>
      <c r="V168" s="35"/>
      <c r="W168" s="35"/>
      <c r="X168" s="35"/>
    </row>
    <row r="169" spans="1:24" ht="22.5">
      <c r="A169" s="36">
        <v>167</v>
      </c>
      <c r="B169" s="7" t="s">
        <v>523</v>
      </c>
      <c r="C169" s="4" t="s">
        <v>7</v>
      </c>
      <c r="D169" s="4" t="s">
        <v>6</v>
      </c>
      <c r="E169" s="37">
        <v>40</v>
      </c>
      <c r="F169" s="37">
        <v>26.6</v>
      </c>
      <c r="G169" s="6" t="s">
        <v>141</v>
      </c>
      <c r="H169" s="5">
        <v>7.1</v>
      </c>
      <c r="I169" s="4" t="s">
        <v>52</v>
      </c>
      <c r="J169" s="3" t="s">
        <v>3</v>
      </c>
      <c r="K169" s="2">
        <v>2011</v>
      </c>
      <c r="L169" s="38" t="s">
        <v>2</v>
      </c>
      <c r="M169" s="8" t="s">
        <v>509</v>
      </c>
      <c r="N169" s="39">
        <v>1</v>
      </c>
      <c r="O169" s="35"/>
      <c r="P169" s="35"/>
      <c r="Q169" s="35"/>
      <c r="R169" s="35"/>
      <c r="S169" s="35"/>
      <c r="T169" s="35"/>
      <c r="U169" s="35"/>
      <c r="V169" s="35"/>
      <c r="W169" s="35"/>
      <c r="X169" s="35"/>
    </row>
    <row r="170" spans="1:24" ht="22.5">
      <c r="A170" s="36">
        <v>168</v>
      </c>
      <c r="B170" s="7" t="s">
        <v>523</v>
      </c>
      <c r="C170" s="4" t="s">
        <v>7</v>
      </c>
      <c r="D170" s="4" t="s">
        <v>9</v>
      </c>
      <c r="E170" s="37">
        <v>63</v>
      </c>
      <c r="F170" s="37">
        <v>42.9</v>
      </c>
      <c r="G170" s="6" t="s">
        <v>141</v>
      </c>
      <c r="H170" s="5">
        <v>24.5</v>
      </c>
      <c r="I170" s="4" t="s">
        <v>52</v>
      </c>
      <c r="J170" s="3" t="s">
        <v>3</v>
      </c>
      <c r="K170" s="2">
        <v>2011</v>
      </c>
      <c r="L170" s="38" t="s">
        <v>2</v>
      </c>
      <c r="M170" s="8" t="s">
        <v>509</v>
      </c>
      <c r="N170" s="39">
        <v>1</v>
      </c>
      <c r="O170" s="35"/>
      <c r="P170" s="35"/>
      <c r="Q170" s="35"/>
      <c r="R170" s="35"/>
      <c r="S170" s="35"/>
      <c r="T170" s="35"/>
      <c r="U170" s="35"/>
      <c r="V170" s="35"/>
      <c r="W170" s="35"/>
      <c r="X170" s="35"/>
    </row>
    <row r="171" spans="1:24" ht="22.5">
      <c r="A171" s="36">
        <v>169</v>
      </c>
      <c r="B171" s="7" t="s">
        <v>523</v>
      </c>
      <c r="C171" s="4" t="s">
        <v>7</v>
      </c>
      <c r="D171" s="4" t="s">
        <v>6</v>
      </c>
      <c r="E171" s="37">
        <v>50</v>
      </c>
      <c r="F171" s="37">
        <v>33.200000000000003</v>
      </c>
      <c r="G171" s="6" t="s">
        <v>141</v>
      </c>
      <c r="H171" s="5">
        <v>24.5</v>
      </c>
      <c r="I171" s="4" t="s">
        <v>52</v>
      </c>
      <c r="J171" s="3" t="s">
        <v>3</v>
      </c>
      <c r="K171" s="2">
        <v>2011</v>
      </c>
      <c r="L171" s="38" t="s">
        <v>2</v>
      </c>
      <c r="M171" s="8" t="s">
        <v>509</v>
      </c>
      <c r="N171" s="39">
        <v>1</v>
      </c>
      <c r="O171" s="35"/>
      <c r="P171" s="35"/>
      <c r="Q171" s="35"/>
      <c r="R171" s="35"/>
      <c r="S171" s="35"/>
      <c r="T171" s="35"/>
      <c r="U171" s="35"/>
      <c r="V171" s="35"/>
      <c r="W171" s="35"/>
      <c r="X171" s="35"/>
    </row>
    <row r="172" spans="1:24" ht="22.5">
      <c r="A172" s="36">
        <v>170</v>
      </c>
      <c r="B172" s="7" t="s">
        <v>522</v>
      </c>
      <c r="C172" s="4" t="s">
        <v>7</v>
      </c>
      <c r="D172" s="4" t="s">
        <v>9</v>
      </c>
      <c r="E172" s="37">
        <v>40</v>
      </c>
      <c r="F172" s="37">
        <v>26.6</v>
      </c>
      <c r="G172" s="6" t="s">
        <v>141</v>
      </c>
      <c r="H172" s="5">
        <f>19.2</f>
        <v>19.2</v>
      </c>
      <c r="I172" s="4" t="s">
        <v>52</v>
      </c>
      <c r="J172" s="3" t="s">
        <v>3</v>
      </c>
      <c r="K172" s="2">
        <v>2011</v>
      </c>
      <c r="L172" s="38" t="s">
        <v>2</v>
      </c>
      <c r="M172" s="8" t="s">
        <v>509</v>
      </c>
      <c r="N172" s="39">
        <v>1</v>
      </c>
      <c r="O172" s="35"/>
      <c r="P172" s="35"/>
      <c r="Q172" s="35"/>
      <c r="R172" s="35"/>
      <c r="S172" s="35"/>
      <c r="T172" s="35"/>
      <c r="U172" s="35"/>
      <c r="V172" s="35"/>
      <c r="W172" s="35"/>
      <c r="X172" s="35"/>
    </row>
    <row r="173" spans="1:24" ht="22.5">
      <c r="A173" s="36">
        <v>171</v>
      </c>
      <c r="B173" s="7" t="s">
        <v>522</v>
      </c>
      <c r="C173" s="4" t="s">
        <v>7</v>
      </c>
      <c r="D173" s="4" t="s">
        <v>6</v>
      </c>
      <c r="E173" s="37">
        <v>32</v>
      </c>
      <c r="F173" s="37">
        <v>21.2</v>
      </c>
      <c r="G173" s="6" t="s">
        <v>141</v>
      </c>
      <c r="H173" s="5">
        <f>19.2</f>
        <v>19.2</v>
      </c>
      <c r="I173" s="4" t="s">
        <v>52</v>
      </c>
      <c r="J173" s="3" t="s">
        <v>3</v>
      </c>
      <c r="K173" s="2">
        <v>2011</v>
      </c>
      <c r="L173" s="38" t="s">
        <v>2</v>
      </c>
      <c r="M173" s="8" t="s">
        <v>509</v>
      </c>
      <c r="N173" s="39">
        <v>1</v>
      </c>
      <c r="O173" s="35"/>
      <c r="P173" s="35"/>
      <c r="Q173" s="35"/>
      <c r="R173" s="35"/>
      <c r="S173" s="35"/>
      <c r="T173" s="35"/>
      <c r="U173" s="35"/>
      <c r="V173" s="35"/>
      <c r="W173" s="35"/>
      <c r="X173" s="35"/>
    </row>
    <row r="174" spans="1:24" ht="22.5">
      <c r="A174" s="36">
        <v>172</v>
      </c>
      <c r="B174" s="7" t="s">
        <v>522</v>
      </c>
      <c r="C174" s="4" t="s">
        <v>7</v>
      </c>
      <c r="D174" s="4" t="s">
        <v>9</v>
      </c>
      <c r="E174" s="37">
        <v>89</v>
      </c>
      <c r="F174" s="37">
        <v>82</v>
      </c>
      <c r="G174" s="6" t="s">
        <v>5</v>
      </c>
      <c r="H174" s="5">
        <f>47.4-19.2</f>
        <v>28.2</v>
      </c>
      <c r="I174" s="4" t="s">
        <v>52</v>
      </c>
      <c r="J174" s="3" t="s">
        <v>3</v>
      </c>
      <c r="K174" s="2">
        <v>2007</v>
      </c>
      <c r="L174" s="38" t="s">
        <v>2</v>
      </c>
      <c r="M174" s="8" t="s">
        <v>509</v>
      </c>
      <c r="N174" s="39">
        <v>1</v>
      </c>
      <c r="O174" s="35"/>
      <c r="P174" s="35"/>
      <c r="Q174" s="35"/>
      <c r="R174" s="35"/>
      <c r="S174" s="35"/>
      <c r="T174" s="35"/>
      <c r="U174" s="35"/>
      <c r="V174" s="35"/>
      <c r="W174" s="35"/>
      <c r="X174" s="35"/>
    </row>
    <row r="175" spans="1:24" ht="22.5">
      <c r="A175" s="36">
        <v>173</v>
      </c>
      <c r="B175" s="7" t="s">
        <v>522</v>
      </c>
      <c r="C175" s="4" t="s">
        <v>7</v>
      </c>
      <c r="D175" s="4" t="s">
        <v>6</v>
      </c>
      <c r="E175" s="37">
        <v>57</v>
      </c>
      <c r="F175" s="37">
        <v>50</v>
      </c>
      <c r="G175" s="6" t="s">
        <v>5</v>
      </c>
      <c r="H175" s="5">
        <f>47.4-19.2</f>
        <v>28.2</v>
      </c>
      <c r="I175" s="4" t="s">
        <v>52</v>
      </c>
      <c r="J175" s="3" t="s">
        <v>3</v>
      </c>
      <c r="K175" s="2">
        <v>2007</v>
      </c>
      <c r="L175" s="38" t="s">
        <v>2</v>
      </c>
      <c r="M175" s="8" t="s">
        <v>509</v>
      </c>
      <c r="N175" s="39">
        <v>1</v>
      </c>
      <c r="O175" s="35"/>
      <c r="P175" s="35"/>
      <c r="Q175" s="35"/>
      <c r="R175" s="35"/>
      <c r="S175" s="35"/>
      <c r="T175" s="35"/>
      <c r="U175" s="35"/>
      <c r="V175" s="35"/>
      <c r="W175" s="35"/>
      <c r="X175" s="35"/>
    </row>
    <row r="176" spans="1:24" ht="22.5">
      <c r="A176" s="36">
        <v>174</v>
      </c>
      <c r="B176" s="7" t="s">
        <v>521</v>
      </c>
      <c r="C176" s="4" t="s">
        <v>7</v>
      </c>
      <c r="D176" s="4" t="s">
        <v>9</v>
      </c>
      <c r="E176" s="37">
        <v>40</v>
      </c>
      <c r="F176" s="37">
        <v>26.6</v>
      </c>
      <c r="G176" s="6" t="s">
        <v>141</v>
      </c>
      <c r="H176" s="5">
        <v>75.900000000000006</v>
      </c>
      <c r="I176" s="4" t="s">
        <v>52</v>
      </c>
      <c r="J176" s="3" t="s">
        <v>3</v>
      </c>
      <c r="K176" s="2">
        <v>2011</v>
      </c>
      <c r="L176" s="38" t="s">
        <v>2</v>
      </c>
      <c r="M176" s="8" t="s">
        <v>509</v>
      </c>
      <c r="N176" s="39">
        <v>1</v>
      </c>
      <c r="O176" s="35"/>
      <c r="P176" s="35"/>
      <c r="Q176" s="35"/>
      <c r="R176" s="35"/>
      <c r="S176" s="35"/>
      <c r="T176" s="35"/>
      <c r="U176" s="35"/>
      <c r="V176" s="35"/>
      <c r="W176" s="35"/>
      <c r="X176" s="35"/>
    </row>
    <row r="177" spans="1:24" ht="22.5">
      <c r="A177" s="36">
        <v>175</v>
      </c>
      <c r="B177" s="7" t="s">
        <v>521</v>
      </c>
      <c r="C177" s="4" t="s">
        <v>7</v>
      </c>
      <c r="D177" s="4" t="s">
        <v>6</v>
      </c>
      <c r="E177" s="37">
        <v>32</v>
      </c>
      <c r="F177" s="37">
        <v>21.2</v>
      </c>
      <c r="G177" s="6" t="s">
        <v>141</v>
      </c>
      <c r="H177" s="5">
        <v>75.900000000000006</v>
      </c>
      <c r="I177" s="4" t="s">
        <v>52</v>
      </c>
      <c r="J177" s="3" t="s">
        <v>3</v>
      </c>
      <c r="K177" s="2">
        <v>2011</v>
      </c>
      <c r="L177" s="38" t="s">
        <v>2</v>
      </c>
      <c r="M177" s="8" t="s">
        <v>509</v>
      </c>
      <c r="N177" s="39">
        <v>1</v>
      </c>
      <c r="O177" s="35"/>
      <c r="P177" s="35"/>
      <c r="Q177" s="35"/>
      <c r="R177" s="35"/>
      <c r="S177" s="35"/>
      <c r="T177" s="35"/>
      <c r="U177" s="35"/>
      <c r="V177" s="35"/>
      <c r="W177" s="35"/>
      <c r="X177" s="35"/>
    </row>
    <row r="178" spans="1:24" ht="22.5">
      <c r="A178" s="36">
        <v>176</v>
      </c>
      <c r="B178" s="7" t="s">
        <v>520</v>
      </c>
      <c r="C178" s="4" t="s">
        <v>7</v>
      </c>
      <c r="D178" s="4" t="s">
        <v>9</v>
      </c>
      <c r="E178" s="37">
        <v>32</v>
      </c>
      <c r="F178" s="37">
        <v>21.2</v>
      </c>
      <c r="G178" s="6" t="s">
        <v>141</v>
      </c>
      <c r="H178" s="5">
        <v>46</v>
      </c>
      <c r="I178" s="4" t="s">
        <v>52</v>
      </c>
      <c r="J178" s="3" t="s">
        <v>3</v>
      </c>
      <c r="K178" s="2">
        <v>2011</v>
      </c>
      <c r="L178" s="38" t="s">
        <v>2</v>
      </c>
      <c r="M178" s="8" t="s">
        <v>509</v>
      </c>
      <c r="N178" s="39">
        <v>1</v>
      </c>
      <c r="O178" s="35"/>
      <c r="P178" s="35"/>
      <c r="Q178" s="35"/>
      <c r="R178" s="35"/>
      <c r="S178" s="35"/>
      <c r="T178" s="35"/>
      <c r="U178" s="35"/>
      <c r="V178" s="35"/>
      <c r="W178" s="35"/>
      <c r="X178" s="35"/>
    </row>
    <row r="179" spans="1:24" ht="22.5">
      <c r="A179" s="36">
        <v>177</v>
      </c>
      <c r="B179" s="7" t="s">
        <v>520</v>
      </c>
      <c r="C179" s="4" t="s">
        <v>7</v>
      </c>
      <c r="D179" s="4" t="s">
        <v>9</v>
      </c>
      <c r="E179" s="37">
        <v>25</v>
      </c>
      <c r="F179" s="37">
        <v>16.600000000000001</v>
      </c>
      <c r="G179" s="6" t="s">
        <v>141</v>
      </c>
      <c r="H179" s="5">
        <v>3.5</v>
      </c>
      <c r="I179" s="4" t="s">
        <v>52</v>
      </c>
      <c r="J179" s="3" t="s">
        <v>3</v>
      </c>
      <c r="K179" s="2">
        <v>2011</v>
      </c>
      <c r="L179" s="38" t="s">
        <v>2</v>
      </c>
      <c r="M179" s="8" t="s">
        <v>509</v>
      </c>
      <c r="N179" s="39">
        <v>1</v>
      </c>
      <c r="O179" s="35"/>
      <c r="P179" s="35"/>
      <c r="Q179" s="35"/>
      <c r="R179" s="35"/>
      <c r="S179" s="35"/>
      <c r="T179" s="35"/>
      <c r="U179" s="35"/>
      <c r="V179" s="35"/>
      <c r="W179" s="35"/>
      <c r="X179" s="35"/>
    </row>
    <row r="180" spans="1:24" ht="22.5">
      <c r="A180" s="36">
        <v>178</v>
      </c>
      <c r="B180" s="7" t="s">
        <v>520</v>
      </c>
      <c r="C180" s="4" t="s">
        <v>7</v>
      </c>
      <c r="D180" s="4" t="s">
        <v>9</v>
      </c>
      <c r="E180" s="37">
        <v>40</v>
      </c>
      <c r="F180" s="37">
        <v>26.6</v>
      </c>
      <c r="G180" s="6" t="s">
        <v>141</v>
      </c>
      <c r="H180" s="5">
        <v>27.5</v>
      </c>
      <c r="I180" s="4" t="s">
        <v>52</v>
      </c>
      <c r="J180" s="3" t="s">
        <v>3</v>
      </c>
      <c r="K180" s="2">
        <v>2011</v>
      </c>
      <c r="L180" s="38" t="s">
        <v>2</v>
      </c>
      <c r="M180" s="8" t="s">
        <v>509</v>
      </c>
      <c r="N180" s="39">
        <v>1</v>
      </c>
      <c r="O180" s="35"/>
      <c r="P180" s="35"/>
      <c r="Q180" s="35"/>
      <c r="R180" s="35"/>
      <c r="S180" s="35"/>
      <c r="T180" s="35"/>
      <c r="U180" s="35"/>
      <c r="V180" s="35"/>
      <c r="W180" s="35"/>
      <c r="X180" s="35"/>
    </row>
    <row r="181" spans="1:24" ht="22.5">
      <c r="A181" s="36">
        <v>179</v>
      </c>
      <c r="B181" s="7" t="s">
        <v>520</v>
      </c>
      <c r="C181" s="4" t="s">
        <v>7</v>
      </c>
      <c r="D181" s="4" t="s">
        <v>6</v>
      </c>
      <c r="E181" s="37">
        <v>25</v>
      </c>
      <c r="F181" s="37">
        <v>16.600000000000001</v>
      </c>
      <c r="G181" s="6" t="s">
        <v>141</v>
      </c>
      <c r="H181" s="5">
        <v>49.5</v>
      </c>
      <c r="I181" s="4" t="s">
        <v>52</v>
      </c>
      <c r="J181" s="3" t="s">
        <v>3</v>
      </c>
      <c r="K181" s="2">
        <v>2011</v>
      </c>
      <c r="L181" s="38" t="s">
        <v>2</v>
      </c>
      <c r="M181" s="8" t="s">
        <v>509</v>
      </c>
      <c r="N181" s="39">
        <v>1</v>
      </c>
      <c r="O181" s="35"/>
      <c r="P181" s="35"/>
      <c r="Q181" s="35"/>
      <c r="R181" s="35"/>
      <c r="S181" s="35"/>
      <c r="T181" s="35"/>
      <c r="U181" s="35"/>
      <c r="V181" s="35"/>
      <c r="W181" s="35"/>
      <c r="X181" s="35"/>
    </row>
    <row r="182" spans="1:24" ht="22.5">
      <c r="A182" s="36">
        <v>180</v>
      </c>
      <c r="B182" s="7" t="s">
        <v>520</v>
      </c>
      <c r="C182" s="4" t="s">
        <v>7</v>
      </c>
      <c r="D182" s="4" t="s">
        <v>6</v>
      </c>
      <c r="E182" s="37">
        <v>32</v>
      </c>
      <c r="F182" s="37">
        <v>21.2</v>
      </c>
      <c r="G182" s="6" t="s">
        <v>141</v>
      </c>
      <c r="H182" s="5">
        <v>27.5</v>
      </c>
      <c r="I182" s="4" t="s">
        <v>52</v>
      </c>
      <c r="J182" s="3" t="s">
        <v>3</v>
      </c>
      <c r="K182" s="2">
        <v>2011</v>
      </c>
      <c r="L182" s="38" t="s">
        <v>2</v>
      </c>
      <c r="M182" s="8" t="s">
        <v>509</v>
      </c>
      <c r="N182" s="39">
        <v>1</v>
      </c>
      <c r="O182" s="35"/>
      <c r="P182" s="35"/>
      <c r="Q182" s="35"/>
      <c r="R182" s="35"/>
      <c r="S182" s="35"/>
      <c r="T182" s="35"/>
      <c r="U182" s="35"/>
      <c r="V182" s="35"/>
      <c r="W182" s="35"/>
      <c r="X182" s="35"/>
    </row>
    <row r="183" spans="1:24" ht="22.5">
      <c r="A183" s="36">
        <v>181</v>
      </c>
      <c r="B183" s="7" t="s">
        <v>519</v>
      </c>
      <c r="C183" s="4" t="s">
        <v>7</v>
      </c>
      <c r="D183" s="4" t="s">
        <v>9</v>
      </c>
      <c r="E183" s="37">
        <v>25</v>
      </c>
      <c r="F183" s="37">
        <v>18.600000000000001</v>
      </c>
      <c r="G183" s="6" t="s">
        <v>5</v>
      </c>
      <c r="H183" s="5">
        <v>32.299999999999997</v>
      </c>
      <c r="I183" s="4" t="s">
        <v>52</v>
      </c>
      <c r="J183" s="3" t="s">
        <v>3</v>
      </c>
      <c r="K183" s="2">
        <v>1985</v>
      </c>
      <c r="L183" s="38" t="s">
        <v>2</v>
      </c>
      <c r="M183" s="8" t="s">
        <v>509</v>
      </c>
      <c r="N183" s="39">
        <v>1</v>
      </c>
      <c r="O183" s="35"/>
      <c r="P183" s="35"/>
      <c r="Q183" s="35"/>
      <c r="R183" s="35"/>
      <c r="S183" s="35"/>
      <c r="T183" s="35"/>
      <c r="U183" s="35"/>
      <c r="V183" s="35"/>
      <c r="W183" s="35"/>
      <c r="X183" s="35"/>
    </row>
    <row r="184" spans="1:24" ht="22.5">
      <c r="A184" s="36">
        <v>182</v>
      </c>
      <c r="B184" s="7" t="s">
        <v>519</v>
      </c>
      <c r="C184" s="4" t="s">
        <v>7</v>
      </c>
      <c r="D184" s="4" t="s">
        <v>6</v>
      </c>
      <c r="E184" s="37">
        <v>25</v>
      </c>
      <c r="F184" s="37">
        <v>18.600000000000001</v>
      </c>
      <c r="G184" s="6" t="s">
        <v>5</v>
      </c>
      <c r="H184" s="5">
        <v>32.299999999999997</v>
      </c>
      <c r="I184" s="4" t="s">
        <v>52</v>
      </c>
      <c r="J184" s="3" t="s">
        <v>3</v>
      </c>
      <c r="K184" s="2">
        <v>1985</v>
      </c>
      <c r="L184" s="38" t="s">
        <v>2</v>
      </c>
      <c r="M184" s="8" t="s">
        <v>509</v>
      </c>
      <c r="N184" s="39">
        <v>1</v>
      </c>
      <c r="O184" s="35"/>
      <c r="P184" s="35"/>
      <c r="Q184" s="35"/>
      <c r="R184" s="35"/>
      <c r="S184" s="35"/>
      <c r="T184" s="35"/>
      <c r="U184" s="35"/>
      <c r="V184" s="35"/>
      <c r="W184" s="35"/>
      <c r="X184" s="35"/>
    </row>
    <row r="185" spans="1:24" ht="22.5">
      <c r="A185" s="36">
        <v>183</v>
      </c>
      <c r="B185" s="7" t="s">
        <v>518</v>
      </c>
      <c r="C185" s="4" t="s">
        <v>7</v>
      </c>
      <c r="D185" s="4" t="s">
        <v>9</v>
      </c>
      <c r="E185" s="37">
        <v>40</v>
      </c>
      <c r="F185" s="37">
        <v>26.6</v>
      </c>
      <c r="G185" s="6" t="s">
        <v>141</v>
      </c>
      <c r="H185" s="5">
        <f>30.8</f>
        <v>30.8</v>
      </c>
      <c r="I185" s="4" t="s">
        <v>52</v>
      </c>
      <c r="J185" s="3" t="s">
        <v>3</v>
      </c>
      <c r="K185" s="2">
        <v>2011</v>
      </c>
      <c r="L185" s="38" t="s">
        <v>2</v>
      </c>
      <c r="M185" s="8" t="s">
        <v>509</v>
      </c>
      <c r="N185" s="39">
        <v>1</v>
      </c>
      <c r="O185" s="35"/>
      <c r="P185" s="35"/>
      <c r="Q185" s="35"/>
      <c r="R185" s="35"/>
      <c r="S185" s="35"/>
      <c r="T185" s="35"/>
      <c r="U185" s="35"/>
      <c r="V185" s="35"/>
      <c r="W185" s="35"/>
      <c r="X185" s="35"/>
    </row>
    <row r="186" spans="1:24" ht="22.5">
      <c r="A186" s="36">
        <v>184</v>
      </c>
      <c r="B186" s="7" t="s">
        <v>518</v>
      </c>
      <c r="C186" s="4" t="s">
        <v>7</v>
      </c>
      <c r="D186" s="4" t="s">
        <v>6</v>
      </c>
      <c r="E186" s="37">
        <v>32</v>
      </c>
      <c r="F186" s="37">
        <v>21.2</v>
      </c>
      <c r="G186" s="6" t="s">
        <v>141</v>
      </c>
      <c r="H186" s="5">
        <f>30.8</f>
        <v>30.8</v>
      </c>
      <c r="I186" s="4" t="s">
        <v>52</v>
      </c>
      <c r="J186" s="3" t="s">
        <v>3</v>
      </c>
      <c r="K186" s="2">
        <v>2011</v>
      </c>
      <c r="L186" s="38" t="s">
        <v>2</v>
      </c>
      <c r="M186" s="8" t="s">
        <v>509</v>
      </c>
      <c r="N186" s="39">
        <v>1</v>
      </c>
      <c r="O186" s="35"/>
      <c r="P186" s="35"/>
      <c r="Q186" s="35"/>
      <c r="R186" s="35"/>
      <c r="S186" s="35"/>
      <c r="T186" s="35"/>
      <c r="U186" s="35"/>
      <c r="V186" s="35"/>
      <c r="W186" s="35"/>
      <c r="X186" s="35"/>
    </row>
    <row r="187" spans="1:24" ht="22.5">
      <c r="A187" s="36">
        <v>185</v>
      </c>
      <c r="B187" s="7" t="s">
        <v>518</v>
      </c>
      <c r="C187" s="4" t="s">
        <v>7</v>
      </c>
      <c r="D187" s="4" t="s">
        <v>9</v>
      </c>
      <c r="E187" s="37">
        <v>57</v>
      </c>
      <c r="F187" s="37">
        <v>50</v>
      </c>
      <c r="G187" s="6" t="s">
        <v>5</v>
      </c>
      <c r="H187" s="5">
        <f>41.4-30.8</f>
        <v>10.599999999999998</v>
      </c>
      <c r="I187" s="4" t="s">
        <v>52</v>
      </c>
      <c r="J187" s="3" t="s">
        <v>3</v>
      </c>
      <c r="K187" s="2">
        <v>1992</v>
      </c>
      <c r="L187" s="38" t="s">
        <v>2</v>
      </c>
      <c r="M187" s="8" t="s">
        <v>509</v>
      </c>
      <c r="N187" s="39">
        <v>1</v>
      </c>
      <c r="O187" s="35"/>
      <c r="P187" s="35"/>
      <c r="Q187" s="35"/>
      <c r="R187" s="35"/>
      <c r="S187" s="35"/>
      <c r="T187" s="35"/>
      <c r="U187" s="35"/>
      <c r="V187" s="35"/>
      <c r="W187" s="35"/>
      <c r="X187" s="35"/>
    </row>
    <row r="188" spans="1:24" ht="22.5">
      <c r="A188" s="36">
        <v>186</v>
      </c>
      <c r="B188" s="7" t="s">
        <v>518</v>
      </c>
      <c r="C188" s="4" t="s">
        <v>7</v>
      </c>
      <c r="D188" s="4" t="s">
        <v>6</v>
      </c>
      <c r="E188" s="37">
        <v>57</v>
      </c>
      <c r="F188" s="37">
        <v>50</v>
      </c>
      <c r="G188" s="6" t="s">
        <v>5</v>
      </c>
      <c r="H188" s="5">
        <f>41.4-30.8</f>
        <v>10.599999999999998</v>
      </c>
      <c r="I188" s="4" t="s">
        <v>52</v>
      </c>
      <c r="J188" s="3" t="s">
        <v>3</v>
      </c>
      <c r="K188" s="2">
        <v>1992</v>
      </c>
      <c r="L188" s="38" t="s">
        <v>2</v>
      </c>
      <c r="M188" s="8" t="s">
        <v>509</v>
      </c>
      <c r="N188" s="39">
        <v>1</v>
      </c>
      <c r="O188" s="35"/>
      <c r="P188" s="35"/>
      <c r="Q188" s="35"/>
      <c r="R188" s="35"/>
      <c r="S188" s="35"/>
      <c r="T188" s="35"/>
      <c r="U188" s="35"/>
      <c r="V188" s="35"/>
      <c r="W188" s="35"/>
      <c r="X188" s="35"/>
    </row>
    <row r="189" spans="1:24" ht="22.5">
      <c r="A189" s="36">
        <v>187</v>
      </c>
      <c r="B189" s="7" t="s">
        <v>517</v>
      </c>
      <c r="C189" s="4" t="s">
        <v>7</v>
      </c>
      <c r="D189" s="4" t="s">
        <v>9</v>
      </c>
      <c r="E189" s="37">
        <v>32</v>
      </c>
      <c r="F189" s="37">
        <v>25.6</v>
      </c>
      <c r="G189" s="6" t="s">
        <v>5</v>
      </c>
      <c r="H189" s="5">
        <v>29.6</v>
      </c>
      <c r="I189" s="4" t="s">
        <v>52</v>
      </c>
      <c r="J189" s="3" t="s">
        <v>3</v>
      </c>
      <c r="K189" s="2">
        <v>1992</v>
      </c>
      <c r="L189" s="38" t="s">
        <v>2</v>
      </c>
      <c r="M189" s="8" t="s">
        <v>509</v>
      </c>
      <c r="N189" s="39">
        <v>1</v>
      </c>
      <c r="O189" s="35"/>
      <c r="P189" s="35"/>
      <c r="Q189" s="35"/>
      <c r="R189" s="35"/>
      <c r="S189" s="35"/>
      <c r="T189" s="35"/>
      <c r="U189" s="35"/>
      <c r="V189" s="35"/>
      <c r="W189" s="35"/>
      <c r="X189" s="35"/>
    </row>
    <row r="190" spans="1:24" ht="22.5">
      <c r="A190" s="36">
        <v>188</v>
      </c>
      <c r="B190" s="7" t="s">
        <v>517</v>
      </c>
      <c r="C190" s="4" t="s">
        <v>7</v>
      </c>
      <c r="D190" s="4" t="s">
        <v>6</v>
      </c>
      <c r="E190" s="37">
        <v>32</v>
      </c>
      <c r="F190" s="37">
        <v>25.6</v>
      </c>
      <c r="G190" s="6" t="s">
        <v>5</v>
      </c>
      <c r="H190" s="5">
        <v>29.6</v>
      </c>
      <c r="I190" s="4" t="s">
        <v>52</v>
      </c>
      <c r="J190" s="3" t="s">
        <v>3</v>
      </c>
      <c r="K190" s="2">
        <v>1992</v>
      </c>
      <c r="L190" s="38" t="s">
        <v>2</v>
      </c>
      <c r="M190" s="8" t="s">
        <v>509</v>
      </c>
      <c r="N190" s="39">
        <v>1</v>
      </c>
      <c r="O190" s="35"/>
      <c r="P190" s="35"/>
      <c r="Q190" s="35"/>
      <c r="R190" s="35"/>
      <c r="S190" s="35"/>
      <c r="T190" s="35"/>
      <c r="U190" s="35"/>
      <c r="V190" s="35"/>
      <c r="W190" s="35"/>
      <c r="X190" s="35"/>
    </row>
    <row r="191" spans="1:24" ht="22.5">
      <c r="A191" s="36">
        <v>189</v>
      </c>
      <c r="B191" s="7" t="s">
        <v>516</v>
      </c>
      <c r="C191" s="4" t="s">
        <v>7</v>
      </c>
      <c r="D191" s="4" t="s">
        <v>9</v>
      </c>
      <c r="E191" s="37">
        <v>57</v>
      </c>
      <c r="F191" s="37">
        <v>50</v>
      </c>
      <c r="G191" s="6" t="s">
        <v>5</v>
      </c>
      <c r="H191" s="5">
        <v>29.5</v>
      </c>
      <c r="I191" s="4" t="s">
        <v>52</v>
      </c>
      <c r="J191" s="3" t="s">
        <v>3</v>
      </c>
      <c r="K191" s="2">
        <v>1983</v>
      </c>
      <c r="L191" s="38" t="s">
        <v>2</v>
      </c>
      <c r="M191" s="8" t="s">
        <v>509</v>
      </c>
      <c r="N191" s="39">
        <v>1</v>
      </c>
      <c r="O191" s="35"/>
      <c r="P191" s="35"/>
      <c r="Q191" s="35"/>
      <c r="R191" s="35"/>
      <c r="S191" s="35"/>
      <c r="T191" s="35"/>
      <c r="U191" s="35"/>
      <c r="V191" s="35"/>
      <c r="W191" s="35"/>
      <c r="X191" s="35"/>
    </row>
    <row r="192" spans="1:24" ht="22.5">
      <c r="A192" s="36">
        <v>190</v>
      </c>
      <c r="B192" s="7" t="s">
        <v>516</v>
      </c>
      <c r="C192" s="4" t="s">
        <v>7</v>
      </c>
      <c r="D192" s="4" t="s">
        <v>6</v>
      </c>
      <c r="E192" s="37">
        <v>38</v>
      </c>
      <c r="F192" s="37">
        <v>31.6</v>
      </c>
      <c r="G192" s="6" t="s">
        <v>5</v>
      </c>
      <c r="H192" s="5">
        <v>29.5</v>
      </c>
      <c r="I192" s="4" t="s">
        <v>52</v>
      </c>
      <c r="J192" s="3" t="s">
        <v>3</v>
      </c>
      <c r="K192" s="2">
        <v>1983</v>
      </c>
      <c r="L192" s="38" t="s">
        <v>2</v>
      </c>
      <c r="M192" s="8" t="s">
        <v>509</v>
      </c>
      <c r="N192" s="39">
        <v>1</v>
      </c>
      <c r="O192" s="35"/>
      <c r="P192" s="35"/>
      <c r="Q192" s="35"/>
      <c r="R192" s="35"/>
      <c r="S192" s="35"/>
      <c r="T192" s="35"/>
      <c r="U192" s="35"/>
      <c r="V192" s="35"/>
      <c r="W192" s="35"/>
      <c r="X192" s="35"/>
    </row>
    <row r="193" spans="1:24" ht="22.5">
      <c r="A193" s="36">
        <v>191</v>
      </c>
      <c r="B193" s="7" t="s">
        <v>515</v>
      </c>
      <c r="C193" s="4" t="s">
        <v>7</v>
      </c>
      <c r="D193" s="4" t="s">
        <v>9</v>
      </c>
      <c r="E193" s="37">
        <v>38</v>
      </c>
      <c r="F193" s="37">
        <v>31.6</v>
      </c>
      <c r="G193" s="6" t="s">
        <v>5</v>
      </c>
      <c r="H193" s="5">
        <v>8</v>
      </c>
      <c r="I193" s="4" t="s">
        <v>52</v>
      </c>
      <c r="J193" s="3" t="s">
        <v>3</v>
      </c>
      <c r="K193" s="2">
        <v>1983</v>
      </c>
      <c r="L193" s="38" t="s">
        <v>2</v>
      </c>
      <c r="M193" s="8" t="s">
        <v>509</v>
      </c>
      <c r="N193" s="39">
        <v>1</v>
      </c>
      <c r="O193" s="35"/>
      <c r="P193" s="35"/>
      <c r="Q193" s="35"/>
      <c r="R193" s="35"/>
      <c r="S193" s="35"/>
      <c r="T193" s="35"/>
      <c r="U193" s="35"/>
      <c r="V193" s="35"/>
      <c r="W193" s="35"/>
      <c r="X193" s="35"/>
    </row>
    <row r="194" spans="1:24" ht="22.5">
      <c r="A194" s="36">
        <v>192</v>
      </c>
      <c r="B194" s="7" t="s">
        <v>515</v>
      </c>
      <c r="C194" s="4" t="s">
        <v>7</v>
      </c>
      <c r="D194" s="4" t="s">
        <v>6</v>
      </c>
      <c r="E194" s="37">
        <v>38</v>
      </c>
      <c r="F194" s="37">
        <v>31.6</v>
      </c>
      <c r="G194" s="6" t="s">
        <v>5</v>
      </c>
      <c r="H194" s="5">
        <v>8</v>
      </c>
      <c r="I194" s="4" t="s">
        <v>52</v>
      </c>
      <c r="J194" s="3" t="s">
        <v>3</v>
      </c>
      <c r="K194" s="2">
        <v>1983</v>
      </c>
      <c r="L194" s="38" t="s">
        <v>2</v>
      </c>
      <c r="M194" s="8" t="s">
        <v>509</v>
      </c>
      <c r="N194" s="39">
        <v>1</v>
      </c>
      <c r="O194" s="35"/>
      <c r="P194" s="35"/>
      <c r="Q194" s="35"/>
      <c r="R194" s="35"/>
      <c r="S194" s="35"/>
      <c r="T194" s="35"/>
      <c r="U194" s="35"/>
      <c r="V194" s="35"/>
      <c r="W194" s="35"/>
      <c r="X194" s="35"/>
    </row>
    <row r="195" spans="1:24" ht="22.5">
      <c r="A195" s="36">
        <v>193</v>
      </c>
      <c r="B195" s="7" t="s">
        <v>515</v>
      </c>
      <c r="C195" s="4" t="s">
        <v>7</v>
      </c>
      <c r="D195" s="4" t="s">
        <v>9</v>
      </c>
      <c r="E195" s="37">
        <v>38</v>
      </c>
      <c r="F195" s="37">
        <v>31.6</v>
      </c>
      <c r="G195" s="6" t="s">
        <v>5</v>
      </c>
      <c r="H195" s="5">
        <v>66</v>
      </c>
      <c r="I195" s="4" t="s">
        <v>52</v>
      </c>
      <c r="J195" s="3" t="s">
        <v>3</v>
      </c>
      <c r="K195" s="2">
        <v>1983</v>
      </c>
      <c r="L195" s="38" t="s">
        <v>2</v>
      </c>
      <c r="M195" s="8" t="s">
        <v>509</v>
      </c>
      <c r="N195" s="39">
        <v>1</v>
      </c>
      <c r="O195" s="35"/>
      <c r="P195" s="35"/>
      <c r="Q195" s="35"/>
      <c r="R195" s="35"/>
      <c r="S195" s="35"/>
      <c r="T195" s="35"/>
      <c r="U195" s="35"/>
      <c r="V195" s="35"/>
      <c r="W195" s="35"/>
      <c r="X195" s="35"/>
    </row>
    <row r="196" spans="1:24" ht="22.5">
      <c r="A196" s="36">
        <v>194</v>
      </c>
      <c r="B196" s="7" t="s">
        <v>515</v>
      </c>
      <c r="C196" s="4" t="s">
        <v>7</v>
      </c>
      <c r="D196" s="4" t="s">
        <v>6</v>
      </c>
      <c r="E196" s="37">
        <v>25</v>
      </c>
      <c r="F196" s="37">
        <v>18.600000000000001</v>
      </c>
      <c r="G196" s="6" t="s">
        <v>5</v>
      </c>
      <c r="H196" s="5">
        <v>66</v>
      </c>
      <c r="I196" s="4" t="s">
        <v>52</v>
      </c>
      <c r="J196" s="3" t="s">
        <v>3</v>
      </c>
      <c r="K196" s="2">
        <v>1983</v>
      </c>
      <c r="L196" s="38" t="s">
        <v>2</v>
      </c>
      <c r="M196" s="8" t="s">
        <v>509</v>
      </c>
      <c r="N196" s="39">
        <v>1</v>
      </c>
      <c r="O196" s="35"/>
      <c r="P196" s="35"/>
      <c r="Q196" s="35"/>
      <c r="R196" s="35"/>
      <c r="S196" s="35"/>
      <c r="T196" s="35"/>
      <c r="U196" s="35"/>
      <c r="V196" s="35"/>
      <c r="W196" s="35"/>
      <c r="X196" s="35"/>
    </row>
    <row r="197" spans="1:24" ht="22.5">
      <c r="A197" s="36">
        <v>195</v>
      </c>
      <c r="B197" s="7" t="s">
        <v>514</v>
      </c>
      <c r="C197" s="4" t="s">
        <v>7</v>
      </c>
      <c r="D197" s="4" t="s">
        <v>9</v>
      </c>
      <c r="E197" s="37">
        <v>57</v>
      </c>
      <c r="F197" s="37">
        <v>50</v>
      </c>
      <c r="G197" s="6" t="s">
        <v>5</v>
      </c>
      <c r="H197" s="5">
        <v>16.5</v>
      </c>
      <c r="I197" s="4" t="s">
        <v>52</v>
      </c>
      <c r="J197" s="3" t="s">
        <v>3</v>
      </c>
      <c r="K197" s="2">
        <v>1983</v>
      </c>
      <c r="L197" s="38" t="s">
        <v>2</v>
      </c>
      <c r="M197" s="8" t="s">
        <v>509</v>
      </c>
      <c r="N197" s="39">
        <v>1</v>
      </c>
      <c r="O197" s="35"/>
      <c r="P197" s="35"/>
      <c r="Q197" s="35"/>
      <c r="R197" s="35"/>
      <c r="S197" s="35"/>
      <c r="T197" s="35"/>
      <c r="U197" s="35"/>
      <c r="V197" s="35"/>
      <c r="W197" s="35"/>
      <c r="X197" s="35"/>
    </row>
    <row r="198" spans="1:24" ht="22.5">
      <c r="A198" s="36">
        <v>196</v>
      </c>
      <c r="B198" s="7" t="s">
        <v>514</v>
      </c>
      <c r="C198" s="4" t="s">
        <v>7</v>
      </c>
      <c r="D198" s="4" t="s">
        <v>6</v>
      </c>
      <c r="E198" s="37">
        <v>38</v>
      </c>
      <c r="F198" s="37">
        <v>31.6</v>
      </c>
      <c r="G198" s="6" t="s">
        <v>5</v>
      </c>
      <c r="H198" s="5">
        <v>16.5</v>
      </c>
      <c r="I198" s="4" t="s">
        <v>52</v>
      </c>
      <c r="J198" s="3" t="s">
        <v>3</v>
      </c>
      <c r="K198" s="2">
        <v>1983</v>
      </c>
      <c r="L198" s="38" t="s">
        <v>2</v>
      </c>
      <c r="M198" s="8" t="s">
        <v>509</v>
      </c>
      <c r="N198" s="39">
        <v>1</v>
      </c>
      <c r="O198" s="35"/>
      <c r="P198" s="35"/>
      <c r="Q198" s="35"/>
      <c r="R198" s="35"/>
      <c r="S198" s="35"/>
      <c r="T198" s="35"/>
      <c r="U198" s="35"/>
      <c r="V198" s="35"/>
      <c r="W198" s="35"/>
      <c r="X198" s="35"/>
    </row>
    <row r="199" spans="1:24" ht="22.5">
      <c r="A199" s="36">
        <v>197</v>
      </c>
      <c r="B199" s="18" t="s">
        <v>513</v>
      </c>
      <c r="C199" s="24" t="s">
        <v>7</v>
      </c>
      <c r="D199" s="24" t="s">
        <v>9</v>
      </c>
      <c r="E199" s="37">
        <v>50</v>
      </c>
      <c r="F199" s="37">
        <v>33.200000000000003</v>
      </c>
      <c r="G199" s="6" t="s">
        <v>141</v>
      </c>
      <c r="H199" s="25">
        <v>335.6</v>
      </c>
      <c r="I199" s="4" t="s">
        <v>52</v>
      </c>
      <c r="J199" s="24" t="s">
        <v>413</v>
      </c>
      <c r="K199" s="2">
        <v>2013</v>
      </c>
      <c r="L199" s="38" t="s">
        <v>2</v>
      </c>
      <c r="M199" s="8" t="s">
        <v>509</v>
      </c>
      <c r="N199" s="39">
        <v>1</v>
      </c>
      <c r="O199" s="35"/>
      <c r="P199" s="35"/>
      <c r="Q199" s="35"/>
      <c r="R199" s="35"/>
      <c r="S199" s="35"/>
      <c r="T199" s="35"/>
      <c r="U199" s="35"/>
      <c r="V199" s="35"/>
      <c r="W199" s="35"/>
      <c r="X199" s="35"/>
    </row>
    <row r="200" spans="1:24" ht="22.5">
      <c r="A200" s="36">
        <v>198</v>
      </c>
      <c r="B200" s="18" t="s">
        <v>513</v>
      </c>
      <c r="C200" s="24" t="s">
        <v>7</v>
      </c>
      <c r="D200" s="24" t="s">
        <v>6</v>
      </c>
      <c r="E200" s="37">
        <v>40</v>
      </c>
      <c r="F200" s="37">
        <v>26.6</v>
      </c>
      <c r="G200" s="6" t="s">
        <v>141</v>
      </c>
      <c r="H200" s="25">
        <v>335.6</v>
      </c>
      <c r="I200" s="4" t="s">
        <v>52</v>
      </c>
      <c r="J200" s="24" t="s">
        <v>413</v>
      </c>
      <c r="K200" s="2">
        <v>2013</v>
      </c>
      <c r="L200" s="38" t="s">
        <v>2</v>
      </c>
      <c r="M200" s="8" t="s">
        <v>509</v>
      </c>
      <c r="N200" s="39">
        <v>1</v>
      </c>
      <c r="O200" s="35"/>
      <c r="P200" s="35"/>
      <c r="Q200" s="35"/>
      <c r="R200" s="35"/>
      <c r="S200" s="35"/>
      <c r="T200" s="35"/>
      <c r="U200" s="35"/>
      <c r="V200" s="35"/>
      <c r="W200" s="35"/>
      <c r="X200" s="35"/>
    </row>
    <row r="201" spans="1:24" ht="22.5">
      <c r="A201" s="36">
        <v>199</v>
      </c>
      <c r="B201" s="18" t="s">
        <v>513</v>
      </c>
      <c r="C201" s="24" t="s">
        <v>7</v>
      </c>
      <c r="D201" s="24" t="s">
        <v>9</v>
      </c>
      <c r="E201" s="37">
        <v>40</v>
      </c>
      <c r="F201" s="37">
        <v>26.6</v>
      </c>
      <c r="G201" s="6" t="s">
        <v>141</v>
      </c>
      <c r="H201" s="25">
        <v>65</v>
      </c>
      <c r="I201" s="4" t="s">
        <v>52</v>
      </c>
      <c r="J201" s="24" t="s">
        <v>413</v>
      </c>
      <c r="K201" s="2">
        <v>2013</v>
      </c>
      <c r="L201" s="38" t="s">
        <v>2</v>
      </c>
      <c r="M201" s="8" t="s">
        <v>509</v>
      </c>
      <c r="N201" s="39">
        <v>1</v>
      </c>
      <c r="O201" s="35"/>
      <c r="P201" s="35"/>
      <c r="Q201" s="35"/>
      <c r="R201" s="35"/>
      <c r="S201" s="35"/>
      <c r="T201" s="35"/>
      <c r="U201" s="35"/>
      <c r="V201" s="35"/>
      <c r="W201" s="35"/>
      <c r="X201" s="35"/>
    </row>
    <row r="202" spans="1:24" ht="22.5">
      <c r="A202" s="36">
        <v>200</v>
      </c>
      <c r="B202" s="18" t="s">
        <v>513</v>
      </c>
      <c r="C202" s="24" t="s">
        <v>7</v>
      </c>
      <c r="D202" s="24" t="s">
        <v>6</v>
      </c>
      <c r="E202" s="37">
        <v>32</v>
      </c>
      <c r="F202" s="37">
        <v>21.2</v>
      </c>
      <c r="G202" s="6" t="s">
        <v>141</v>
      </c>
      <c r="H202" s="25">
        <v>65</v>
      </c>
      <c r="I202" s="4" t="s">
        <v>52</v>
      </c>
      <c r="J202" s="24" t="s">
        <v>413</v>
      </c>
      <c r="K202" s="2">
        <v>2013</v>
      </c>
      <c r="L202" s="38" t="s">
        <v>2</v>
      </c>
      <c r="M202" s="8" t="s">
        <v>509</v>
      </c>
      <c r="N202" s="39">
        <v>1</v>
      </c>
      <c r="O202" s="35"/>
      <c r="P202" s="35"/>
      <c r="Q202" s="35"/>
      <c r="R202" s="35"/>
      <c r="S202" s="35"/>
      <c r="T202" s="35"/>
      <c r="U202" s="35"/>
      <c r="V202" s="35"/>
      <c r="W202" s="35"/>
      <c r="X202" s="35"/>
    </row>
    <row r="203" spans="1:24" ht="22.5">
      <c r="A203" s="36">
        <v>201</v>
      </c>
      <c r="B203" s="18" t="s">
        <v>512</v>
      </c>
      <c r="C203" s="24" t="s">
        <v>7</v>
      </c>
      <c r="D203" s="24" t="s">
        <v>9</v>
      </c>
      <c r="E203" s="37">
        <v>40</v>
      </c>
      <c r="F203" s="37">
        <v>26.6</v>
      </c>
      <c r="G203" s="6" t="s">
        <v>141</v>
      </c>
      <c r="H203" s="25">
        <v>55.5</v>
      </c>
      <c r="I203" s="4" t="s">
        <v>52</v>
      </c>
      <c r="J203" s="24" t="s">
        <v>413</v>
      </c>
      <c r="K203" s="2">
        <v>2012</v>
      </c>
      <c r="L203" s="38" t="s">
        <v>2</v>
      </c>
      <c r="M203" s="8" t="s">
        <v>509</v>
      </c>
      <c r="N203" s="39">
        <v>1</v>
      </c>
      <c r="O203" s="35"/>
      <c r="P203" s="35"/>
      <c r="Q203" s="35"/>
      <c r="R203" s="35"/>
      <c r="S203" s="35"/>
      <c r="T203" s="35"/>
      <c r="U203" s="35"/>
      <c r="V203" s="35"/>
      <c r="W203" s="35"/>
      <c r="X203" s="35"/>
    </row>
    <row r="204" spans="1:24" ht="22.5">
      <c r="A204" s="36">
        <v>202</v>
      </c>
      <c r="B204" s="18" t="s">
        <v>512</v>
      </c>
      <c r="C204" s="24" t="s">
        <v>7</v>
      </c>
      <c r="D204" s="24" t="s">
        <v>6</v>
      </c>
      <c r="E204" s="37">
        <v>32</v>
      </c>
      <c r="F204" s="37">
        <v>21.2</v>
      </c>
      <c r="G204" s="6" t="s">
        <v>141</v>
      </c>
      <c r="H204" s="25">
        <v>55.5</v>
      </c>
      <c r="I204" s="4" t="s">
        <v>52</v>
      </c>
      <c r="J204" s="24" t="s">
        <v>413</v>
      </c>
      <c r="K204" s="2">
        <v>2012</v>
      </c>
      <c r="L204" s="38" t="s">
        <v>2</v>
      </c>
      <c r="M204" s="8" t="s">
        <v>509</v>
      </c>
      <c r="N204" s="39">
        <v>1</v>
      </c>
      <c r="O204" s="35"/>
      <c r="P204" s="35"/>
      <c r="Q204" s="35"/>
      <c r="R204" s="35"/>
      <c r="S204" s="35"/>
      <c r="T204" s="35"/>
      <c r="U204" s="35"/>
      <c r="V204" s="35"/>
      <c r="W204" s="35"/>
      <c r="X204" s="35"/>
    </row>
    <row r="205" spans="1:24" ht="22.5">
      <c r="A205" s="36">
        <v>203</v>
      </c>
      <c r="B205" s="18" t="s">
        <v>511</v>
      </c>
      <c r="C205" s="24" t="s">
        <v>7</v>
      </c>
      <c r="D205" s="24" t="s">
        <v>9</v>
      </c>
      <c r="E205" s="37">
        <v>50</v>
      </c>
      <c r="F205" s="37">
        <v>33.200000000000003</v>
      </c>
      <c r="G205" s="6" t="s">
        <v>141</v>
      </c>
      <c r="H205" s="25">
        <v>70</v>
      </c>
      <c r="I205" s="4" t="s">
        <v>52</v>
      </c>
      <c r="J205" s="24" t="s">
        <v>413</v>
      </c>
      <c r="K205" s="2">
        <v>2014</v>
      </c>
      <c r="L205" s="38" t="s">
        <v>2</v>
      </c>
      <c r="M205" s="8" t="s">
        <v>509</v>
      </c>
      <c r="N205" s="39">
        <v>1</v>
      </c>
      <c r="O205" s="35"/>
      <c r="P205" s="35"/>
      <c r="Q205" s="35"/>
      <c r="R205" s="35"/>
      <c r="S205" s="35"/>
      <c r="T205" s="35"/>
      <c r="U205" s="35"/>
      <c r="V205" s="35"/>
      <c r="W205" s="35"/>
      <c r="X205" s="35"/>
    </row>
    <row r="206" spans="1:24" ht="22.5">
      <c r="A206" s="36">
        <v>204</v>
      </c>
      <c r="B206" s="18" t="s">
        <v>511</v>
      </c>
      <c r="C206" s="24" t="s">
        <v>7</v>
      </c>
      <c r="D206" s="24" t="s">
        <v>6</v>
      </c>
      <c r="E206" s="37">
        <v>40</v>
      </c>
      <c r="F206" s="37">
        <v>26.6</v>
      </c>
      <c r="G206" s="6" t="s">
        <v>141</v>
      </c>
      <c r="H206" s="25">
        <v>70</v>
      </c>
      <c r="I206" s="4" t="s">
        <v>52</v>
      </c>
      <c r="J206" s="24" t="s">
        <v>413</v>
      </c>
      <c r="K206" s="2">
        <v>2014</v>
      </c>
      <c r="L206" s="38" t="s">
        <v>2</v>
      </c>
      <c r="M206" s="8" t="s">
        <v>509</v>
      </c>
      <c r="N206" s="39">
        <v>1</v>
      </c>
      <c r="O206" s="35"/>
      <c r="P206" s="35"/>
      <c r="Q206" s="35"/>
      <c r="R206" s="35"/>
      <c r="S206" s="35"/>
      <c r="T206" s="35"/>
      <c r="U206" s="35"/>
      <c r="V206" s="35"/>
      <c r="W206" s="35"/>
      <c r="X206" s="35"/>
    </row>
    <row r="207" spans="1:24" ht="22.5">
      <c r="A207" s="36">
        <v>205</v>
      </c>
      <c r="B207" s="18" t="s">
        <v>510</v>
      </c>
      <c r="C207" s="24" t="s">
        <v>7</v>
      </c>
      <c r="D207" s="24" t="s">
        <v>9</v>
      </c>
      <c r="E207" s="37">
        <v>40</v>
      </c>
      <c r="F207" s="37">
        <v>26.6</v>
      </c>
      <c r="G207" s="6" t="s">
        <v>141</v>
      </c>
      <c r="H207" s="25">
        <v>23.7</v>
      </c>
      <c r="I207" s="4" t="s">
        <v>52</v>
      </c>
      <c r="J207" s="24" t="s">
        <v>413</v>
      </c>
      <c r="K207" s="2">
        <v>2016</v>
      </c>
      <c r="L207" s="38" t="s">
        <v>2</v>
      </c>
      <c r="M207" s="8" t="s">
        <v>509</v>
      </c>
      <c r="N207" s="39">
        <v>1</v>
      </c>
      <c r="O207" s="35"/>
      <c r="P207" s="35"/>
      <c r="Q207" s="35"/>
      <c r="R207" s="35"/>
      <c r="S207" s="35"/>
      <c r="T207" s="35"/>
      <c r="U207" s="35"/>
      <c r="V207" s="35"/>
      <c r="W207" s="35"/>
      <c r="X207" s="35"/>
    </row>
    <row r="208" spans="1:24" ht="22.5">
      <c r="A208" s="36">
        <v>206</v>
      </c>
      <c r="B208" s="18" t="s">
        <v>510</v>
      </c>
      <c r="C208" s="24" t="s">
        <v>7</v>
      </c>
      <c r="D208" s="24" t="s">
        <v>6</v>
      </c>
      <c r="E208" s="37">
        <v>25</v>
      </c>
      <c r="F208" s="37">
        <v>16.600000000000001</v>
      </c>
      <c r="G208" s="6" t="s">
        <v>141</v>
      </c>
      <c r="H208" s="25">
        <v>23.7</v>
      </c>
      <c r="I208" s="4" t="s">
        <v>52</v>
      </c>
      <c r="J208" s="24" t="s">
        <v>413</v>
      </c>
      <c r="K208" s="2">
        <v>2016</v>
      </c>
      <c r="L208" s="38" t="s">
        <v>2</v>
      </c>
      <c r="M208" s="8" t="s">
        <v>509</v>
      </c>
      <c r="N208" s="39">
        <v>1</v>
      </c>
      <c r="O208" s="35"/>
      <c r="P208" s="35"/>
      <c r="Q208" s="35"/>
      <c r="R208" s="35"/>
      <c r="S208" s="35"/>
      <c r="T208" s="35"/>
      <c r="U208" s="35"/>
      <c r="V208" s="35"/>
      <c r="W208" s="35"/>
      <c r="X208" s="35"/>
    </row>
    <row r="209" spans="1:24" ht="25.5">
      <c r="A209" s="36">
        <v>207</v>
      </c>
      <c r="B209" s="7" t="s">
        <v>508</v>
      </c>
      <c r="C209" s="4" t="s">
        <v>10</v>
      </c>
      <c r="D209" s="4" t="s">
        <v>9</v>
      </c>
      <c r="E209" s="37">
        <v>108</v>
      </c>
      <c r="F209" s="37">
        <v>100</v>
      </c>
      <c r="G209" s="6" t="s">
        <v>5</v>
      </c>
      <c r="H209" s="5">
        <v>144.6</v>
      </c>
      <c r="I209" s="4" t="s">
        <v>105</v>
      </c>
      <c r="J209" s="3" t="s">
        <v>3</v>
      </c>
      <c r="K209" s="2">
        <v>1993</v>
      </c>
      <c r="L209" s="38" t="s">
        <v>2</v>
      </c>
      <c r="M209" s="8" t="s">
        <v>111</v>
      </c>
      <c r="N209" s="39">
        <v>2</v>
      </c>
      <c r="O209" s="35"/>
      <c r="P209" s="35"/>
      <c r="Q209" s="35"/>
      <c r="R209" s="35"/>
      <c r="S209" s="35"/>
      <c r="T209" s="35"/>
      <c r="U209" s="35"/>
      <c r="V209" s="35"/>
      <c r="W209" s="35"/>
      <c r="X209" s="35"/>
    </row>
    <row r="210" spans="1:24" ht="25.5">
      <c r="A210" s="36">
        <v>208</v>
      </c>
      <c r="B210" s="7" t="s">
        <v>508</v>
      </c>
      <c r="C210" s="4" t="s">
        <v>10</v>
      </c>
      <c r="D210" s="4" t="s">
        <v>6</v>
      </c>
      <c r="E210" s="37">
        <v>108</v>
      </c>
      <c r="F210" s="37">
        <v>100</v>
      </c>
      <c r="G210" s="6" t="s">
        <v>5</v>
      </c>
      <c r="H210" s="5">
        <v>144.6</v>
      </c>
      <c r="I210" s="4" t="s">
        <v>105</v>
      </c>
      <c r="J210" s="3" t="s">
        <v>3</v>
      </c>
      <c r="K210" s="2">
        <v>1993</v>
      </c>
      <c r="L210" s="38" t="s">
        <v>2</v>
      </c>
      <c r="M210" s="8" t="s">
        <v>111</v>
      </c>
      <c r="N210" s="39">
        <v>2</v>
      </c>
      <c r="O210" s="35"/>
      <c r="P210" s="35"/>
      <c r="Q210" s="35"/>
      <c r="R210" s="35"/>
      <c r="S210" s="35"/>
      <c r="T210" s="35"/>
      <c r="U210" s="35"/>
      <c r="V210" s="35"/>
      <c r="W210" s="35"/>
      <c r="X210" s="35"/>
    </row>
    <row r="211" spans="1:24" ht="25.5">
      <c r="A211" s="36">
        <v>209</v>
      </c>
      <c r="B211" s="7" t="s">
        <v>507</v>
      </c>
      <c r="C211" s="4" t="s">
        <v>10</v>
      </c>
      <c r="D211" s="4" t="s">
        <v>9</v>
      </c>
      <c r="E211" s="37">
        <v>57</v>
      </c>
      <c r="F211" s="37">
        <v>50</v>
      </c>
      <c r="G211" s="6" t="s">
        <v>5</v>
      </c>
      <c r="H211" s="5">
        <v>76.7</v>
      </c>
      <c r="I211" s="4" t="s">
        <v>105</v>
      </c>
      <c r="J211" s="3" t="s">
        <v>3</v>
      </c>
      <c r="K211" s="2">
        <v>1993</v>
      </c>
      <c r="L211" s="38" t="s">
        <v>2</v>
      </c>
      <c r="M211" s="8" t="s">
        <v>111</v>
      </c>
      <c r="N211" s="39">
        <v>2</v>
      </c>
      <c r="O211" s="35"/>
      <c r="P211" s="35"/>
      <c r="Q211" s="35"/>
      <c r="R211" s="35"/>
      <c r="S211" s="35"/>
      <c r="T211" s="35"/>
      <c r="U211" s="35"/>
      <c r="V211" s="35"/>
      <c r="W211" s="35"/>
      <c r="X211" s="35"/>
    </row>
    <row r="212" spans="1:24" ht="25.5">
      <c r="A212" s="36">
        <v>210</v>
      </c>
      <c r="B212" s="7" t="s">
        <v>507</v>
      </c>
      <c r="C212" s="4" t="s">
        <v>10</v>
      </c>
      <c r="D212" s="4" t="s">
        <v>6</v>
      </c>
      <c r="E212" s="37">
        <v>57</v>
      </c>
      <c r="F212" s="37">
        <v>50</v>
      </c>
      <c r="G212" s="6" t="s">
        <v>5</v>
      </c>
      <c r="H212" s="5">
        <v>76.7</v>
      </c>
      <c r="I212" s="4" t="s">
        <v>105</v>
      </c>
      <c r="J212" s="3" t="s">
        <v>3</v>
      </c>
      <c r="K212" s="2">
        <v>1993</v>
      </c>
      <c r="L212" s="38" t="s">
        <v>2</v>
      </c>
      <c r="M212" s="8" t="s">
        <v>111</v>
      </c>
      <c r="N212" s="39">
        <v>2</v>
      </c>
      <c r="O212" s="35"/>
      <c r="P212" s="35"/>
      <c r="Q212" s="35"/>
      <c r="R212" s="35"/>
      <c r="S212" s="35"/>
      <c r="T212" s="35"/>
      <c r="U212" s="35"/>
      <c r="V212" s="35"/>
      <c r="W212" s="35"/>
      <c r="X212" s="35"/>
    </row>
    <row r="213" spans="1:24" ht="25.5">
      <c r="A213" s="36">
        <v>211</v>
      </c>
      <c r="B213" s="7" t="s">
        <v>506</v>
      </c>
      <c r="C213" s="4" t="s">
        <v>10</v>
      </c>
      <c r="D213" s="4" t="s">
        <v>9</v>
      </c>
      <c r="E213" s="37">
        <v>57</v>
      </c>
      <c r="F213" s="37">
        <v>50</v>
      </c>
      <c r="G213" s="6" t="s">
        <v>5</v>
      </c>
      <c r="H213" s="5">
        <v>78.3</v>
      </c>
      <c r="I213" s="4" t="s">
        <v>105</v>
      </c>
      <c r="J213" s="3" t="s">
        <v>3</v>
      </c>
      <c r="K213" s="2">
        <v>1993</v>
      </c>
      <c r="L213" s="38" t="s">
        <v>2</v>
      </c>
      <c r="M213" s="8" t="s">
        <v>111</v>
      </c>
      <c r="N213" s="39">
        <v>2</v>
      </c>
      <c r="O213" s="35"/>
      <c r="P213" s="35"/>
      <c r="Q213" s="35"/>
      <c r="R213" s="35"/>
      <c r="S213" s="35"/>
      <c r="T213" s="35"/>
      <c r="U213" s="35"/>
      <c r="V213" s="35"/>
      <c r="W213" s="35"/>
      <c r="X213" s="35"/>
    </row>
    <row r="214" spans="1:24" ht="25.5">
      <c r="A214" s="36">
        <v>212</v>
      </c>
      <c r="B214" s="7" t="s">
        <v>506</v>
      </c>
      <c r="C214" s="4" t="s">
        <v>10</v>
      </c>
      <c r="D214" s="4" t="s">
        <v>6</v>
      </c>
      <c r="E214" s="37">
        <v>57</v>
      </c>
      <c r="F214" s="37">
        <v>50</v>
      </c>
      <c r="G214" s="6" t="s">
        <v>5</v>
      </c>
      <c r="H214" s="5">
        <v>78.3</v>
      </c>
      <c r="I214" s="4" t="s">
        <v>105</v>
      </c>
      <c r="J214" s="3" t="s">
        <v>3</v>
      </c>
      <c r="K214" s="2">
        <v>1993</v>
      </c>
      <c r="L214" s="38" t="s">
        <v>2</v>
      </c>
      <c r="M214" s="8" t="s">
        <v>111</v>
      </c>
      <c r="N214" s="39">
        <v>2</v>
      </c>
      <c r="O214" s="35"/>
      <c r="P214" s="35"/>
      <c r="Q214" s="35"/>
      <c r="R214" s="35"/>
      <c r="S214" s="35"/>
      <c r="T214" s="35"/>
      <c r="U214" s="35"/>
      <c r="V214" s="35"/>
      <c r="W214" s="35"/>
      <c r="X214" s="35"/>
    </row>
    <row r="215" spans="1:24" ht="25.5">
      <c r="A215" s="36">
        <v>213</v>
      </c>
      <c r="B215" s="7" t="s">
        <v>505</v>
      </c>
      <c r="C215" s="4" t="s">
        <v>10</v>
      </c>
      <c r="D215" s="4" t="s">
        <v>9</v>
      </c>
      <c r="E215" s="37">
        <v>159</v>
      </c>
      <c r="F215" s="37">
        <v>150</v>
      </c>
      <c r="G215" s="6" t="s">
        <v>5</v>
      </c>
      <c r="H215" s="5">
        <v>64.8</v>
      </c>
      <c r="I215" s="4" t="s">
        <v>105</v>
      </c>
      <c r="J215" s="3" t="s">
        <v>3</v>
      </c>
      <c r="K215" s="2">
        <v>1993</v>
      </c>
      <c r="L215" s="38" t="s">
        <v>2</v>
      </c>
      <c r="M215" s="8" t="s">
        <v>111</v>
      </c>
      <c r="N215" s="39">
        <v>2</v>
      </c>
      <c r="O215" s="35"/>
      <c r="P215" s="35"/>
      <c r="Q215" s="35"/>
      <c r="R215" s="35"/>
      <c r="S215" s="35"/>
      <c r="T215" s="35"/>
      <c r="U215" s="35"/>
      <c r="V215" s="35"/>
      <c r="W215" s="35"/>
      <c r="X215" s="35"/>
    </row>
    <row r="216" spans="1:24" ht="25.5">
      <c r="A216" s="36">
        <v>214</v>
      </c>
      <c r="B216" s="7" t="s">
        <v>505</v>
      </c>
      <c r="C216" s="4" t="s">
        <v>10</v>
      </c>
      <c r="D216" s="4" t="s">
        <v>6</v>
      </c>
      <c r="E216" s="37">
        <v>159</v>
      </c>
      <c r="F216" s="37">
        <v>150</v>
      </c>
      <c r="G216" s="6" t="s">
        <v>5</v>
      </c>
      <c r="H216" s="5">
        <v>64.8</v>
      </c>
      <c r="I216" s="4" t="s">
        <v>105</v>
      </c>
      <c r="J216" s="3" t="s">
        <v>3</v>
      </c>
      <c r="K216" s="2">
        <v>1993</v>
      </c>
      <c r="L216" s="38" t="s">
        <v>2</v>
      </c>
      <c r="M216" s="8" t="s">
        <v>111</v>
      </c>
      <c r="N216" s="39">
        <v>2</v>
      </c>
      <c r="O216" s="35"/>
      <c r="P216" s="35"/>
      <c r="Q216" s="35"/>
      <c r="R216" s="35"/>
      <c r="S216" s="35"/>
      <c r="T216" s="35"/>
      <c r="U216" s="35"/>
      <c r="V216" s="35"/>
      <c r="W216" s="35"/>
      <c r="X216" s="35"/>
    </row>
    <row r="217" spans="1:24" ht="25.5">
      <c r="A217" s="36">
        <v>215</v>
      </c>
      <c r="B217" s="7" t="s">
        <v>505</v>
      </c>
      <c r="C217" s="4" t="s">
        <v>10</v>
      </c>
      <c r="D217" s="4" t="s">
        <v>9</v>
      </c>
      <c r="E217" s="37">
        <v>159</v>
      </c>
      <c r="F217" s="37">
        <v>150</v>
      </c>
      <c r="G217" s="6" t="s">
        <v>5</v>
      </c>
      <c r="H217" s="5">
        <v>5.8</v>
      </c>
      <c r="I217" s="4" t="s">
        <v>105</v>
      </c>
      <c r="J217" s="3" t="s">
        <v>51</v>
      </c>
      <c r="K217" s="2">
        <v>1993</v>
      </c>
      <c r="L217" s="38" t="s">
        <v>2</v>
      </c>
      <c r="M217" s="8" t="s">
        <v>111</v>
      </c>
      <c r="N217" s="39">
        <v>2</v>
      </c>
      <c r="O217" s="35"/>
      <c r="P217" s="35"/>
      <c r="Q217" s="35"/>
      <c r="R217" s="35"/>
      <c r="S217" s="35"/>
      <c r="T217" s="35"/>
      <c r="U217" s="35"/>
      <c r="V217" s="35"/>
      <c r="W217" s="35"/>
      <c r="X217" s="35"/>
    </row>
    <row r="218" spans="1:24" ht="25.5">
      <c r="A218" s="36">
        <v>216</v>
      </c>
      <c r="B218" s="7" t="s">
        <v>505</v>
      </c>
      <c r="C218" s="4" t="s">
        <v>10</v>
      </c>
      <c r="D218" s="4" t="s">
        <v>6</v>
      </c>
      <c r="E218" s="37">
        <v>159</v>
      </c>
      <c r="F218" s="37">
        <v>150</v>
      </c>
      <c r="G218" s="6" t="s">
        <v>5</v>
      </c>
      <c r="H218" s="5">
        <v>5.8</v>
      </c>
      <c r="I218" s="4" t="s">
        <v>105</v>
      </c>
      <c r="J218" s="3" t="s">
        <v>51</v>
      </c>
      <c r="K218" s="2">
        <v>1993</v>
      </c>
      <c r="L218" s="38" t="s">
        <v>2</v>
      </c>
      <c r="M218" s="8" t="s">
        <v>111</v>
      </c>
      <c r="N218" s="39">
        <v>2</v>
      </c>
      <c r="O218" s="35"/>
      <c r="P218" s="35"/>
      <c r="Q218" s="35"/>
      <c r="R218" s="35"/>
      <c r="S218" s="35"/>
      <c r="T218" s="35"/>
      <c r="U218" s="35"/>
      <c r="V218" s="35"/>
      <c r="W218" s="35"/>
      <c r="X218" s="35"/>
    </row>
    <row r="219" spans="1:24" ht="25.5">
      <c r="A219" s="36">
        <v>217</v>
      </c>
      <c r="B219" s="7" t="s">
        <v>504</v>
      </c>
      <c r="C219" s="4" t="s">
        <v>10</v>
      </c>
      <c r="D219" s="4" t="s">
        <v>9</v>
      </c>
      <c r="E219" s="37">
        <v>133</v>
      </c>
      <c r="F219" s="37">
        <v>124</v>
      </c>
      <c r="G219" s="6" t="s">
        <v>5</v>
      </c>
      <c r="H219" s="5">
        <v>165.4</v>
      </c>
      <c r="I219" s="4" t="s">
        <v>105</v>
      </c>
      <c r="J219" s="3" t="s">
        <v>3</v>
      </c>
      <c r="K219" s="2">
        <v>1993</v>
      </c>
      <c r="L219" s="38" t="s">
        <v>2</v>
      </c>
      <c r="M219" s="8" t="s">
        <v>111</v>
      </c>
      <c r="N219" s="39">
        <v>2</v>
      </c>
      <c r="O219" s="35"/>
      <c r="P219" s="35"/>
      <c r="Q219" s="35"/>
      <c r="R219" s="35"/>
      <c r="S219" s="35"/>
      <c r="T219" s="35"/>
      <c r="U219" s="35"/>
      <c r="V219" s="35"/>
      <c r="W219" s="35"/>
      <c r="X219" s="35"/>
    </row>
    <row r="220" spans="1:24" ht="25.5">
      <c r="A220" s="36">
        <v>218</v>
      </c>
      <c r="B220" s="7" t="s">
        <v>504</v>
      </c>
      <c r="C220" s="4" t="s">
        <v>10</v>
      </c>
      <c r="D220" s="4" t="s">
        <v>6</v>
      </c>
      <c r="E220" s="37">
        <v>133</v>
      </c>
      <c r="F220" s="37">
        <v>124</v>
      </c>
      <c r="G220" s="6" t="s">
        <v>5</v>
      </c>
      <c r="H220" s="5">
        <v>165.4</v>
      </c>
      <c r="I220" s="4" t="s">
        <v>105</v>
      </c>
      <c r="J220" s="3" t="s">
        <v>3</v>
      </c>
      <c r="K220" s="2">
        <v>1993</v>
      </c>
      <c r="L220" s="38" t="s">
        <v>2</v>
      </c>
      <c r="M220" s="8" t="s">
        <v>111</v>
      </c>
      <c r="N220" s="39">
        <v>2</v>
      </c>
      <c r="O220" s="35"/>
      <c r="P220" s="35"/>
      <c r="Q220" s="35"/>
      <c r="R220" s="35"/>
      <c r="S220" s="35"/>
      <c r="T220" s="35"/>
      <c r="U220" s="35"/>
      <c r="V220" s="35"/>
      <c r="W220" s="35"/>
      <c r="X220" s="35"/>
    </row>
    <row r="221" spans="1:24" ht="25.5">
      <c r="A221" s="36">
        <v>219</v>
      </c>
      <c r="B221" s="7" t="s">
        <v>503</v>
      </c>
      <c r="C221" s="4" t="s">
        <v>10</v>
      </c>
      <c r="D221" s="4" t="s">
        <v>9</v>
      </c>
      <c r="E221" s="37">
        <v>108</v>
      </c>
      <c r="F221" s="37">
        <v>100</v>
      </c>
      <c r="G221" s="6" t="s">
        <v>5</v>
      </c>
      <c r="H221" s="5">
        <v>16</v>
      </c>
      <c r="I221" s="4" t="s">
        <v>105</v>
      </c>
      <c r="J221" s="3" t="s">
        <v>3</v>
      </c>
      <c r="K221" s="2">
        <v>1993</v>
      </c>
      <c r="L221" s="38" t="s">
        <v>2</v>
      </c>
      <c r="M221" s="8" t="s">
        <v>111</v>
      </c>
      <c r="N221" s="39">
        <v>2</v>
      </c>
      <c r="O221" s="35"/>
      <c r="P221" s="35"/>
      <c r="Q221" s="35"/>
      <c r="R221" s="35"/>
      <c r="S221" s="35"/>
      <c r="T221" s="35"/>
      <c r="U221" s="35"/>
      <c r="V221" s="35"/>
      <c r="W221" s="35"/>
      <c r="X221" s="35"/>
    </row>
    <row r="222" spans="1:24" ht="25.5">
      <c r="A222" s="36">
        <v>220</v>
      </c>
      <c r="B222" s="7" t="s">
        <v>503</v>
      </c>
      <c r="C222" s="4" t="s">
        <v>10</v>
      </c>
      <c r="D222" s="4" t="s">
        <v>6</v>
      </c>
      <c r="E222" s="37">
        <v>108</v>
      </c>
      <c r="F222" s="37">
        <v>100</v>
      </c>
      <c r="G222" s="6" t="s">
        <v>5</v>
      </c>
      <c r="H222" s="5">
        <v>16</v>
      </c>
      <c r="I222" s="4" t="s">
        <v>105</v>
      </c>
      <c r="J222" s="3" t="s">
        <v>3</v>
      </c>
      <c r="K222" s="2">
        <v>1993</v>
      </c>
      <c r="L222" s="38" t="s">
        <v>2</v>
      </c>
      <c r="M222" s="8" t="s">
        <v>111</v>
      </c>
      <c r="N222" s="39">
        <v>2</v>
      </c>
      <c r="O222" s="35"/>
      <c r="P222" s="35"/>
      <c r="Q222" s="35"/>
      <c r="R222" s="35"/>
      <c r="S222" s="35"/>
      <c r="T222" s="35"/>
      <c r="U222" s="35"/>
      <c r="V222" s="35"/>
      <c r="W222" s="35"/>
      <c r="X222" s="35"/>
    </row>
    <row r="223" spans="1:24" ht="25.5">
      <c r="A223" s="36">
        <v>221</v>
      </c>
      <c r="B223" s="7" t="s">
        <v>502</v>
      </c>
      <c r="C223" s="4" t="s">
        <v>10</v>
      </c>
      <c r="D223" s="4" t="s">
        <v>9</v>
      </c>
      <c r="E223" s="37">
        <v>108</v>
      </c>
      <c r="F223" s="37">
        <v>100</v>
      </c>
      <c r="G223" s="6" t="s">
        <v>5</v>
      </c>
      <c r="H223" s="5">
        <v>54.3</v>
      </c>
      <c r="I223" s="4" t="s">
        <v>105</v>
      </c>
      <c r="J223" s="3" t="s">
        <v>3</v>
      </c>
      <c r="K223" s="2">
        <v>1993</v>
      </c>
      <c r="L223" s="38" t="s">
        <v>2</v>
      </c>
      <c r="M223" s="8" t="s">
        <v>111</v>
      </c>
      <c r="N223" s="39">
        <v>2</v>
      </c>
      <c r="O223" s="35"/>
      <c r="P223" s="35"/>
      <c r="Q223" s="35"/>
      <c r="R223" s="35"/>
      <c r="S223" s="35"/>
      <c r="T223" s="35"/>
      <c r="U223" s="35"/>
      <c r="V223" s="35"/>
      <c r="W223" s="35"/>
      <c r="X223" s="35"/>
    </row>
    <row r="224" spans="1:24" ht="25.5">
      <c r="A224" s="36">
        <v>222</v>
      </c>
      <c r="B224" s="7" t="s">
        <v>502</v>
      </c>
      <c r="C224" s="4" t="s">
        <v>10</v>
      </c>
      <c r="D224" s="4" t="s">
        <v>6</v>
      </c>
      <c r="E224" s="37">
        <v>108</v>
      </c>
      <c r="F224" s="37">
        <v>100</v>
      </c>
      <c r="G224" s="6" t="s">
        <v>5</v>
      </c>
      <c r="H224" s="5">
        <v>54.3</v>
      </c>
      <c r="I224" s="4" t="s">
        <v>105</v>
      </c>
      <c r="J224" s="3" t="s">
        <v>3</v>
      </c>
      <c r="K224" s="2">
        <v>1993</v>
      </c>
      <c r="L224" s="38" t="s">
        <v>2</v>
      </c>
      <c r="M224" s="8" t="s">
        <v>111</v>
      </c>
      <c r="N224" s="39">
        <v>2</v>
      </c>
      <c r="O224" s="35"/>
      <c r="P224" s="35"/>
      <c r="Q224" s="35"/>
      <c r="R224" s="35"/>
      <c r="S224" s="35"/>
      <c r="T224" s="35"/>
      <c r="U224" s="35"/>
      <c r="V224" s="35"/>
      <c r="W224" s="35"/>
      <c r="X224" s="35"/>
    </row>
    <row r="225" spans="1:24" ht="25.5">
      <c r="A225" s="36">
        <v>223</v>
      </c>
      <c r="B225" s="7" t="s">
        <v>502</v>
      </c>
      <c r="C225" s="4" t="s">
        <v>10</v>
      </c>
      <c r="D225" s="4" t="s">
        <v>9</v>
      </c>
      <c r="E225" s="37">
        <v>57</v>
      </c>
      <c r="F225" s="37">
        <v>50</v>
      </c>
      <c r="G225" s="6" t="s">
        <v>5</v>
      </c>
      <c r="H225" s="5">
        <v>9.4</v>
      </c>
      <c r="I225" s="4" t="s">
        <v>105</v>
      </c>
      <c r="J225" s="3" t="s">
        <v>3</v>
      </c>
      <c r="K225" s="2">
        <v>1993</v>
      </c>
      <c r="L225" s="38" t="s">
        <v>2</v>
      </c>
      <c r="M225" s="8" t="s">
        <v>111</v>
      </c>
      <c r="N225" s="39">
        <v>2</v>
      </c>
      <c r="O225" s="35"/>
      <c r="P225" s="35"/>
      <c r="Q225" s="35"/>
      <c r="R225" s="35"/>
      <c r="S225" s="35"/>
      <c r="T225" s="35"/>
      <c r="U225" s="35"/>
      <c r="V225" s="35"/>
      <c r="W225" s="35"/>
      <c r="X225" s="35"/>
    </row>
    <row r="226" spans="1:24" ht="25.5">
      <c r="A226" s="36">
        <v>224</v>
      </c>
      <c r="B226" s="7" t="s">
        <v>502</v>
      </c>
      <c r="C226" s="4" t="s">
        <v>10</v>
      </c>
      <c r="D226" s="4" t="s">
        <v>6</v>
      </c>
      <c r="E226" s="37">
        <v>57</v>
      </c>
      <c r="F226" s="37">
        <v>50</v>
      </c>
      <c r="G226" s="6" t="s">
        <v>5</v>
      </c>
      <c r="H226" s="5">
        <v>9.4</v>
      </c>
      <c r="I226" s="4" t="s">
        <v>105</v>
      </c>
      <c r="J226" s="3" t="s">
        <v>3</v>
      </c>
      <c r="K226" s="2">
        <v>1993</v>
      </c>
      <c r="L226" s="38" t="s">
        <v>2</v>
      </c>
      <c r="M226" s="8" t="s">
        <v>111</v>
      </c>
      <c r="N226" s="39">
        <v>2</v>
      </c>
      <c r="O226" s="35"/>
      <c r="P226" s="35"/>
      <c r="Q226" s="35"/>
      <c r="R226" s="35"/>
      <c r="S226" s="35"/>
      <c r="T226" s="35"/>
      <c r="U226" s="35"/>
      <c r="V226" s="35"/>
      <c r="W226" s="35"/>
      <c r="X226" s="35"/>
    </row>
    <row r="227" spans="1:24" ht="33.75">
      <c r="A227" s="36">
        <v>225</v>
      </c>
      <c r="B227" s="7" t="s">
        <v>501</v>
      </c>
      <c r="C227" s="4" t="s">
        <v>10</v>
      </c>
      <c r="D227" s="4" t="s">
        <v>9</v>
      </c>
      <c r="E227" s="37">
        <v>76</v>
      </c>
      <c r="F227" s="37">
        <v>69</v>
      </c>
      <c r="G227" s="6" t="s">
        <v>5</v>
      </c>
      <c r="H227" s="5">
        <v>291.3</v>
      </c>
      <c r="I227" s="4" t="s">
        <v>105</v>
      </c>
      <c r="J227" s="3" t="s">
        <v>3</v>
      </c>
      <c r="K227" s="2">
        <v>1993</v>
      </c>
      <c r="L227" s="38" t="s">
        <v>2</v>
      </c>
      <c r="M227" s="8" t="s">
        <v>111</v>
      </c>
      <c r="N227" s="39">
        <v>2</v>
      </c>
      <c r="O227" s="35"/>
      <c r="P227" s="35"/>
      <c r="Q227" s="35"/>
      <c r="R227" s="35"/>
      <c r="S227" s="35"/>
      <c r="T227" s="35"/>
      <c r="U227" s="35"/>
      <c r="V227" s="35"/>
      <c r="W227" s="35"/>
      <c r="X227" s="35"/>
    </row>
    <row r="228" spans="1:24" ht="33.75">
      <c r="A228" s="36">
        <v>226</v>
      </c>
      <c r="B228" s="7" t="s">
        <v>501</v>
      </c>
      <c r="C228" s="4" t="s">
        <v>10</v>
      </c>
      <c r="D228" s="4" t="s">
        <v>6</v>
      </c>
      <c r="E228" s="37">
        <v>76</v>
      </c>
      <c r="F228" s="37">
        <v>69</v>
      </c>
      <c r="G228" s="6" t="s">
        <v>5</v>
      </c>
      <c r="H228" s="5">
        <v>291.3</v>
      </c>
      <c r="I228" s="4" t="s">
        <v>105</v>
      </c>
      <c r="J228" s="3" t="s">
        <v>3</v>
      </c>
      <c r="K228" s="2">
        <v>1993</v>
      </c>
      <c r="L228" s="38" t="s">
        <v>2</v>
      </c>
      <c r="M228" s="8" t="s">
        <v>111</v>
      </c>
      <c r="N228" s="39">
        <v>2</v>
      </c>
      <c r="O228" s="35"/>
      <c r="P228" s="35"/>
      <c r="Q228" s="35"/>
      <c r="R228" s="35"/>
      <c r="S228" s="35"/>
      <c r="T228" s="35"/>
      <c r="U228" s="35"/>
      <c r="V228" s="35"/>
      <c r="W228" s="35"/>
      <c r="X228" s="35"/>
    </row>
    <row r="229" spans="1:24" ht="33.75">
      <c r="A229" s="36">
        <v>227</v>
      </c>
      <c r="B229" s="7" t="s">
        <v>501</v>
      </c>
      <c r="C229" s="4" t="s">
        <v>10</v>
      </c>
      <c r="D229" s="4" t="s">
        <v>9</v>
      </c>
      <c r="E229" s="37">
        <v>38</v>
      </c>
      <c r="F229" s="37">
        <v>31.6</v>
      </c>
      <c r="G229" s="6" t="s">
        <v>5</v>
      </c>
      <c r="H229" s="5">
        <v>46</v>
      </c>
      <c r="I229" s="4" t="s">
        <v>105</v>
      </c>
      <c r="J229" s="3" t="s">
        <v>3</v>
      </c>
      <c r="K229" s="2">
        <v>1993</v>
      </c>
      <c r="L229" s="38" t="s">
        <v>2</v>
      </c>
      <c r="M229" s="8" t="s">
        <v>111</v>
      </c>
      <c r="N229" s="39">
        <v>2</v>
      </c>
      <c r="O229" s="35"/>
      <c r="P229" s="35"/>
      <c r="Q229" s="35"/>
      <c r="R229" s="35"/>
      <c r="S229" s="35"/>
      <c r="T229" s="35"/>
      <c r="U229" s="35"/>
      <c r="V229" s="35"/>
      <c r="W229" s="35"/>
      <c r="X229" s="35"/>
    </row>
    <row r="230" spans="1:24" ht="33.75">
      <c r="A230" s="36">
        <v>228</v>
      </c>
      <c r="B230" s="7" t="s">
        <v>501</v>
      </c>
      <c r="C230" s="4" t="s">
        <v>10</v>
      </c>
      <c r="D230" s="4" t="s">
        <v>6</v>
      </c>
      <c r="E230" s="37">
        <v>38</v>
      </c>
      <c r="F230" s="37">
        <v>31.6</v>
      </c>
      <c r="G230" s="6" t="s">
        <v>5</v>
      </c>
      <c r="H230" s="5">
        <v>46</v>
      </c>
      <c r="I230" s="4" t="s">
        <v>105</v>
      </c>
      <c r="J230" s="3" t="s">
        <v>3</v>
      </c>
      <c r="K230" s="2">
        <v>1993</v>
      </c>
      <c r="L230" s="38" t="s">
        <v>2</v>
      </c>
      <c r="M230" s="8" t="s">
        <v>111</v>
      </c>
      <c r="N230" s="39">
        <v>2</v>
      </c>
      <c r="O230" s="35"/>
      <c r="P230" s="35"/>
      <c r="Q230" s="35"/>
      <c r="R230" s="35"/>
      <c r="S230" s="35"/>
      <c r="T230" s="35"/>
      <c r="U230" s="35"/>
      <c r="V230" s="35"/>
      <c r="W230" s="35"/>
      <c r="X230" s="35"/>
    </row>
    <row r="231" spans="1:24" ht="25.5">
      <c r="A231" s="36">
        <v>229</v>
      </c>
      <c r="B231" s="7" t="s">
        <v>500</v>
      </c>
      <c r="C231" s="4" t="s">
        <v>10</v>
      </c>
      <c r="D231" s="4" t="s">
        <v>9</v>
      </c>
      <c r="E231" s="37">
        <v>76</v>
      </c>
      <c r="F231" s="37">
        <v>69</v>
      </c>
      <c r="G231" s="6" t="s">
        <v>5</v>
      </c>
      <c r="H231" s="5">
        <v>73.8</v>
      </c>
      <c r="I231" s="4" t="s">
        <v>105</v>
      </c>
      <c r="J231" s="3" t="s">
        <v>3</v>
      </c>
      <c r="K231" s="2">
        <v>1997</v>
      </c>
      <c r="L231" s="38" t="s">
        <v>2</v>
      </c>
      <c r="M231" s="8" t="s">
        <v>111</v>
      </c>
      <c r="N231" s="39">
        <v>2</v>
      </c>
      <c r="O231" s="35"/>
      <c r="P231" s="35"/>
      <c r="Q231" s="35"/>
      <c r="R231" s="35"/>
      <c r="S231" s="35"/>
      <c r="T231" s="35"/>
      <c r="U231" s="35"/>
      <c r="V231" s="35"/>
      <c r="W231" s="35"/>
      <c r="X231" s="35"/>
    </row>
    <row r="232" spans="1:24" ht="25.5">
      <c r="A232" s="36">
        <v>230</v>
      </c>
      <c r="B232" s="7" t="s">
        <v>500</v>
      </c>
      <c r="C232" s="4" t="s">
        <v>10</v>
      </c>
      <c r="D232" s="4" t="s">
        <v>6</v>
      </c>
      <c r="E232" s="37">
        <v>76</v>
      </c>
      <c r="F232" s="37">
        <v>69</v>
      </c>
      <c r="G232" s="6" t="s">
        <v>5</v>
      </c>
      <c r="H232" s="5">
        <v>73.8</v>
      </c>
      <c r="I232" s="4" t="s">
        <v>105</v>
      </c>
      <c r="J232" s="3" t="s">
        <v>3</v>
      </c>
      <c r="K232" s="2">
        <v>1997</v>
      </c>
      <c r="L232" s="38" t="s">
        <v>2</v>
      </c>
      <c r="M232" s="8" t="s">
        <v>111</v>
      </c>
      <c r="N232" s="39">
        <v>2</v>
      </c>
      <c r="O232" s="35"/>
      <c r="P232" s="35"/>
      <c r="Q232" s="35"/>
      <c r="R232" s="35"/>
      <c r="S232" s="35"/>
      <c r="T232" s="35"/>
      <c r="U232" s="35"/>
      <c r="V232" s="35"/>
      <c r="W232" s="35"/>
      <c r="X232" s="35"/>
    </row>
    <row r="233" spans="1:24" ht="25.5">
      <c r="A233" s="36">
        <v>231</v>
      </c>
      <c r="B233" s="7" t="s">
        <v>500</v>
      </c>
      <c r="C233" s="4" t="s">
        <v>10</v>
      </c>
      <c r="D233" s="4" t="s">
        <v>9</v>
      </c>
      <c r="E233" s="37">
        <v>76</v>
      </c>
      <c r="F233" s="37">
        <v>69</v>
      </c>
      <c r="G233" s="6" t="s">
        <v>5</v>
      </c>
      <c r="H233" s="5">
        <v>9</v>
      </c>
      <c r="I233" s="4" t="s">
        <v>105</v>
      </c>
      <c r="J233" s="3" t="s">
        <v>51</v>
      </c>
      <c r="K233" s="2">
        <v>1997</v>
      </c>
      <c r="L233" s="38" t="s">
        <v>2</v>
      </c>
      <c r="M233" s="8" t="s">
        <v>111</v>
      </c>
      <c r="N233" s="39">
        <v>2</v>
      </c>
      <c r="O233" s="35"/>
      <c r="P233" s="35"/>
      <c r="Q233" s="35"/>
      <c r="R233" s="35"/>
      <c r="S233" s="35"/>
      <c r="T233" s="35"/>
      <c r="U233" s="35"/>
      <c r="V233" s="35"/>
      <c r="W233" s="35"/>
      <c r="X233" s="35"/>
    </row>
    <row r="234" spans="1:24" ht="25.5">
      <c r="A234" s="36">
        <v>232</v>
      </c>
      <c r="B234" s="7" t="s">
        <v>500</v>
      </c>
      <c r="C234" s="4" t="s">
        <v>10</v>
      </c>
      <c r="D234" s="4" t="s">
        <v>6</v>
      </c>
      <c r="E234" s="37">
        <v>76</v>
      </c>
      <c r="F234" s="37">
        <v>69</v>
      </c>
      <c r="G234" s="6" t="s">
        <v>5</v>
      </c>
      <c r="H234" s="5">
        <v>9</v>
      </c>
      <c r="I234" s="4" t="s">
        <v>105</v>
      </c>
      <c r="J234" s="3" t="s">
        <v>51</v>
      </c>
      <c r="K234" s="2">
        <v>1997</v>
      </c>
      <c r="L234" s="38" t="s">
        <v>2</v>
      </c>
      <c r="M234" s="8" t="s">
        <v>111</v>
      </c>
      <c r="N234" s="39">
        <v>2</v>
      </c>
      <c r="O234" s="35"/>
      <c r="P234" s="35"/>
      <c r="Q234" s="35"/>
      <c r="R234" s="35"/>
      <c r="S234" s="35"/>
      <c r="T234" s="35"/>
      <c r="U234" s="35"/>
      <c r="V234" s="35"/>
      <c r="W234" s="35"/>
      <c r="X234" s="35"/>
    </row>
    <row r="235" spans="1:24" ht="25.5">
      <c r="A235" s="36">
        <v>233</v>
      </c>
      <c r="B235" s="7" t="s">
        <v>499</v>
      </c>
      <c r="C235" s="4" t="s">
        <v>10</v>
      </c>
      <c r="D235" s="4" t="s">
        <v>9</v>
      </c>
      <c r="E235" s="37">
        <v>57</v>
      </c>
      <c r="F235" s="37">
        <v>50</v>
      </c>
      <c r="G235" s="6" t="s">
        <v>5</v>
      </c>
      <c r="H235" s="5">
        <v>67.900000000000006</v>
      </c>
      <c r="I235" s="4" t="s">
        <v>105</v>
      </c>
      <c r="J235" s="3" t="s">
        <v>3</v>
      </c>
      <c r="K235" s="2">
        <v>1997</v>
      </c>
      <c r="L235" s="38" t="s">
        <v>2</v>
      </c>
      <c r="M235" s="8" t="s">
        <v>111</v>
      </c>
      <c r="N235" s="39">
        <v>2</v>
      </c>
      <c r="O235" s="35"/>
      <c r="P235" s="35"/>
      <c r="Q235" s="35"/>
      <c r="R235" s="35"/>
      <c r="S235" s="35"/>
      <c r="T235" s="35"/>
      <c r="U235" s="35"/>
      <c r="V235" s="35"/>
      <c r="W235" s="35"/>
      <c r="X235" s="35"/>
    </row>
    <row r="236" spans="1:24" ht="25.5">
      <c r="A236" s="36">
        <v>234</v>
      </c>
      <c r="B236" s="7" t="s">
        <v>499</v>
      </c>
      <c r="C236" s="4" t="s">
        <v>10</v>
      </c>
      <c r="D236" s="4" t="s">
        <v>6</v>
      </c>
      <c r="E236" s="37">
        <v>57</v>
      </c>
      <c r="F236" s="37">
        <v>50</v>
      </c>
      <c r="G236" s="6" t="s">
        <v>5</v>
      </c>
      <c r="H236" s="5">
        <v>67.900000000000006</v>
      </c>
      <c r="I236" s="4" t="s">
        <v>105</v>
      </c>
      <c r="J236" s="3" t="s">
        <v>3</v>
      </c>
      <c r="K236" s="2">
        <v>1997</v>
      </c>
      <c r="L236" s="38" t="s">
        <v>2</v>
      </c>
      <c r="M236" s="8" t="s">
        <v>111</v>
      </c>
      <c r="N236" s="39">
        <v>2</v>
      </c>
      <c r="O236" s="35"/>
      <c r="P236" s="35"/>
      <c r="Q236" s="35"/>
      <c r="R236" s="35"/>
      <c r="S236" s="35"/>
      <c r="T236" s="35"/>
      <c r="U236" s="35"/>
      <c r="V236" s="35"/>
      <c r="W236" s="35"/>
      <c r="X236" s="35"/>
    </row>
    <row r="237" spans="1:24" ht="25.5">
      <c r="A237" s="36">
        <v>235</v>
      </c>
      <c r="B237" s="7" t="s">
        <v>498</v>
      </c>
      <c r="C237" s="4" t="s">
        <v>10</v>
      </c>
      <c r="D237" s="4" t="s">
        <v>9</v>
      </c>
      <c r="E237" s="37">
        <v>57</v>
      </c>
      <c r="F237" s="37">
        <v>50</v>
      </c>
      <c r="G237" s="6" t="s">
        <v>5</v>
      </c>
      <c r="H237" s="5">
        <v>9</v>
      </c>
      <c r="I237" s="4" t="s">
        <v>105</v>
      </c>
      <c r="J237" s="3" t="s">
        <v>3</v>
      </c>
      <c r="K237" s="2">
        <v>1993</v>
      </c>
      <c r="L237" s="38" t="s">
        <v>2</v>
      </c>
      <c r="M237" s="8" t="s">
        <v>111</v>
      </c>
      <c r="N237" s="39">
        <v>2</v>
      </c>
      <c r="O237" s="35"/>
      <c r="P237" s="35"/>
      <c r="Q237" s="35"/>
      <c r="R237" s="35"/>
      <c r="S237" s="35"/>
      <c r="T237" s="35"/>
      <c r="U237" s="35"/>
      <c r="V237" s="35"/>
      <c r="W237" s="35"/>
      <c r="X237" s="35"/>
    </row>
    <row r="238" spans="1:24" ht="25.5">
      <c r="A238" s="36">
        <v>236</v>
      </c>
      <c r="B238" s="7" t="s">
        <v>498</v>
      </c>
      <c r="C238" s="4" t="s">
        <v>10</v>
      </c>
      <c r="D238" s="4" t="s">
        <v>6</v>
      </c>
      <c r="E238" s="37">
        <v>57</v>
      </c>
      <c r="F238" s="37">
        <v>50</v>
      </c>
      <c r="G238" s="6" t="s">
        <v>5</v>
      </c>
      <c r="H238" s="5">
        <v>9</v>
      </c>
      <c r="I238" s="4" t="s">
        <v>105</v>
      </c>
      <c r="J238" s="3" t="s">
        <v>3</v>
      </c>
      <c r="K238" s="2">
        <v>1993</v>
      </c>
      <c r="L238" s="38" t="s">
        <v>2</v>
      </c>
      <c r="M238" s="8" t="s">
        <v>111</v>
      </c>
      <c r="N238" s="39">
        <v>2</v>
      </c>
      <c r="O238" s="35"/>
      <c r="P238" s="35"/>
      <c r="Q238" s="35"/>
      <c r="R238" s="35"/>
      <c r="S238" s="35"/>
      <c r="T238" s="35"/>
      <c r="U238" s="35"/>
      <c r="V238" s="35"/>
      <c r="W238" s="35"/>
      <c r="X238" s="35"/>
    </row>
    <row r="239" spans="1:24" ht="25.5">
      <c r="A239" s="36">
        <v>237</v>
      </c>
      <c r="B239" s="7" t="s">
        <v>497</v>
      </c>
      <c r="C239" s="4" t="s">
        <v>10</v>
      </c>
      <c r="D239" s="4" t="s">
        <v>9</v>
      </c>
      <c r="E239" s="37">
        <v>108</v>
      </c>
      <c r="F239" s="37">
        <v>100</v>
      </c>
      <c r="G239" s="6" t="s">
        <v>5</v>
      </c>
      <c r="H239" s="5">
        <v>27.3</v>
      </c>
      <c r="I239" s="4" t="s">
        <v>105</v>
      </c>
      <c r="J239" s="3" t="s">
        <v>3</v>
      </c>
      <c r="K239" s="2">
        <v>1997</v>
      </c>
      <c r="L239" s="38" t="s">
        <v>2</v>
      </c>
      <c r="M239" s="8" t="s">
        <v>111</v>
      </c>
      <c r="N239" s="39">
        <v>2</v>
      </c>
      <c r="O239" s="35"/>
      <c r="P239" s="35"/>
      <c r="Q239" s="35"/>
      <c r="R239" s="35"/>
      <c r="S239" s="35"/>
      <c r="T239" s="35"/>
      <c r="U239" s="35"/>
      <c r="V239" s="35"/>
      <c r="W239" s="35"/>
      <c r="X239" s="35"/>
    </row>
    <row r="240" spans="1:24" ht="25.5">
      <c r="A240" s="36">
        <v>238</v>
      </c>
      <c r="B240" s="7" t="s">
        <v>497</v>
      </c>
      <c r="C240" s="4" t="s">
        <v>10</v>
      </c>
      <c r="D240" s="4" t="s">
        <v>6</v>
      </c>
      <c r="E240" s="37">
        <v>108</v>
      </c>
      <c r="F240" s="37">
        <v>100</v>
      </c>
      <c r="G240" s="6" t="s">
        <v>5</v>
      </c>
      <c r="H240" s="5">
        <v>27.3</v>
      </c>
      <c r="I240" s="4" t="s">
        <v>105</v>
      </c>
      <c r="J240" s="3" t="s">
        <v>3</v>
      </c>
      <c r="K240" s="2">
        <v>1997</v>
      </c>
      <c r="L240" s="38" t="s">
        <v>2</v>
      </c>
      <c r="M240" s="8" t="s">
        <v>111</v>
      </c>
      <c r="N240" s="39">
        <v>2</v>
      </c>
      <c r="O240" s="35"/>
      <c r="P240" s="35"/>
      <c r="Q240" s="35"/>
      <c r="R240" s="35"/>
      <c r="S240" s="35"/>
      <c r="T240" s="35"/>
      <c r="U240" s="35"/>
      <c r="V240" s="35"/>
      <c r="W240" s="35"/>
      <c r="X240" s="35"/>
    </row>
    <row r="241" spans="1:24" ht="25.5">
      <c r="A241" s="36">
        <v>239</v>
      </c>
      <c r="B241" s="7" t="s">
        <v>496</v>
      </c>
      <c r="C241" s="4" t="s">
        <v>10</v>
      </c>
      <c r="D241" s="4" t="s">
        <v>9</v>
      </c>
      <c r="E241" s="37">
        <v>108</v>
      </c>
      <c r="F241" s="37">
        <v>100</v>
      </c>
      <c r="G241" s="6" t="s">
        <v>5</v>
      </c>
      <c r="H241" s="5">
        <v>6.3</v>
      </c>
      <c r="I241" s="4" t="s">
        <v>105</v>
      </c>
      <c r="J241" s="3" t="s">
        <v>3</v>
      </c>
      <c r="K241" s="2">
        <v>1993</v>
      </c>
      <c r="L241" s="38" t="s">
        <v>2</v>
      </c>
      <c r="M241" s="8" t="s">
        <v>111</v>
      </c>
      <c r="N241" s="39">
        <v>2</v>
      </c>
      <c r="O241" s="35"/>
      <c r="P241" s="35"/>
      <c r="Q241" s="35"/>
      <c r="R241" s="35"/>
      <c r="S241" s="35"/>
      <c r="T241" s="35"/>
      <c r="U241" s="35"/>
      <c r="V241" s="35"/>
      <c r="W241" s="35"/>
      <c r="X241" s="35"/>
    </row>
    <row r="242" spans="1:24" ht="25.5">
      <c r="A242" s="36">
        <v>240</v>
      </c>
      <c r="B242" s="7" t="s">
        <v>496</v>
      </c>
      <c r="C242" s="4" t="s">
        <v>10</v>
      </c>
      <c r="D242" s="4" t="s">
        <v>6</v>
      </c>
      <c r="E242" s="37">
        <v>108</v>
      </c>
      <c r="F242" s="37">
        <v>100</v>
      </c>
      <c r="G242" s="6" t="s">
        <v>5</v>
      </c>
      <c r="H242" s="5">
        <v>6.3</v>
      </c>
      <c r="I242" s="4" t="s">
        <v>105</v>
      </c>
      <c r="J242" s="3" t="s">
        <v>3</v>
      </c>
      <c r="K242" s="2">
        <v>1993</v>
      </c>
      <c r="L242" s="38" t="s">
        <v>2</v>
      </c>
      <c r="M242" s="8" t="s">
        <v>111</v>
      </c>
      <c r="N242" s="39">
        <v>2</v>
      </c>
      <c r="O242" s="35"/>
      <c r="P242" s="35"/>
      <c r="Q242" s="35"/>
      <c r="R242" s="35"/>
      <c r="S242" s="35"/>
      <c r="T242" s="35"/>
      <c r="U242" s="35"/>
      <c r="V242" s="35"/>
      <c r="W242" s="35"/>
      <c r="X242" s="35"/>
    </row>
    <row r="243" spans="1:24" ht="25.5">
      <c r="A243" s="36">
        <v>241</v>
      </c>
      <c r="B243" s="7" t="s">
        <v>495</v>
      </c>
      <c r="C243" s="4" t="s">
        <v>10</v>
      </c>
      <c r="D243" s="4" t="s">
        <v>9</v>
      </c>
      <c r="E243" s="37">
        <v>57</v>
      </c>
      <c r="F243" s="37">
        <v>50</v>
      </c>
      <c r="G243" s="6" t="s">
        <v>5</v>
      </c>
      <c r="H243" s="5">
        <v>9.8000000000000007</v>
      </c>
      <c r="I243" s="4" t="s">
        <v>105</v>
      </c>
      <c r="J243" s="3" t="s">
        <v>3</v>
      </c>
      <c r="K243" s="2">
        <v>1997</v>
      </c>
      <c r="L243" s="38" t="s">
        <v>2</v>
      </c>
      <c r="M243" s="8" t="s">
        <v>111</v>
      </c>
      <c r="N243" s="39">
        <v>2</v>
      </c>
      <c r="O243" s="35"/>
      <c r="P243" s="35"/>
      <c r="Q243" s="35"/>
      <c r="R243" s="35"/>
      <c r="S243" s="35"/>
      <c r="T243" s="35"/>
      <c r="U243" s="35"/>
      <c r="V243" s="35"/>
      <c r="W243" s="35"/>
      <c r="X243" s="35"/>
    </row>
    <row r="244" spans="1:24" ht="25.5">
      <c r="A244" s="36">
        <v>242</v>
      </c>
      <c r="B244" s="7" t="s">
        <v>495</v>
      </c>
      <c r="C244" s="4" t="s">
        <v>10</v>
      </c>
      <c r="D244" s="4" t="s">
        <v>6</v>
      </c>
      <c r="E244" s="37">
        <v>57</v>
      </c>
      <c r="F244" s="37">
        <v>50</v>
      </c>
      <c r="G244" s="6" t="s">
        <v>5</v>
      </c>
      <c r="H244" s="5">
        <v>9.8000000000000007</v>
      </c>
      <c r="I244" s="4" t="s">
        <v>105</v>
      </c>
      <c r="J244" s="3" t="s">
        <v>3</v>
      </c>
      <c r="K244" s="2">
        <v>1997</v>
      </c>
      <c r="L244" s="38" t="s">
        <v>2</v>
      </c>
      <c r="M244" s="8" t="s">
        <v>111</v>
      </c>
      <c r="N244" s="39">
        <v>2</v>
      </c>
      <c r="O244" s="35"/>
      <c r="P244" s="35"/>
      <c r="Q244" s="35"/>
      <c r="R244" s="35"/>
      <c r="S244" s="35"/>
      <c r="T244" s="35"/>
      <c r="U244" s="35"/>
      <c r="V244" s="35"/>
      <c r="W244" s="35"/>
      <c r="X244" s="35"/>
    </row>
    <row r="245" spans="1:24" ht="25.5">
      <c r="A245" s="36">
        <v>243</v>
      </c>
      <c r="B245" s="7" t="s">
        <v>494</v>
      </c>
      <c r="C245" s="4" t="s">
        <v>10</v>
      </c>
      <c r="D245" s="4" t="s">
        <v>9</v>
      </c>
      <c r="E245" s="37">
        <v>57</v>
      </c>
      <c r="F245" s="37">
        <v>50</v>
      </c>
      <c r="G245" s="6" t="s">
        <v>5</v>
      </c>
      <c r="H245" s="5">
        <v>37.299999999999997</v>
      </c>
      <c r="I245" s="4" t="s">
        <v>105</v>
      </c>
      <c r="J245" s="3" t="s">
        <v>3</v>
      </c>
      <c r="K245" s="2">
        <v>2002</v>
      </c>
      <c r="L245" s="38" t="s">
        <v>2</v>
      </c>
      <c r="M245" s="8" t="s">
        <v>111</v>
      </c>
      <c r="N245" s="39">
        <v>2</v>
      </c>
      <c r="O245" s="35"/>
      <c r="P245" s="35"/>
      <c r="Q245" s="35"/>
      <c r="R245" s="35"/>
      <c r="S245" s="35"/>
      <c r="T245" s="35"/>
      <c r="U245" s="35"/>
      <c r="V245" s="35"/>
      <c r="W245" s="35"/>
      <c r="X245" s="35"/>
    </row>
    <row r="246" spans="1:24" ht="25.5">
      <c r="A246" s="36">
        <v>244</v>
      </c>
      <c r="B246" s="7" t="s">
        <v>494</v>
      </c>
      <c r="C246" s="4" t="s">
        <v>10</v>
      </c>
      <c r="D246" s="4" t="s">
        <v>6</v>
      </c>
      <c r="E246" s="37">
        <v>57</v>
      </c>
      <c r="F246" s="37">
        <v>50</v>
      </c>
      <c r="G246" s="6" t="s">
        <v>5</v>
      </c>
      <c r="H246" s="5">
        <v>37.299999999999997</v>
      </c>
      <c r="I246" s="4" t="s">
        <v>105</v>
      </c>
      <c r="J246" s="3" t="s">
        <v>3</v>
      </c>
      <c r="K246" s="2">
        <v>2002</v>
      </c>
      <c r="L246" s="38" t="s">
        <v>2</v>
      </c>
      <c r="M246" s="8" t="s">
        <v>111</v>
      </c>
      <c r="N246" s="39">
        <v>2</v>
      </c>
      <c r="O246" s="35"/>
      <c r="P246" s="35"/>
      <c r="Q246" s="35"/>
      <c r="R246" s="35"/>
      <c r="S246" s="35"/>
      <c r="T246" s="35"/>
      <c r="U246" s="35"/>
      <c r="V246" s="35"/>
      <c r="W246" s="35"/>
      <c r="X246" s="35"/>
    </row>
    <row r="247" spans="1:24" ht="25.5">
      <c r="A247" s="36">
        <v>245</v>
      </c>
      <c r="B247" s="7" t="s">
        <v>493</v>
      </c>
      <c r="C247" s="4" t="s">
        <v>10</v>
      </c>
      <c r="D247" s="4" t="s">
        <v>9</v>
      </c>
      <c r="E247" s="37">
        <v>57</v>
      </c>
      <c r="F247" s="37">
        <v>50</v>
      </c>
      <c r="G247" s="6" t="s">
        <v>5</v>
      </c>
      <c r="H247" s="5">
        <v>17.5</v>
      </c>
      <c r="I247" s="4" t="s">
        <v>105</v>
      </c>
      <c r="J247" s="3" t="s">
        <v>3</v>
      </c>
      <c r="K247" s="2">
        <v>2005</v>
      </c>
      <c r="L247" s="38" t="s">
        <v>2</v>
      </c>
      <c r="M247" s="8" t="s">
        <v>111</v>
      </c>
      <c r="N247" s="39">
        <v>2</v>
      </c>
      <c r="O247" s="35"/>
      <c r="P247" s="35"/>
      <c r="Q247" s="35"/>
      <c r="R247" s="35"/>
      <c r="S247" s="35"/>
      <c r="T247" s="35"/>
      <c r="U247" s="35"/>
      <c r="V247" s="35"/>
      <c r="W247" s="35"/>
      <c r="X247" s="35"/>
    </row>
    <row r="248" spans="1:24" ht="25.5">
      <c r="A248" s="36">
        <v>246</v>
      </c>
      <c r="B248" s="7" t="s">
        <v>493</v>
      </c>
      <c r="C248" s="4" t="s">
        <v>10</v>
      </c>
      <c r="D248" s="4" t="s">
        <v>6</v>
      </c>
      <c r="E248" s="37">
        <v>57</v>
      </c>
      <c r="F248" s="37">
        <v>50</v>
      </c>
      <c r="G248" s="6" t="s">
        <v>5</v>
      </c>
      <c r="H248" s="5">
        <v>17.5</v>
      </c>
      <c r="I248" s="4" t="s">
        <v>105</v>
      </c>
      <c r="J248" s="3" t="s">
        <v>3</v>
      </c>
      <c r="K248" s="2">
        <v>2005</v>
      </c>
      <c r="L248" s="38" t="s">
        <v>2</v>
      </c>
      <c r="M248" s="8" t="s">
        <v>111</v>
      </c>
      <c r="N248" s="39">
        <v>2</v>
      </c>
      <c r="O248" s="35"/>
      <c r="P248" s="35"/>
      <c r="Q248" s="35"/>
      <c r="R248" s="35"/>
      <c r="S248" s="35"/>
      <c r="T248" s="35"/>
      <c r="U248" s="35"/>
      <c r="V248" s="35"/>
      <c r="W248" s="35"/>
      <c r="X248" s="35"/>
    </row>
    <row r="249" spans="1:24" ht="25.5">
      <c r="A249" s="36">
        <v>247</v>
      </c>
      <c r="B249" s="7" t="s">
        <v>491</v>
      </c>
      <c r="C249" s="4" t="s">
        <v>10</v>
      </c>
      <c r="D249" s="4" t="s">
        <v>9</v>
      </c>
      <c r="E249" s="37">
        <v>108</v>
      </c>
      <c r="F249" s="37">
        <v>100</v>
      </c>
      <c r="G249" s="6" t="s">
        <v>5</v>
      </c>
      <c r="H249" s="5">
        <v>57.5</v>
      </c>
      <c r="I249" s="4" t="s">
        <v>105</v>
      </c>
      <c r="J249" s="3" t="s">
        <v>3</v>
      </c>
      <c r="K249" s="2">
        <v>1988</v>
      </c>
      <c r="L249" s="38" t="s">
        <v>2</v>
      </c>
      <c r="M249" s="8" t="s">
        <v>1</v>
      </c>
      <c r="N249" s="39">
        <v>3</v>
      </c>
      <c r="O249" s="35"/>
      <c r="P249" s="35"/>
      <c r="Q249" s="35"/>
      <c r="R249" s="35"/>
      <c r="S249" s="35"/>
      <c r="T249" s="35"/>
      <c r="U249" s="35"/>
      <c r="V249" s="35"/>
      <c r="W249" s="35"/>
      <c r="X249" s="35"/>
    </row>
    <row r="250" spans="1:24" ht="25.5">
      <c r="A250" s="36">
        <v>248</v>
      </c>
      <c r="B250" s="7" t="s">
        <v>491</v>
      </c>
      <c r="C250" s="4" t="s">
        <v>10</v>
      </c>
      <c r="D250" s="4" t="s">
        <v>6</v>
      </c>
      <c r="E250" s="37">
        <v>108</v>
      </c>
      <c r="F250" s="37">
        <v>100</v>
      </c>
      <c r="G250" s="6" t="s">
        <v>5</v>
      </c>
      <c r="H250" s="5">
        <v>57.5</v>
      </c>
      <c r="I250" s="4" t="s">
        <v>105</v>
      </c>
      <c r="J250" s="3" t="s">
        <v>3</v>
      </c>
      <c r="K250" s="2">
        <v>1988</v>
      </c>
      <c r="L250" s="38" t="s">
        <v>2</v>
      </c>
      <c r="M250" s="8" t="s">
        <v>1</v>
      </c>
      <c r="N250" s="39">
        <v>3</v>
      </c>
      <c r="O250" s="35"/>
      <c r="P250" s="35"/>
      <c r="Q250" s="35"/>
      <c r="R250" s="35"/>
      <c r="S250" s="35"/>
      <c r="T250" s="35"/>
      <c r="U250" s="35"/>
      <c r="V250" s="35"/>
      <c r="W250" s="35"/>
      <c r="X250" s="35"/>
    </row>
    <row r="251" spans="1:24" ht="25.5">
      <c r="A251" s="36">
        <v>249</v>
      </c>
      <c r="B251" s="7" t="s">
        <v>490</v>
      </c>
      <c r="C251" s="4" t="s">
        <v>10</v>
      </c>
      <c r="D251" s="4" t="s">
        <v>9</v>
      </c>
      <c r="E251" s="37">
        <v>76</v>
      </c>
      <c r="F251" s="37">
        <v>69</v>
      </c>
      <c r="G251" s="6" t="s">
        <v>5</v>
      </c>
      <c r="H251" s="5">
        <v>24.4</v>
      </c>
      <c r="I251" s="4" t="s">
        <v>105</v>
      </c>
      <c r="J251" s="3" t="s">
        <v>3</v>
      </c>
      <c r="K251" s="2">
        <v>1991</v>
      </c>
      <c r="L251" s="38" t="s">
        <v>2</v>
      </c>
      <c r="M251" s="8" t="s">
        <v>1</v>
      </c>
      <c r="N251" s="39">
        <v>3</v>
      </c>
      <c r="O251" s="35"/>
      <c r="P251" s="35"/>
      <c r="Q251" s="35"/>
      <c r="R251" s="35"/>
      <c r="S251" s="35"/>
      <c r="T251" s="35"/>
      <c r="U251" s="35"/>
      <c r="V251" s="35"/>
      <c r="W251" s="35"/>
      <c r="X251" s="35"/>
    </row>
    <row r="252" spans="1:24" ht="25.5">
      <c r="A252" s="36">
        <v>250</v>
      </c>
      <c r="B252" s="7" t="s">
        <v>490</v>
      </c>
      <c r="C252" s="4" t="s">
        <v>10</v>
      </c>
      <c r="D252" s="4" t="s">
        <v>6</v>
      </c>
      <c r="E252" s="37">
        <v>76</v>
      </c>
      <c r="F252" s="37">
        <v>69</v>
      </c>
      <c r="G252" s="6" t="s">
        <v>5</v>
      </c>
      <c r="H252" s="5">
        <v>24.4</v>
      </c>
      <c r="I252" s="4" t="s">
        <v>105</v>
      </c>
      <c r="J252" s="3" t="s">
        <v>3</v>
      </c>
      <c r="K252" s="2">
        <v>1991</v>
      </c>
      <c r="L252" s="38" t="s">
        <v>2</v>
      </c>
      <c r="M252" s="8" t="s">
        <v>1</v>
      </c>
      <c r="N252" s="39">
        <v>3</v>
      </c>
      <c r="O252" s="35"/>
      <c r="P252" s="35"/>
      <c r="Q252" s="35"/>
      <c r="R252" s="35"/>
      <c r="S252" s="35"/>
      <c r="T252" s="35"/>
      <c r="U252" s="35"/>
      <c r="V252" s="35"/>
      <c r="W252" s="35"/>
      <c r="X252" s="35"/>
    </row>
    <row r="253" spans="1:24" ht="25.5">
      <c r="A253" s="36">
        <v>251</v>
      </c>
      <c r="B253" s="7" t="s">
        <v>489</v>
      </c>
      <c r="C253" s="4" t="s">
        <v>10</v>
      </c>
      <c r="D253" s="4" t="s">
        <v>9</v>
      </c>
      <c r="E253" s="37">
        <v>76</v>
      </c>
      <c r="F253" s="37">
        <v>69</v>
      </c>
      <c r="G253" s="6" t="s">
        <v>5</v>
      </c>
      <c r="H253" s="5">
        <v>76.5</v>
      </c>
      <c r="I253" s="4" t="s">
        <v>105</v>
      </c>
      <c r="J253" s="3" t="s">
        <v>3</v>
      </c>
      <c r="K253" s="2">
        <v>1991</v>
      </c>
      <c r="L253" s="38" t="s">
        <v>2</v>
      </c>
      <c r="M253" s="8" t="s">
        <v>1</v>
      </c>
      <c r="N253" s="39">
        <v>3</v>
      </c>
      <c r="O253" s="35"/>
      <c r="P253" s="35"/>
      <c r="Q253" s="35"/>
      <c r="R253" s="35"/>
      <c r="S253" s="35"/>
      <c r="T253" s="35"/>
      <c r="U253" s="35"/>
      <c r="V253" s="35"/>
      <c r="W253" s="35"/>
      <c r="X253" s="35"/>
    </row>
    <row r="254" spans="1:24" ht="25.5">
      <c r="A254" s="36">
        <v>252</v>
      </c>
      <c r="B254" s="7" t="s">
        <v>489</v>
      </c>
      <c r="C254" s="4" t="s">
        <v>10</v>
      </c>
      <c r="D254" s="4" t="s">
        <v>6</v>
      </c>
      <c r="E254" s="37">
        <v>76</v>
      </c>
      <c r="F254" s="37">
        <v>69</v>
      </c>
      <c r="G254" s="6" t="s">
        <v>5</v>
      </c>
      <c r="H254" s="5">
        <v>76.5</v>
      </c>
      <c r="I254" s="4" t="s">
        <v>105</v>
      </c>
      <c r="J254" s="3" t="s">
        <v>3</v>
      </c>
      <c r="K254" s="2">
        <v>1991</v>
      </c>
      <c r="L254" s="38" t="s">
        <v>2</v>
      </c>
      <c r="M254" s="8" t="s">
        <v>1</v>
      </c>
      <c r="N254" s="39">
        <v>3</v>
      </c>
      <c r="O254" s="35"/>
      <c r="P254" s="35"/>
      <c r="Q254" s="35"/>
      <c r="R254" s="35"/>
      <c r="S254" s="35"/>
      <c r="T254" s="35"/>
      <c r="U254" s="35"/>
      <c r="V254" s="35"/>
      <c r="W254" s="35"/>
      <c r="X254" s="35"/>
    </row>
    <row r="255" spans="1:24" ht="25.5">
      <c r="A255" s="36">
        <v>253</v>
      </c>
      <c r="B255" s="7" t="s">
        <v>488</v>
      </c>
      <c r="C255" s="4" t="s">
        <v>10</v>
      </c>
      <c r="D255" s="4" t="s">
        <v>9</v>
      </c>
      <c r="E255" s="37">
        <v>114</v>
      </c>
      <c r="F255" s="37">
        <v>105</v>
      </c>
      <c r="G255" s="6" t="s">
        <v>5</v>
      </c>
      <c r="H255" s="5">
        <v>37.5</v>
      </c>
      <c r="I255" s="4" t="s">
        <v>52</v>
      </c>
      <c r="J255" s="3" t="s">
        <v>3</v>
      </c>
      <c r="K255" s="2">
        <v>2011</v>
      </c>
      <c r="L255" s="38" t="s">
        <v>2</v>
      </c>
      <c r="M255" s="8" t="s">
        <v>1</v>
      </c>
      <c r="N255" s="39">
        <v>3</v>
      </c>
      <c r="O255" s="35"/>
      <c r="P255" s="35"/>
      <c r="Q255" s="35"/>
      <c r="R255" s="35"/>
      <c r="S255" s="35"/>
      <c r="T255" s="35"/>
      <c r="U255" s="35"/>
      <c r="V255" s="35"/>
      <c r="W255" s="35"/>
      <c r="X255" s="35"/>
    </row>
    <row r="256" spans="1:24" ht="25.5">
      <c r="A256" s="36">
        <v>254</v>
      </c>
      <c r="B256" s="7" t="s">
        <v>488</v>
      </c>
      <c r="C256" s="4" t="s">
        <v>10</v>
      </c>
      <c r="D256" s="4" t="s">
        <v>6</v>
      </c>
      <c r="E256" s="37">
        <v>114</v>
      </c>
      <c r="F256" s="37">
        <v>105</v>
      </c>
      <c r="G256" s="6" t="s">
        <v>5</v>
      </c>
      <c r="H256" s="5">
        <v>37.5</v>
      </c>
      <c r="I256" s="4" t="s">
        <v>52</v>
      </c>
      <c r="J256" s="3" t="s">
        <v>3</v>
      </c>
      <c r="K256" s="2">
        <v>2011</v>
      </c>
      <c r="L256" s="38" t="s">
        <v>2</v>
      </c>
      <c r="M256" s="8" t="s">
        <v>1</v>
      </c>
      <c r="N256" s="39">
        <v>3</v>
      </c>
      <c r="O256" s="35"/>
      <c r="P256" s="35"/>
      <c r="Q256" s="35"/>
      <c r="R256" s="35"/>
      <c r="S256" s="35"/>
      <c r="T256" s="35"/>
      <c r="U256" s="35"/>
      <c r="V256" s="35"/>
      <c r="W256" s="35"/>
      <c r="X256" s="35"/>
    </row>
    <row r="257" spans="1:24" ht="25.5">
      <c r="A257" s="36">
        <v>255</v>
      </c>
      <c r="B257" s="7" t="s">
        <v>488</v>
      </c>
      <c r="C257" s="4" t="s">
        <v>10</v>
      </c>
      <c r="D257" s="4" t="s">
        <v>9</v>
      </c>
      <c r="E257" s="37">
        <v>159</v>
      </c>
      <c r="F257" s="37">
        <v>150</v>
      </c>
      <c r="G257" s="6" t="s">
        <v>5</v>
      </c>
      <c r="H257" s="5">
        <v>11.799999999999997</v>
      </c>
      <c r="I257" s="4" t="s">
        <v>105</v>
      </c>
      <c r="J257" s="3" t="s">
        <v>3</v>
      </c>
      <c r="K257" s="2">
        <v>1988</v>
      </c>
      <c r="L257" s="38" t="s">
        <v>2</v>
      </c>
      <c r="M257" s="8" t="s">
        <v>1</v>
      </c>
      <c r="N257" s="39">
        <v>3</v>
      </c>
      <c r="O257" s="35"/>
      <c r="P257" s="35"/>
      <c r="Q257" s="35"/>
      <c r="R257" s="35"/>
      <c r="S257" s="35"/>
      <c r="T257" s="35"/>
      <c r="U257" s="35"/>
      <c r="V257" s="35"/>
      <c r="W257" s="35"/>
      <c r="X257" s="35"/>
    </row>
    <row r="258" spans="1:24" ht="25.5">
      <c r="A258" s="36">
        <v>256</v>
      </c>
      <c r="B258" s="7" t="s">
        <v>488</v>
      </c>
      <c r="C258" s="4" t="s">
        <v>10</v>
      </c>
      <c r="D258" s="4" t="s">
        <v>6</v>
      </c>
      <c r="E258" s="37">
        <v>159</v>
      </c>
      <c r="F258" s="37">
        <v>150</v>
      </c>
      <c r="G258" s="6" t="s">
        <v>5</v>
      </c>
      <c r="H258" s="5">
        <v>11.799999999999997</v>
      </c>
      <c r="I258" s="4" t="s">
        <v>105</v>
      </c>
      <c r="J258" s="3" t="s">
        <v>3</v>
      </c>
      <c r="K258" s="2">
        <v>1988</v>
      </c>
      <c r="L258" s="38" t="s">
        <v>2</v>
      </c>
      <c r="M258" s="8" t="s">
        <v>1</v>
      </c>
      <c r="N258" s="39">
        <v>3</v>
      </c>
      <c r="O258" s="35"/>
      <c r="P258" s="35"/>
      <c r="Q258" s="35"/>
      <c r="R258" s="35"/>
      <c r="S258" s="35"/>
      <c r="T258" s="35"/>
      <c r="U258" s="35"/>
      <c r="V258" s="35"/>
      <c r="W258" s="35"/>
      <c r="X258" s="35"/>
    </row>
    <row r="259" spans="1:24" ht="25.5">
      <c r="A259" s="36">
        <v>257</v>
      </c>
      <c r="B259" s="7" t="s">
        <v>487</v>
      </c>
      <c r="C259" s="4" t="s">
        <v>10</v>
      </c>
      <c r="D259" s="4" t="s">
        <v>9</v>
      </c>
      <c r="E259" s="37">
        <v>114</v>
      </c>
      <c r="F259" s="37">
        <v>105</v>
      </c>
      <c r="G259" s="6" t="s">
        <v>5</v>
      </c>
      <c r="H259" s="5">
        <v>49.2</v>
      </c>
      <c r="I259" s="4" t="s">
        <v>105</v>
      </c>
      <c r="J259" s="3" t="s">
        <v>3</v>
      </c>
      <c r="K259" s="2">
        <v>2011</v>
      </c>
      <c r="L259" s="38" t="s">
        <v>2</v>
      </c>
      <c r="M259" s="8" t="s">
        <v>1</v>
      </c>
      <c r="N259" s="39">
        <v>3</v>
      </c>
      <c r="O259" s="35"/>
      <c r="P259" s="35"/>
      <c r="Q259" s="35"/>
      <c r="R259" s="35"/>
      <c r="S259" s="35"/>
      <c r="T259" s="35"/>
      <c r="U259" s="35"/>
      <c r="V259" s="35"/>
      <c r="W259" s="35"/>
      <c r="X259" s="35"/>
    </row>
    <row r="260" spans="1:24" ht="25.5">
      <c r="A260" s="36">
        <v>258</v>
      </c>
      <c r="B260" s="7" t="s">
        <v>487</v>
      </c>
      <c r="C260" s="4" t="s">
        <v>10</v>
      </c>
      <c r="D260" s="4" t="s">
        <v>6</v>
      </c>
      <c r="E260" s="37">
        <v>114</v>
      </c>
      <c r="F260" s="37">
        <v>105</v>
      </c>
      <c r="G260" s="6" t="s">
        <v>5</v>
      </c>
      <c r="H260" s="5">
        <v>49.2</v>
      </c>
      <c r="I260" s="4" t="s">
        <v>105</v>
      </c>
      <c r="J260" s="3" t="s">
        <v>3</v>
      </c>
      <c r="K260" s="2">
        <v>2011</v>
      </c>
      <c r="L260" s="38" t="s">
        <v>2</v>
      </c>
      <c r="M260" s="8" t="s">
        <v>1</v>
      </c>
      <c r="N260" s="39">
        <v>3</v>
      </c>
      <c r="O260" s="35"/>
      <c r="P260" s="35"/>
      <c r="Q260" s="35"/>
      <c r="R260" s="35"/>
      <c r="S260" s="35"/>
      <c r="T260" s="35"/>
      <c r="U260" s="35"/>
      <c r="V260" s="35"/>
      <c r="W260" s="35"/>
      <c r="X260" s="35"/>
    </row>
    <row r="261" spans="1:24" ht="25.5">
      <c r="A261" s="36">
        <v>259</v>
      </c>
      <c r="B261" s="7" t="s">
        <v>486</v>
      </c>
      <c r="C261" s="4" t="s">
        <v>10</v>
      </c>
      <c r="D261" s="4" t="s">
        <v>9</v>
      </c>
      <c r="E261" s="37">
        <v>76</v>
      </c>
      <c r="F261" s="37">
        <v>69</v>
      </c>
      <c r="G261" s="6" t="s">
        <v>5</v>
      </c>
      <c r="H261" s="5">
        <v>49.3</v>
      </c>
      <c r="I261" s="4" t="s">
        <v>105</v>
      </c>
      <c r="J261" s="3" t="s">
        <v>3</v>
      </c>
      <c r="K261" s="2">
        <v>1991</v>
      </c>
      <c r="L261" s="38" t="s">
        <v>2</v>
      </c>
      <c r="M261" s="8" t="s">
        <v>1</v>
      </c>
      <c r="N261" s="39">
        <v>3</v>
      </c>
      <c r="O261" s="35"/>
      <c r="P261" s="35"/>
      <c r="Q261" s="35"/>
      <c r="R261" s="35"/>
      <c r="S261" s="35"/>
      <c r="T261" s="35"/>
      <c r="U261" s="35"/>
      <c r="V261" s="35"/>
      <c r="W261" s="35"/>
      <c r="X261" s="35"/>
    </row>
    <row r="262" spans="1:24" ht="25.5">
      <c r="A262" s="36">
        <v>260</v>
      </c>
      <c r="B262" s="7" t="s">
        <v>486</v>
      </c>
      <c r="C262" s="4" t="s">
        <v>10</v>
      </c>
      <c r="D262" s="4" t="s">
        <v>6</v>
      </c>
      <c r="E262" s="37">
        <v>76</v>
      </c>
      <c r="F262" s="37">
        <v>69</v>
      </c>
      <c r="G262" s="6" t="s">
        <v>5</v>
      </c>
      <c r="H262" s="5">
        <v>49.3</v>
      </c>
      <c r="I262" s="4" t="s">
        <v>105</v>
      </c>
      <c r="J262" s="3" t="s">
        <v>3</v>
      </c>
      <c r="K262" s="2">
        <v>1991</v>
      </c>
      <c r="L262" s="38" t="s">
        <v>2</v>
      </c>
      <c r="M262" s="8" t="s">
        <v>1</v>
      </c>
      <c r="N262" s="39">
        <v>3</v>
      </c>
      <c r="O262" s="35"/>
      <c r="P262" s="35"/>
      <c r="Q262" s="35"/>
      <c r="R262" s="35"/>
      <c r="S262" s="35"/>
      <c r="T262" s="35"/>
      <c r="U262" s="35"/>
      <c r="V262" s="35"/>
      <c r="W262" s="35"/>
      <c r="X262" s="35"/>
    </row>
    <row r="263" spans="1:24" ht="25.5">
      <c r="A263" s="36">
        <v>261</v>
      </c>
      <c r="B263" s="7" t="s">
        <v>485</v>
      </c>
      <c r="C263" s="4" t="s">
        <v>10</v>
      </c>
      <c r="D263" s="4" t="s">
        <v>9</v>
      </c>
      <c r="E263" s="37">
        <v>114</v>
      </c>
      <c r="F263" s="37">
        <v>105</v>
      </c>
      <c r="G263" s="6" t="s">
        <v>5</v>
      </c>
      <c r="H263" s="5">
        <v>11.4</v>
      </c>
      <c r="I263" s="4" t="s">
        <v>105</v>
      </c>
      <c r="J263" s="3" t="s">
        <v>3</v>
      </c>
      <c r="K263" s="2">
        <v>2011</v>
      </c>
      <c r="L263" s="38" t="s">
        <v>2</v>
      </c>
      <c r="M263" s="8" t="s">
        <v>1</v>
      </c>
      <c r="N263" s="39">
        <v>3</v>
      </c>
      <c r="O263" s="35"/>
      <c r="P263" s="35"/>
      <c r="Q263" s="35"/>
      <c r="R263" s="35"/>
      <c r="S263" s="35"/>
      <c r="T263" s="35"/>
      <c r="U263" s="35"/>
      <c r="V263" s="35"/>
      <c r="W263" s="35"/>
      <c r="X263" s="35"/>
    </row>
    <row r="264" spans="1:24" ht="25.5">
      <c r="A264" s="36">
        <v>262</v>
      </c>
      <c r="B264" s="7" t="s">
        <v>485</v>
      </c>
      <c r="C264" s="4" t="s">
        <v>10</v>
      </c>
      <c r="D264" s="4" t="s">
        <v>6</v>
      </c>
      <c r="E264" s="37">
        <v>114</v>
      </c>
      <c r="F264" s="37">
        <v>105</v>
      </c>
      <c r="G264" s="6" t="s">
        <v>5</v>
      </c>
      <c r="H264" s="5">
        <v>11.4</v>
      </c>
      <c r="I264" s="4" t="s">
        <v>105</v>
      </c>
      <c r="J264" s="3" t="s">
        <v>3</v>
      </c>
      <c r="K264" s="2">
        <v>2011</v>
      </c>
      <c r="L264" s="38" t="s">
        <v>2</v>
      </c>
      <c r="M264" s="8" t="s">
        <v>1</v>
      </c>
      <c r="N264" s="39">
        <v>3</v>
      </c>
      <c r="O264" s="35"/>
      <c r="P264" s="35"/>
      <c r="Q264" s="35"/>
      <c r="R264" s="35"/>
      <c r="S264" s="35"/>
      <c r="T264" s="35"/>
      <c r="U264" s="35"/>
      <c r="V264" s="35"/>
      <c r="W264" s="35"/>
      <c r="X264" s="35"/>
    </row>
    <row r="265" spans="1:24" ht="25.5">
      <c r="A265" s="36">
        <v>263</v>
      </c>
      <c r="B265" s="7" t="s">
        <v>485</v>
      </c>
      <c r="C265" s="4" t="s">
        <v>10</v>
      </c>
      <c r="D265" s="4" t="s">
        <v>9</v>
      </c>
      <c r="E265" s="37">
        <v>76</v>
      </c>
      <c r="F265" s="37">
        <v>69</v>
      </c>
      <c r="G265" s="6" t="s">
        <v>5</v>
      </c>
      <c r="H265" s="5">
        <v>11.3</v>
      </c>
      <c r="I265" s="4" t="s">
        <v>105</v>
      </c>
      <c r="J265" s="3" t="s">
        <v>51</v>
      </c>
      <c r="K265" s="2">
        <v>1991</v>
      </c>
      <c r="L265" s="38" t="s">
        <v>2</v>
      </c>
      <c r="M265" s="8" t="s">
        <v>1</v>
      </c>
      <c r="N265" s="39">
        <v>3</v>
      </c>
      <c r="O265" s="35"/>
      <c r="P265" s="35"/>
      <c r="Q265" s="35"/>
      <c r="R265" s="35"/>
      <c r="S265" s="35"/>
      <c r="T265" s="35"/>
      <c r="U265" s="35"/>
      <c r="V265" s="35"/>
      <c r="W265" s="35"/>
      <c r="X265" s="35"/>
    </row>
    <row r="266" spans="1:24" ht="25.5">
      <c r="A266" s="36">
        <v>264</v>
      </c>
      <c r="B266" s="7" t="s">
        <v>485</v>
      </c>
      <c r="C266" s="4" t="s">
        <v>10</v>
      </c>
      <c r="D266" s="4" t="s">
        <v>6</v>
      </c>
      <c r="E266" s="37">
        <v>76</v>
      </c>
      <c r="F266" s="37">
        <v>69</v>
      </c>
      <c r="G266" s="6" t="s">
        <v>5</v>
      </c>
      <c r="H266" s="5">
        <v>11.3</v>
      </c>
      <c r="I266" s="4" t="s">
        <v>105</v>
      </c>
      <c r="J266" s="3" t="s">
        <v>51</v>
      </c>
      <c r="K266" s="2">
        <v>1991</v>
      </c>
      <c r="L266" s="38" t="s">
        <v>2</v>
      </c>
      <c r="M266" s="8" t="s">
        <v>1</v>
      </c>
      <c r="N266" s="39">
        <v>3</v>
      </c>
      <c r="O266" s="35"/>
      <c r="P266" s="35"/>
      <c r="Q266" s="35"/>
      <c r="R266" s="35"/>
      <c r="S266" s="35"/>
      <c r="T266" s="35"/>
      <c r="U266" s="35"/>
      <c r="V266" s="35"/>
      <c r="W266" s="35"/>
      <c r="X266" s="35"/>
    </row>
    <row r="267" spans="1:24" ht="25.5">
      <c r="A267" s="36">
        <v>265</v>
      </c>
      <c r="B267" s="7" t="s">
        <v>484</v>
      </c>
      <c r="C267" s="4" t="s">
        <v>10</v>
      </c>
      <c r="D267" s="4" t="s">
        <v>9</v>
      </c>
      <c r="E267" s="37">
        <v>114</v>
      </c>
      <c r="F267" s="37">
        <v>105</v>
      </c>
      <c r="G267" s="6" t="s">
        <v>5</v>
      </c>
      <c r="H267" s="5">
        <v>6.85</v>
      </c>
      <c r="I267" s="4" t="s">
        <v>105</v>
      </c>
      <c r="J267" s="3" t="s">
        <v>3</v>
      </c>
      <c r="K267" s="2">
        <v>2011</v>
      </c>
      <c r="L267" s="38" t="s">
        <v>2</v>
      </c>
      <c r="M267" s="8" t="s">
        <v>1</v>
      </c>
      <c r="N267" s="39">
        <v>3</v>
      </c>
      <c r="O267" s="35"/>
      <c r="P267" s="35"/>
      <c r="Q267" s="35"/>
      <c r="R267" s="35"/>
      <c r="S267" s="35"/>
      <c r="T267" s="35"/>
      <c r="U267" s="35"/>
      <c r="V267" s="35"/>
      <c r="W267" s="35"/>
      <c r="X267" s="35"/>
    </row>
    <row r="268" spans="1:24" ht="25.5">
      <c r="A268" s="36">
        <v>266</v>
      </c>
      <c r="B268" s="7" t="s">
        <v>484</v>
      </c>
      <c r="C268" s="4" t="s">
        <v>10</v>
      </c>
      <c r="D268" s="4" t="s">
        <v>6</v>
      </c>
      <c r="E268" s="37">
        <v>114</v>
      </c>
      <c r="F268" s="37">
        <v>105</v>
      </c>
      <c r="G268" s="6" t="s">
        <v>5</v>
      </c>
      <c r="H268" s="5">
        <v>6.85</v>
      </c>
      <c r="I268" s="4" t="s">
        <v>105</v>
      </c>
      <c r="J268" s="3" t="s">
        <v>3</v>
      </c>
      <c r="K268" s="2">
        <v>2011</v>
      </c>
      <c r="L268" s="38" t="s">
        <v>2</v>
      </c>
      <c r="M268" s="8" t="s">
        <v>1</v>
      </c>
      <c r="N268" s="39">
        <v>3</v>
      </c>
      <c r="O268" s="35"/>
      <c r="P268" s="35"/>
      <c r="Q268" s="35"/>
      <c r="R268" s="35"/>
      <c r="S268" s="35"/>
      <c r="T268" s="35"/>
      <c r="U268" s="35"/>
      <c r="V268" s="35"/>
      <c r="W268" s="35"/>
      <c r="X268" s="35"/>
    </row>
    <row r="269" spans="1:24" ht="25.5">
      <c r="A269" s="36">
        <v>267</v>
      </c>
      <c r="B269" s="7" t="s">
        <v>484</v>
      </c>
      <c r="C269" s="4" t="s">
        <v>10</v>
      </c>
      <c r="D269" s="4" t="s">
        <v>9</v>
      </c>
      <c r="E269" s="37">
        <v>89</v>
      </c>
      <c r="F269" s="37">
        <v>82</v>
      </c>
      <c r="G269" s="6" t="s">
        <v>5</v>
      </c>
      <c r="H269" s="5">
        <v>15.55</v>
      </c>
      <c r="I269" s="4" t="s">
        <v>52</v>
      </c>
      <c r="J269" s="3" t="s">
        <v>3</v>
      </c>
      <c r="K269" s="2">
        <v>2011</v>
      </c>
      <c r="L269" s="38" t="s">
        <v>2</v>
      </c>
      <c r="M269" s="8" t="s">
        <v>1</v>
      </c>
      <c r="N269" s="39">
        <v>3</v>
      </c>
      <c r="O269" s="35"/>
      <c r="P269" s="35"/>
      <c r="Q269" s="35"/>
      <c r="R269" s="35"/>
      <c r="S269" s="35"/>
      <c r="T269" s="35"/>
      <c r="U269" s="35"/>
      <c r="V269" s="35"/>
      <c r="W269" s="35"/>
      <c r="X269" s="35"/>
    </row>
    <row r="270" spans="1:24" ht="25.5">
      <c r="A270" s="36">
        <v>268</v>
      </c>
      <c r="B270" s="7" t="s">
        <v>484</v>
      </c>
      <c r="C270" s="4" t="s">
        <v>10</v>
      </c>
      <c r="D270" s="4" t="s">
        <v>6</v>
      </c>
      <c r="E270" s="37">
        <v>89</v>
      </c>
      <c r="F270" s="37">
        <v>82</v>
      </c>
      <c r="G270" s="6" t="s">
        <v>5</v>
      </c>
      <c r="H270" s="5">
        <v>15.55</v>
      </c>
      <c r="I270" s="4" t="s">
        <v>52</v>
      </c>
      <c r="J270" s="3" t="s">
        <v>3</v>
      </c>
      <c r="K270" s="2">
        <v>2011</v>
      </c>
      <c r="L270" s="38" t="s">
        <v>2</v>
      </c>
      <c r="M270" s="8" t="s">
        <v>1</v>
      </c>
      <c r="N270" s="39">
        <v>3</v>
      </c>
      <c r="O270" s="35"/>
      <c r="P270" s="35"/>
      <c r="Q270" s="35"/>
      <c r="R270" s="35"/>
      <c r="S270" s="35"/>
      <c r="T270" s="35"/>
      <c r="U270" s="35"/>
      <c r="V270" s="35"/>
      <c r="W270" s="35"/>
      <c r="X270" s="35"/>
    </row>
    <row r="271" spans="1:24" ht="25.5">
      <c r="A271" s="36">
        <v>269</v>
      </c>
      <c r="B271" s="7" t="s">
        <v>484</v>
      </c>
      <c r="C271" s="4" t="s">
        <v>10</v>
      </c>
      <c r="D271" s="4" t="s">
        <v>9</v>
      </c>
      <c r="E271" s="37">
        <v>76</v>
      </c>
      <c r="F271" s="37">
        <v>69</v>
      </c>
      <c r="G271" s="6" t="s">
        <v>5</v>
      </c>
      <c r="H271" s="5">
        <v>30.6</v>
      </c>
      <c r="I271" s="4" t="s">
        <v>52</v>
      </c>
      <c r="J271" s="3" t="s">
        <v>3</v>
      </c>
      <c r="K271" s="2">
        <v>2011</v>
      </c>
      <c r="L271" s="38" t="s">
        <v>2</v>
      </c>
      <c r="M271" s="8" t="s">
        <v>1</v>
      </c>
      <c r="N271" s="39">
        <v>3</v>
      </c>
      <c r="O271" s="35"/>
      <c r="P271" s="35"/>
      <c r="Q271" s="35"/>
      <c r="R271" s="35"/>
      <c r="S271" s="35"/>
      <c r="T271" s="35"/>
      <c r="U271" s="35"/>
      <c r="V271" s="35"/>
      <c r="W271" s="35"/>
      <c r="X271" s="35"/>
    </row>
    <row r="272" spans="1:24" ht="25.5">
      <c r="A272" s="36">
        <v>270</v>
      </c>
      <c r="B272" s="7" t="s">
        <v>484</v>
      </c>
      <c r="C272" s="4" t="s">
        <v>10</v>
      </c>
      <c r="D272" s="4" t="s">
        <v>6</v>
      </c>
      <c r="E272" s="37">
        <v>76</v>
      </c>
      <c r="F272" s="37">
        <v>69</v>
      </c>
      <c r="G272" s="6" t="s">
        <v>5</v>
      </c>
      <c r="H272" s="5">
        <v>30.6</v>
      </c>
      <c r="I272" s="4" t="s">
        <v>52</v>
      </c>
      <c r="J272" s="3" t="s">
        <v>3</v>
      </c>
      <c r="K272" s="2">
        <v>2011</v>
      </c>
      <c r="L272" s="38" t="s">
        <v>2</v>
      </c>
      <c r="M272" s="8" t="s">
        <v>1</v>
      </c>
      <c r="N272" s="39">
        <v>3</v>
      </c>
      <c r="O272" s="35"/>
      <c r="P272" s="35"/>
      <c r="Q272" s="35"/>
      <c r="R272" s="35"/>
      <c r="S272" s="35"/>
      <c r="T272" s="35"/>
      <c r="U272" s="35"/>
      <c r="V272" s="35"/>
      <c r="W272" s="35"/>
      <c r="X272" s="35"/>
    </row>
    <row r="273" spans="1:24" ht="25.5">
      <c r="A273" s="36">
        <v>271</v>
      </c>
      <c r="B273" s="7" t="s">
        <v>483</v>
      </c>
      <c r="C273" s="4" t="s">
        <v>10</v>
      </c>
      <c r="D273" s="4" t="s">
        <v>9</v>
      </c>
      <c r="E273" s="37">
        <v>76</v>
      </c>
      <c r="F273" s="37">
        <v>69</v>
      </c>
      <c r="G273" s="6" t="s">
        <v>5</v>
      </c>
      <c r="H273" s="5">
        <v>27.3</v>
      </c>
      <c r="I273" s="4" t="s">
        <v>105</v>
      </c>
      <c r="J273" s="3" t="s">
        <v>3</v>
      </c>
      <c r="K273" s="2">
        <v>2011</v>
      </c>
      <c r="L273" s="38" t="s">
        <v>2</v>
      </c>
      <c r="M273" s="8" t="s">
        <v>1</v>
      </c>
      <c r="N273" s="39">
        <v>3</v>
      </c>
      <c r="O273" s="35"/>
      <c r="P273" s="35"/>
      <c r="Q273" s="35"/>
      <c r="R273" s="35"/>
      <c r="S273" s="35"/>
      <c r="T273" s="35"/>
      <c r="U273" s="35"/>
      <c r="V273" s="35"/>
      <c r="W273" s="35"/>
      <c r="X273" s="35"/>
    </row>
    <row r="274" spans="1:24" ht="25.5">
      <c r="A274" s="36">
        <v>272</v>
      </c>
      <c r="B274" s="7" t="s">
        <v>483</v>
      </c>
      <c r="C274" s="4" t="s">
        <v>10</v>
      </c>
      <c r="D274" s="4" t="s">
        <v>6</v>
      </c>
      <c r="E274" s="37">
        <v>76</v>
      </c>
      <c r="F274" s="37">
        <v>69</v>
      </c>
      <c r="G274" s="6" t="s">
        <v>5</v>
      </c>
      <c r="H274" s="5">
        <v>27.3</v>
      </c>
      <c r="I274" s="4" t="s">
        <v>105</v>
      </c>
      <c r="J274" s="3" t="s">
        <v>3</v>
      </c>
      <c r="K274" s="2">
        <v>2011</v>
      </c>
      <c r="L274" s="38" t="s">
        <v>2</v>
      </c>
      <c r="M274" s="8" t="s">
        <v>1</v>
      </c>
      <c r="N274" s="39">
        <v>3</v>
      </c>
      <c r="O274" s="35"/>
      <c r="P274" s="35"/>
      <c r="Q274" s="35"/>
      <c r="R274" s="35"/>
      <c r="S274" s="35"/>
      <c r="T274" s="35"/>
      <c r="U274" s="35"/>
      <c r="V274" s="35"/>
      <c r="W274" s="35"/>
      <c r="X274" s="35"/>
    </row>
    <row r="275" spans="1:24" ht="25.5">
      <c r="A275" s="36">
        <v>273</v>
      </c>
      <c r="B275" s="7" t="s">
        <v>483</v>
      </c>
      <c r="C275" s="4" t="s">
        <v>10</v>
      </c>
      <c r="D275" s="4" t="s">
        <v>9</v>
      </c>
      <c r="E275" s="37">
        <v>57</v>
      </c>
      <c r="F275" s="37">
        <v>50</v>
      </c>
      <c r="G275" s="6" t="s">
        <v>5</v>
      </c>
      <c r="H275" s="5">
        <v>32.700000000000003</v>
      </c>
      <c r="I275" s="4" t="s">
        <v>52</v>
      </c>
      <c r="J275" s="3" t="s">
        <v>3</v>
      </c>
      <c r="K275" s="2">
        <v>2011</v>
      </c>
      <c r="L275" s="38" t="s">
        <v>2</v>
      </c>
      <c r="M275" s="8" t="s">
        <v>1</v>
      </c>
      <c r="N275" s="39">
        <v>3</v>
      </c>
      <c r="O275" s="35"/>
      <c r="P275" s="35"/>
      <c r="Q275" s="35"/>
      <c r="R275" s="35"/>
      <c r="S275" s="35"/>
      <c r="T275" s="35"/>
      <c r="U275" s="35"/>
      <c r="V275" s="35"/>
      <c r="W275" s="35"/>
      <c r="X275" s="35"/>
    </row>
    <row r="276" spans="1:24" ht="25.5">
      <c r="A276" s="36">
        <v>274</v>
      </c>
      <c r="B276" s="7" t="s">
        <v>483</v>
      </c>
      <c r="C276" s="4" t="s">
        <v>10</v>
      </c>
      <c r="D276" s="4" t="s">
        <v>6</v>
      </c>
      <c r="E276" s="37">
        <v>57</v>
      </c>
      <c r="F276" s="37">
        <v>50</v>
      </c>
      <c r="G276" s="6" t="s">
        <v>5</v>
      </c>
      <c r="H276" s="5">
        <v>32.700000000000003</v>
      </c>
      <c r="I276" s="4" t="s">
        <v>52</v>
      </c>
      <c r="J276" s="3" t="s">
        <v>3</v>
      </c>
      <c r="K276" s="2">
        <v>1981</v>
      </c>
      <c r="L276" s="38" t="s">
        <v>2</v>
      </c>
      <c r="M276" s="8" t="s">
        <v>1</v>
      </c>
      <c r="N276" s="39">
        <v>3</v>
      </c>
      <c r="O276" s="35"/>
      <c r="P276" s="35"/>
      <c r="Q276" s="35"/>
      <c r="R276" s="35"/>
      <c r="S276" s="35"/>
      <c r="T276" s="35"/>
      <c r="U276" s="35"/>
      <c r="V276" s="35"/>
      <c r="W276" s="35"/>
      <c r="X276" s="35"/>
    </row>
    <row r="277" spans="1:24" ht="25.5">
      <c r="A277" s="36">
        <v>275</v>
      </c>
      <c r="B277" s="7" t="s">
        <v>482</v>
      </c>
      <c r="C277" s="4" t="s">
        <v>10</v>
      </c>
      <c r="D277" s="4" t="s">
        <v>9</v>
      </c>
      <c r="E277" s="37">
        <v>159</v>
      </c>
      <c r="F277" s="37">
        <v>150</v>
      </c>
      <c r="G277" s="6" t="s">
        <v>5</v>
      </c>
      <c r="H277" s="5">
        <v>149.55000000000001</v>
      </c>
      <c r="I277" s="4" t="s">
        <v>105</v>
      </c>
      <c r="J277" s="3" t="s">
        <v>3</v>
      </c>
      <c r="K277" s="2">
        <v>2006</v>
      </c>
      <c r="L277" s="38" t="s">
        <v>2</v>
      </c>
      <c r="M277" s="8" t="s">
        <v>1</v>
      </c>
      <c r="N277" s="39">
        <v>3</v>
      </c>
      <c r="O277" s="35"/>
      <c r="P277" s="35"/>
      <c r="Q277" s="35"/>
      <c r="R277" s="35"/>
      <c r="S277" s="35"/>
      <c r="T277" s="35"/>
      <c r="U277" s="35"/>
      <c r="V277" s="35"/>
      <c r="W277" s="35"/>
      <c r="X277" s="35"/>
    </row>
    <row r="278" spans="1:24" ht="25.5">
      <c r="A278" s="36">
        <v>276</v>
      </c>
      <c r="B278" s="7" t="s">
        <v>482</v>
      </c>
      <c r="C278" s="4" t="s">
        <v>10</v>
      </c>
      <c r="D278" s="4" t="s">
        <v>6</v>
      </c>
      <c r="E278" s="37">
        <v>159</v>
      </c>
      <c r="F278" s="37">
        <v>150</v>
      </c>
      <c r="G278" s="6" t="s">
        <v>5</v>
      </c>
      <c r="H278" s="5">
        <v>149.55000000000001</v>
      </c>
      <c r="I278" s="4" t="s">
        <v>105</v>
      </c>
      <c r="J278" s="3" t="s">
        <v>3</v>
      </c>
      <c r="K278" s="2">
        <v>2006</v>
      </c>
      <c r="L278" s="38" t="s">
        <v>2</v>
      </c>
      <c r="M278" s="8" t="s">
        <v>1</v>
      </c>
      <c r="N278" s="39">
        <v>3</v>
      </c>
      <c r="O278" s="35"/>
      <c r="P278" s="35"/>
      <c r="Q278" s="35"/>
      <c r="R278" s="35"/>
      <c r="S278" s="35"/>
      <c r="T278" s="35"/>
      <c r="U278" s="35"/>
      <c r="V278" s="35"/>
      <c r="W278" s="35"/>
      <c r="X278" s="35"/>
    </row>
    <row r="279" spans="1:24" ht="25.5">
      <c r="A279" s="36">
        <v>277</v>
      </c>
      <c r="B279" s="7" t="s">
        <v>492</v>
      </c>
      <c r="C279" s="4" t="s">
        <v>10</v>
      </c>
      <c r="D279" s="4" t="s">
        <v>9</v>
      </c>
      <c r="E279" s="37">
        <v>57</v>
      </c>
      <c r="F279" s="37">
        <v>50</v>
      </c>
      <c r="G279" s="6" t="s">
        <v>5</v>
      </c>
      <c r="H279" s="5">
        <v>38.6</v>
      </c>
      <c r="I279" s="4" t="s">
        <v>105</v>
      </c>
      <c r="J279" s="3" t="s">
        <v>3</v>
      </c>
      <c r="K279" s="2">
        <v>2006</v>
      </c>
      <c r="L279" s="38" t="s">
        <v>2</v>
      </c>
      <c r="M279" s="8" t="s">
        <v>1</v>
      </c>
      <c r="N279" s="39">
        <v>3</v>
      </c>
      <c r="O279" s="35"/>
      <c r="P279" s="35"/>
      <c r="Q279" s="35"/>
      <c r="R279" s="35"/>
      <c r="S279" s="35"/>
      <c r="T279" s="35"/>
      <c r="U279" s="35"/>
      <c r="V279" s="35"/>
      <c r="W279" s="35"/>
      <c r="X279" s="35"/>
    </row>
    <row r="280" spans="1:24" ht="25.5">
      <c r="A280" s="36">
        <v>278</v>
      </c>
      <c r="B280" s="7" t="s">
        <v>492</v>
      </c>
      <c r="C280" s="4" t="s">
        <v>10</v>
      </c>
      <c r="D280" s="4" t="s">
        <v>6</v>
      </c>
      <c r="E280" s="37">
        <v>57</v>
      </c>
      <c r="F280" s="37">
        <v>50</v>
      </c>
      <c r="G280" s="6" t="s">
        <v>5</v>
      </c>
      <c r="H280" s="5">
        <v>38.6</v>
      </c>
      <c r="I280" s="4" t="s">
        <v>105</v>
      </c>
      <c r="J280" s="3" t="s">
        <v>3</v>
      </c>
      <c r="K280" s="2">
        <v>2006</v>
      </c>
      <c r="L280" s="38" t="s">
        <v>2</v>
      </c>
      <c r="M280" s="8" t="s">
        <v>1</v>
      </c>
      <c r="N280" s="39">
        <v>3</v>
      </c>
      <c r="O280" s="35"/>
      <c r="P280" s="35"/>
      <c r="Q280" s="35"/>
      <c r="R280" s="35"/>
      <c r="S280" s="35"/>
      <c r="T280" s="35"/>
      <c r="U280" s="35"/>
      <c r="V280" s="35"/>
      <c r="W280" s="35"/>
      <c r="X280" s="35"/>
    </row>
    <row r="281" spans="1:24" ht="25.5">
      <c r="A281" s="36">
        <v>279</v>
      </c>
      <c r="B281" s="7" t="s">
        <v>481</v>
      </c>
      <c r="C281" s="4" t="s">
        <v>10</v>
      </c>
      <c r="D281" s="4" t="s">
        <v>9</v>
      </c>
      <c r="E281" s="37">
        <v>133</v>
      </c>
      <c r="F281" s="37">
        <v>124</v>
      </c>
      <c r="G281" s="6" t="s">
        <v>5</v>
      </c>
      <c r="H281" s="5">
        <v>96.5</v>
      </c>
      <c r="I281" s="4" t="s">
        <v>105</v>
      </c>
      <c r="J281" s="3" t="s">
        <v>3</v>
      </c>
      <c r="K281" s="2">
        <v>2006</v>
      </c>
      <c r="L281" s="38" t="s">
        <v>2</v>
      </c>
      <c r="M281" s="8" t="s">
        <v>1</v>
      </c>
      <c r="N281" s="39">
        <v>3</v>
      </c>
      <c r="O281" s="35"/>
      <c r="P281" s="35"/>
      <c r="Q281" s="35"/>
      <c r="R281" s="35"/>
      <c r="S281" s="35"/>
      <c r="T281" s="35"/>
      <c r="U281" s="35"/>
      <c r="V281" s="35"/>
      <c r="W281" s="35"/>
      <c r="X281" s="35"/>
    </row>
    <row r="282" spans="1:24" ht="25.5">
      <c r="A282" s="36">
        <v>280</v>
      </c>
      <c r="B282" s="7" t="s">
        <v>481</v>
      </c>
      <c r="C282" s="4" t="s">
        <v>10</v>
      </c>
      <c r="D282" s="4" t="s">
        <v>6</v>
      </c>
      <c r="E282" s="37">
        <v>133</v>
      </c>
      <c r="F282" s="37">
        <v>124</v>
      </c>
      <c r="G282" s="6" t="s">
        <v>5</v>
      </c>
      <c r="H282" s="5">
        <v>96.5</v>
      </c>
      <c r="I282" s="4" t="s">
        <v>105</v>
      </c>
      <c r="J282" s="3" t="s">
        <v>3</v>
      </c>
      <c r="K282" s="2">
        <v>2006</v>
      </c>
      <c r="L282" s="38" t="s">
        <v>2</v>
      </c>
      <c r="M282" s="8" t="s">
        <v>1</v>
      </c>
      <c r="N282" s="39">
        <v>3</v>
      </c>
      <c r="O282" s="35"/>
      <c r="P282" s="35"/>
      <c r="Q282" s="35"/>
      <c r="R282" s="35"/>
      <c r="S282" s="35"/>
      <c r="T282" s="35"/>
      <c r="U282" s="35"/>
      <c r="V282" s="35"/>
      <c r="W282" s="35"/>
      <c r="X282" s="35"/>
    </row>
    <row r="283" spans="1:24" ht="25.5">
      <c r="A283" s="36">
        <v>281</v>
      </c>
      <c r="B283" s="7" t="s">
        <v>480</v>
      </c>
      <c r="C283" s="4" t="s">
        <v>10</v>
      </c>
      <c r="D283" s="4" t="s">
        <v>9</v>
      </c>
      <c r="E283" s="37">
        <v>76</v>
      </c>
      <c r="F283" s="37">
        <v>69</v>
      </c>
      <c r="G283" s="6" t="s">
        <v>5</v>
      </c>
      <c r="H283" s="5">
        <v>37.950000000000003</v>
      </c>
      <c r="I283" s="4" t="s">
        <v>105</v>
      </c>
      <c r="J283" s="3" t="s">
        <v>3</v>
      </c>
      <c r="K283" s="2">
        <v>2006</v>
      </c>
      <c r="L283" s="38" t="s">
        <v>2</v>
      </c>
      <c r="M283" s="8" t="s">
        <v>1</v>
      </c>
      <c r="N283" s="39">
        <v>3</v>
      </c>
      <c r="O283" s="35"/>
      <c r="P283" s="35"/>
      <c r="Q283" s="35"/>
      <c r="R283" s="35"/>
      <c r="S283" s="35"/>
      <c r="T283" s="35"/>
      <c r="U283" s="35"/>
      <c r="V283" s="35"/>
      <c r="W283" s="35"/>
      <c r="X283" s="35"/>
    </row>
    <row r="284" spans="1:24" ht="25.5">
      <c r="A284" s="36">
        <v>282</v>
      </c>
      <c r="B284" s="7" t="s">
        <v>480</v>
      </c>
      <c r="C284" s="4" t="s">
        <v>10</v>
      </c>
      <c r="D284" s="4" t="s">
        <v>6</v>
      </c>
      <c r="E284" s="37">
        <v>76</v>
      </c>
      <c r="F284" s="37">
        <v>69</v>
      </c>
      <c r="G284" s="6" t="s">
        <v>5</v>
      </c>
      <c r="H284" s="5">
        <v>37.950000000000003</v>
      </c>
      <c r="I284" s="4" t="s">
        <v>105</v>
      </c>
      <c r="J284" s="3" t="s">
        <v>3</v>
      </c>
      <c r="K284" s="2">
        <v>2006</v>
      </c>
      <c r="L284" s="38" t="s">
        <v>2</v>
      </c>
      <c r="M284" s="8" t="s">
        <v>1</v>
      </c>
      <c r="N284" s="39">
        <v>3</v>
      </c>
      <c r="O284" s="35"/>
      <c r="P284" s="35"/>
      <c r="Q284" s="35"/>
      <c r="R284" s="35"/>
      <c r="S284" s="35"/>
      <c r="T284" s="35"/>
      <c r="U284" s="35"/>
      <c r="V284" s="35"/>
      <c r="W284" s="35"/>
      <c r="X284" s="35"/>
    </row>
    <row r="285" spans="1:24" ht="25.5">
      <c r="A285" s="36">
        <v>283</v>
      </c>
      <c r="B285" s="7" t="s">
        <v>479</v>
      </c>
      <c r="C285" s="4" t="s">
        <v>10</v>
      </c>
      <c r="D285" s="4" t="s">
        <v>9</v>
      </c>
      <c r="E285" s="37">
        <v>76</v>
      </c>
      <c r="F285" s="37">
        <v>69</v>
      </c>
      <c r="G285" s="6" t="s">
        <v>5</v>
      </c>
      <c r="H285" s="5">
        <v>16.000000000000007</v>
      </c>
      <c r="I285" s="4" t="s">
        <v>105</v>
      </c>
      <c r="J285" s="3" t="s">
        <v>3</v>
      </c>
      <c r="K285" s="2">
        <v>1991</v>
      </c>
      <c r="L285" s="38" t="s">
        <v>2</v>
      </c>
      <c r="M285" s="8" t="s">
        <v>1</v>
      </c>
      <c r="N285" s="39">
        <v>3</v>
      </c>
      <c r="O285" s="35"/>
      <c r="P285" s="35"/>
      <c r="Q285" s="35"/>
      <c r="R285" s="35"/>
      <c r="S285" s="35"/>
      <c r="T285" s="35"/>
      <c r="U285" s="35"/>
      <c r="V285" s="35"/>
      <c r="W285" s="35"/>
      <c r="X285" s="35"/>
    </row>
    <row r="286" spans="1:24" ht="25.5">
      <c r="A286" s="36">
        <v>284</v>
      </c>
      <c r="B286" s="7" t="s">
        <v>479</v>
      </c>
      <c r="C286" s="4" t="s">
        <v>10</v>
      </c>
      <c r="D286" s="4" t="s">
        <v>6</v>
      </c>
      <c r="E286" s="37">
        <v>76</v>
      </c>
      <c r="F286" s="37">
        <v>69</v>
      </c>
      <c r="G286" s="6" t="s">
        <v>5</v>
      </c>
      <c r="H286" s="5">
        <v>16.000000000000007</v>
      </c>
      <c r="I286" s="4" t="s">
        <v>105</v>
      </c>
      <c r="J286" s="3" t="s">
        <v>3</v>
      </c>
      <c r="K286" s="2">
        <v>1991</v>
      </c>
      <c r="L286" s="38" t="s">
        <v>2</v>
      </c>
      <c r="M286" s="8" t="s">
        <v>1</v>
      </c>
      <c r="N286" s="39">
        <v>3</v>
      </c>
      <c r="O286" s="35"/>
      <c r="P286" s="35"/>
      <c r="Q286" s="35"/>
      <c r="R286" s="35"/>
      <c r="S286" s="35"/>
      <c r="T286" s="35"/>
      <c r="U286" s="35"/>
      <c r="V286" s="35"/>
      <c r="W286" s="35"/>
      <c r="X286" s="35"/>
    </row>
    <row r="287" spans="1:24" ht="25.5">
      <c r="A287" s="36">
        <v>285</v>
      </c>
      <c r="B287" s="7" t="s">
        <v>479</v>
      </c>
      <c r="C287" s="4" t="s">
        <v>10</v>
      </c>
      <c r="D287" s="4" t="s">
        <v>9</v>
      </c>
      <c r="E287" s="37">
        <v>57</v>
      </c>
      <c r="F287" s="37">
        <v>50</v>
      </c>
      <c r="G287" s="6" t="s">
        <v>5</v>
      </c>
      <c r="H287" s="5">
        <v>52.900000000000006</v>
      </c>
      <c r="I287" s="4" t="s">
        <v>52</v>
      </c>
      <c r="J287" s="3" t="s">
        <v>3</v>
      </c>
      <c r="K287" s="2">
        <v>2011</v>
      </c>
      <c r="L287" s="38" t="s">
        <v>2</v>
      </c>
      <c r="M287" s="8" t="s">
        <v>1</v>
      </c>
      <c r="N287" s="39">
        <v>3</v>
      </c>
      <c r="O287" s="35"/>
      <c r="P287" s="35"/>
      <c r="Q287" s="35"/>
      <c r="R287" s="35"/>
      <c r="S287" s="35"/>
      <c r="T287" s="35"/>
      <c r="U287" s="35"/>
      <c r="V287" s="35"/>
      <c r="W287" s="35"/>
      <c r="X287" s="35"/>
    </row>
    <row r="288" spans="1:24" ht="25.5">
      <c r="A288" s="36">
        <v>286</v>
      </c>
      <c r="B288" s="7" t="s">
        <v>479</v>
      </c>
      <c r="C288" s="4" t="s">
        <v>10</v>
      </c>
      <c r="D288" s="4" t="s">
        <v>6</v>
      </c>
      <c r="E288" s="37">
        <v>57</v>
      </c>
      <c r="F288" s="37">
        <v>50</v>
      </c>
      <c r="G288" s="6" t="s">
        <v>5</v>
      </c>
      <c r="H288" s="5">
        <v>52.900000000000006</v>
      </c>
      <c r="I288" s="4" t="s">
        <v>52</v>
      </c>
      <c r="J288" s="3" t="s">
        <v>3</v>
      </c>
      <c r="K288" s="2">
        <v>2011</v>
      </c>
      <c r="L288" s="38" t="s">
        <v>2</v>
      </c>
      <c r="M288" s="8" t="s">
        <v>1</v>
      </c>
      <c r="N288" s="39">
        <v>3</v>
      </c>
      <c r="O288" s="35"/>
      <c r="P288" s="35"/>
      <c r="Q288" s="35"/>
      <c r="R288" s="35"/>
      <c r="S288" s="35"/>
      <c r="T288" s="35"/>
      <c r="U288" s="35"/>
      <c r="V288" s="35"/>
      <c r="W288" s="35"/>
      <c r="X288" s="35"/>
    </row>
    <row r="289" spans="1:24" ht="25.5">
      <c r="A289" s="36">
        <v>287</v>
      </c>
      <c r="B289" s="7" t="s">
        <v>478</v>
      </c>
      <c r="C289" s="4" t="s">
        <v>10</v>
      </c>
      <c r="D289" s="4" t="s">
        <v>9</v>
      </c>
      <c r="E289" s="37">
        <v>57</v>
      </c>
      <c r="F289" s="37">
        <v>50</v>
      </c>
      <c r="G289" s="6" t="s">
        <v>5</v>
      </c>
      <c r="H289" s="5">
        <v>10.199999999999999</v>
      </c>
      <c r="I289" s="4" t="s">
        <v>105</v>
      </c>
      <c r="J289" s="3" t="s">
        <v>3</v>
      </c>
      <c r="K289" s="2">
        <v>1991</v>
      </c>
      <c r="L289" s="38" t="s">
        <v>2</v>
      </c>
      <c r="M289" s="8" t="s">
        <v>1</v>
      </c>
      <c r="N289" s="39">
        <v>3</v>
      </c>
      <c r="O289" s="35"/>
      <c r="P289" s="35"/>
      <c r="Q289" s="35"/>
      <c r="R289" s="35"/>
      <c r="S289" s="35"/>
      <c r="T289" s="35"/>
      <c r="U289" s="35"/>
      <c r="V289" s="35"/>
      <c r="W289" s="35"/>
      <c r="X289" s="35"/>
    </row>
    <row r="290" spans="1:24" ht="25.5">
      <c r="A290" s="36">
        <v>288</v>
      </c>
      <c r="B290" s="7" t="s">
        <v>478</v>
      </c>
      <c r="C290" s="4" t="s">
        <v>10</v>
      </c>
      <c r="D290" s="4" t="s">
        <v>6</v>
      </c>
      <c r="E290" s="37">
        <v>57</v>
      </c>
      <c r="F290" s="37">
        <v>50</v>
      </c>
      <c r="G290" s="6" t="s">
        <v>5</v>
      </c>
      <c r="H290" s="5">
        <v>10.199999999999999</v>
      </c>
      <c r="I290" s="4" t="s">
        <v>105</v>
      </c>
      <c r="J290" s="3" t="s">
        <v>3</v>
      </c>
      <c r="K290" s="2">
        <v>1991</v>
      </c>
      <c r="L290" s="38" t="s">
        <v>2</v>
      </c>
      <c r="M290" s="8" t="s">
        <v>1</v>
      </c>
      <c r="N290" s="39">
        <v>3</v>
      </c>
      <c r="O290" s="35"/>
      <c r="P290" s="35"/>
      <c r="Q290" s="35"/>
      <c r="R290" s="35"/>
      <c r="S290" s="35"/>
      <c r="T290" s="35"/>
      <c r="U290" s="35"/>
      <c r="V290" s="35"/>
      <c r="W290" s="35"/>
      <c r="X290" s="35"/>
    </row>
    <row r="291" spans="1:24" ht="25.5">
      <c r="A291" s="36">
        <v>289</v>
      </c>
      <c r="B291" s="7" t="s">
        <v>491</v>
      </c>
      <c r="C291" s="4" t="s">
        <v>7</v>
      </c>
      <c r="D291" s="4" t="s">
        <v>9</v>
      </c>
      <c r="E291" s="37">
        <v>89</v>
      </c>
      <c r="F291" s="37">
        <v>82</v>
      </c>
      <c r="G291" s="6" t="s">
        <v>5</v>
      </c>
      <c r="H291" s="5">
        <v>57.5</v>
      </c>
      <c r="I291" s="4" t="s">
        <v>105</v>
      </c>
      <c r="J291" s="3" t="s">
        <v>3</v>
      </c>
      <c r="K291" s="2">
        <v>1988</v>
      </c>
      <c r="L291" s="38" t="s">
        <v>2</v>
      </c>
      <c r="M291" s="8" t="s">
        <v>1</v>
      </c>
      <c r="N291" s="39">
        <v>3</v>
      </c>
      <c r="O291" s="35"/>
      <c r="P291" s="35"/>
      <c r="Q291" s="35"/>
      <c r="R291" s="35"/>
      <c r="S291" s="35"/>
      <c r="T291" s="35"/>
      <c r="U291" s="35"/>
      <c r="V291" s="35"/>
      <c r="W291" s="35"/>
      <c r="X291" s="35"/>
    </row>
    <row r="292" spans="1:24" ht="25.5">
      <c r="A292" s="36">
        <v>290</v>
      </c>
      <c r="B292" s="7" t="s">
        <v>491</v>
      </c>
      <c r="C292" s="4" t="s">
        <v>7</v>
      </c>
      <c r="D292" s="4" t="s">
        <v>6</v>
      </c>
      <c r="E292" s="37">
        <v>76</v>
      </c>
      <c r="F292" s="37">
        <v>69</v>
      </c>
      <c r="G292" s="6" t="s">
        <v>5</v>
      </c>
      <c r="H292" s="5">
        <v>57.5</v>
      </c>
      <c r="I292" s="4" t="s">
        <v>105</v>
      </c>
      <c r="J292" s="3" t="s">
        <v>3</v>
      </c>
      <c r="K292" s="2">
        <v>1988</v>
      </c>
      <c r="L292" s="38" t="s">
        <v>2</v>
      </c>
      <c r="M292" s="8" t="s">
        <v>1</v>
      </c>
      <c r="N292" s="39">
        <v>3</v>
      </c>
      <c r="O292" s="35"/>
      <c r="P292" s="35"/>
      <c r="Q292" s="35"/>
      <c r="R292" s="35"/>
      <c r="S292" s="35"/>
      <c r="T292" s="35"/>
      <c r="U292" s="35"/>
      <c r="V292" s="35"/>
      <c r="W292" s="35"/>
      <c r="X292" s="35"/>
    </row>
    <row r="293" spans="1:24" ht="25.5">
      <c r="A293" s="36">
        <v>291</v>
      </c>
      <c r="B293" s="7" t="s">
        <v>490</v>
      </c>
      <c r="C293" s="4" t="s">
        <v>7</v>
      </c>
      <c r="D293" s="4" t="s">
        <v>9</v>
      </c>
      <c r="E293" s="37">
        <v>57</v>
      </c>
      <c r="F293" s="37">
        <v>50</v>
      </c>
      <c r="G293" s="6" t="s">
        <v>5</v>
      </c>
      <c r="H293" s="5">
        <v>24.4</v>
      </c>
      <c r="I293" s="4" t="s">
        <v>105</v>
      </c>
      <c r="J293" s="3" t="s">
        <v>3</v>
      </c>
      <c r="K293" s="2">
        <v>1991</v>
      </c>
      <c r="L293" s="38" t="s">
        <v>2</v>
      </c>
      <c r="M293" s="8" t="s">
        <v>1</v>
      </c>
      <c r="N293" s="39">
        <v>3</v>
      </c>
      <c r="O293" s="35"/>
      <c r="P293" s="35"/>
      <c r="Q293" s="35"/>
      <c r="R293" s="35"/>
      <c r="S293" s="35"/>
      <c r="T293" s="35"/>
      <c r="U293" s="35"/>
      <c r="V293" s="35"/>
      <c r="W293" s="35"/>
      <c r="X293" s="35"/>
    </row>
    <row r="294" spans="1:24" ht="25.5">
      <c r="A294" s="36">
        <v>292</v>
      </c>
      <c r="B294" s="7" t="s">
        <v>490</v>
      </c>
      <c r="C294" s="4" t="s">
        <v>7</v>
      </c>
      <c r="D294" s="4" t="s">
        <v>6</v>
      </c>
      <c r="E294" s="37">
        <v>38</v>
      </c>
      <c r="F294" s="37">
        <v>31.6</v>
      </c>
      <c r="G294" s="6" t="s">
        <v>5</v>
      </c>
      <c r="H294" s="5">
        <v>24.4</v>
      </c>
      <c r="I294" s="4" t="s">
        <v>105</v>
      </c>
      <c r="J294" s="3" t="s">
        <v>3</v>
      </c>
      <c r="K294" s="2">
        <v>1991</v>
      </c>
      <c r="L294" s="38" t="s">
        <v>2</v>
      </c>
      <c r="M294" s="8" t="s">
        <v>1</v>
      </c>
      <c r="N294" s="39">
        <v>3</v>
      </c>
      <c r="O294" s="35"/>
      <c r="P294" s="35"/>
      <c r="Q294" s="35"/>
      <c r="R294" s="35"/>
      <c r="S294" s="35"/>
      <c r="T294" s="35"/>
      <c r="U294" s="35"/>
      <c r="V294" s="35"/>
      <c r="W294" s="35"/>
      <c r="X294" s="35"/>
    </row>
    <row r="295" spans="1:24" ht="25.5">
      <c r="A295" s="36">
        <v>293</v>
      </c>
      <c r="B295" s="7" t="s">
        <v>489</v>
      </c>
      <c r="C295" s="4" t="s">
        <v>7</v>
      </c>
      <c r="D295" s="4" t="s">
        <v>9</v>
      </c>
      <c r="E295" s="37">
        <v>32</v>
      </c>
      <c r="F295" s="37">
        <v>21.2</v>
      </c>
      <c r="G295" s="6" t="s">
        <v>141</v>
      </c>
      <c r="H295" s="5">
        <v>14.65</v>
      </c>
      <c r="I295" s="4" t="s">
        <v>52</v>
      </c>
      <c r="J295" s="3" t="s">
        <v>3</v>
      </c>
      <c r="K295" s="2">
        <v>2011</v>
      </c>
      <c r="L295" s="38" t="s">
        <v>2</v>
      </c>
      <c r="M295" s="8" t="s">
        <v>1</v>
      </c>
      <c r="N295" s="39">
        <v>3</v>
      </c>
      <c r="O295" s="35"/>
      <c r="P295" s="35"/>
      <c r="Q295" s="35"/>
      <c r="R295" s="35"/>
      <c r="S295" s="35"/>
      <c r="T295" s="35"/>
      <c r="U295" s="35"/>
      <c r="V295" s="35"/>
      <c r="W295" s="35"/>
      <c r="X295" s="35"/>
    </row>
    <row r="296" spans="1:24" ht="25.5">
      <c r="A296" s="36">
        <v>294</v>
      </c>
      <c r="B296" s="7" t="s">
        <v>489</v>
      </c>
      <c r="C296" s="4" t="s">
        <v>7</v>
      </c>
      <c r="D296" s="4" t="s">
        <v>9</v>
      </c>
      <c r="E296" s="37">
        <v>25</v>
      </c>
      <c r="F296" s="37">
        <v>16.600000000000001</v>
      </c>
      <c r="G296" s="6" t="s">
        <v>141</v>
      </c>
      <c r="H296" s="5">
        <v>2.4700000000000002</v>
      </c>
      <c r="I296" s="4" t="s">
        <v>52</v>
      </c>
      <c r="J296" s="3" t="s">
        <v>3</v>
      </c>
      <c r="K296" s="2">
        <v>2011</v>
      </c>
      <c r="L296" s="38" t="s">
        <v>2</v>
      </c>
      <c r="M296" s="8" t="s">
        <v>1</v>
      </c>
      <c r="N296" s="39">
        <v>3</v>
      </c>
      <c r="O296" s="35"/>
      <c r="P296" s="35"/>
      <c r="Q296" s="35"/>
      <c r="R296" s="35"/>
      <c r="S296" s="35"/>
      <c r="T296" s="35"/>
      <c r="U296" s="35"/>
      <c r="V296" s="35"/>
      <c r="W296" s="35"/>
      <c r="X296" s="35"/>
    </row>
    <row r="297" spans="1:24" ht="25.5">
      <c r="A297" s="36">
        <v>295</v>
      </c>
      <c r="B297" s="7" t="s">
        <v>489</v>
      </c>
      <c r="C297" s="4" t="s">
        <v>7</v>
      </c>
      <c r="D297" s="4" t="s">
        <v>6</v>
      </c>
      <c r="E297" s="37">
        <v>25</v>
      </c>
      <c r="F297" s="37">
        <v>16.600000000000001</v>
      </c>
      <c r="G297" s="6" t="s">
        <v>141</v>
      </c>
      <c r="H297" s="5">
        <v>17.13</v>
      </c>
      <c r="I297" s="4" t="s">
        <v>52</v>
      </c>
      <c r="J297" s="3" t="s">
        <v>3</v>
      </c>
      <c r="K297" s="2">
        <v>2011</v>
      </c>
      <c r="L297" s="38" t="s">
        <v>2</v>
      </c>
      <c r="M297" s="8" t="s">
        <v>1</v>
      </c>
      <c r="N297" s="39">
        <v>3</v>
      </c>
      <c r="O297" s="35"/>
      <c r="P297" s="35"/>
      <c r="Q297" s="35"/>
      <c r="R297" s="35"/>
      <c r="S297" s="35"/>
      <c r="T297" s="35"/>
      <c r="U297" s="35"/>
      <c r="V297" s="35"/>
      <c r="W297" s="35"/>
      <c r="X297" s="35"/>
    </row>
    <row r="298" spans="1:24" ht="25.5">
      <c r="A298" s="36">
        <v>296</v>
      </c>
      <c r="B298" s="7" t="s">
        <v>489</v>
      </c>
      <c r="C298" s="4" t="s">
        <v>7</v>
      </c>
      <c r="D298" s="4" t="s">
        <v>9</v>
      </c>
      <c r="E298" s="37">
        <v>57</v>
      </c>
      <c r="F298" s="37">
        <v>50</v>
      </c>
      <c r="G298" s="6" t="s">
        <v>5</v>
      </c>
      <c r="H298" s="5">
        <v>59.379999999999995</v>
      </c>
      <c r="I298" s="4" t="s">
        <v>105</v>
      </c>
      <c r="J298" s="3" t="s">
        <v>3</v>
      </c>
      <c r="K298" s="2">
        <v>1991</v>
      </c>
      <c r="L298" s="38" t="s">
        <v>2</v>
      </c>
      <c r="M298" s="8" t="s">
        <v>1</v>
      </c>
      <c r="N298" s="39">
        <v>3</v>
      </c>
      <c r="O298" s="35"/>
      <c r="P298" s="35"/>
      <c r="Q298" s="35"/>
      <c r="R298" s="35"/>
      <c r="S298" s="35"/>
      <c r="T298" s="35"/>
      <c r="U298" s="35"/>
      <c r="V298" s="35"/>
      <c r="W298" s="35"/>
      <c r="X298" s="35"/>
    </row>
    <row r="299" spans="1:24" ht="25.5">
      <c r="A299" s="36">
        <v>297</v>
      </c>
      <c r="B299" s="7" t="s">
        <v>489</v>
      </c>
      <c r="C299" s="4" t="s">
        <v>7</v>
      </c>
      <c r="D299" s="4" t="s">
        <v>6</v>
      </c>
      <c r="E299" s="37">
        <v>38</v>
      </c>
      <c r="F299" s="37">
        <v>31.6</v>
      </c>
      <c r="G299" s="6" t="s">
        <v>5</v>
      </c>
      <c r="H299" s="5">
        <v>59.370000000000005</v>
      </c>
      <c r="I299" s="4" t="s">
        <v>105</v>
      </c>
      <c r="J299" s="3" t="s">
        <v>3</v>
      </c>
      <c r="K299" s="2">
        <v>1991</v>
      </c>
      <c r="L299" s="38" t="s">
        <v>2</v>
      </c>
      <c r="M299" s="8" t="s">
        <v>1</v>
      </c>
      <c r="N299" s="39">
        <v>3</v>
      </c>
      <c r="O299" s="35"/>
      <c r="P299" s="35"/>
      <c r="Q299" s="35"/>
      <c r="R299" s="35"/>
      <c r="S299" s="35"/>
      <c r="T299" s="35"/>
      <c r="U299" s="35"/>
      <c r="V299" s="35"/>
      <c r="W299" s="35"/>
      <c r="X299" s="35"/>
    </row>
    <row r="300" spans="1:24" ht="25.5">
      <c r="A300" s="36">
        <v>298</v>
      </c>
      <c r="B300" s="7" t="s">
        <v>488</v>
      </c>
      <c r="C300" s="4" t="s">
        <v>7</v>
      </c>
      <c r="D300" s="4" t="s">
        <v>9</v>
      </c>
      <c r="E300" s="37">
        <v>63</v>
      </c>
      <c r="F300" s="37">
        <v>42.9</v>
      </c>
      <c r="G300" s="6" t="s">
        <v>141</v>
      </c>
      <c r="H300" s="5">
        <v>49.3</v>
      </c>
      <c r="I300" s="4" t="s">
        <v>105</v>
      </c>
      <c r="J300" s="3" t="s">
        <v>3</v>
      </c>
      <c r="K300" s="2">
        <v>2011</v>
      </c>
      <c r="L300" s="38" t="s">
        <v>2</v>
      </c>
      <c r="M300" s="8" t="s">
        <v>1</v>
      </c>
      <c r="N300" s="39">
        <v>3</v>
      </c>
      <c r="O300" s="35"/>
      <c r="P300" s="35"/>
      <c r="Q300" s="35"/>
      <c r="R300" s="35"/>
      <c r="S300" s="35"/>
      <c r="T300" s="35"/>
      <c r="U300" s="35"/>
      <c r="V300" s="35"/>
      <c r="W300" s="35"/>
      <c r="X300" s="35"/>
    </row>
    <row r="301" spans="1:24" ht="25.5">
      <c r="A301" s="36">
        <v>299</v>
      </c>
      <c r="B301" s="7" t="s">
        <v>488</v>
      </c>
      <c r="C301" s="4" t="s">
        <v>7</v>
      </c>
      <c r="D301" s="4" t="s">
        <v>6</v>
      </c>
      <c r="E301" s="37">
        <v>50</v>
      </c>
      <c r="F301" s="37">
        <v>33.200000000000003</v>
      </c>
      <c r="G301" s="6" t="s">
        <v>141</v>
      </c>
      <c r="H301" s="5">
        <v>49.3</v>
      </c>
      <c r="I301" s="4" t="s">
        <v>105</v>
      </c>
      <c r="J301" s="3" t="s">
        <v>3</v>
      </c>
      <c r="K301" s="2">
        <v>2011</v>
      </c>
      <c r="L301" s="38" t="s">
        <v>2</v>
      </c>
      <c r="M301" s="8" t="s">
        <v>1</v>
      </c>
      <c r="N301" s="39">
        <v>3</v>
      </c>
      <c r="O301" s="35"/>
      <c r="P301" s="35"/>
      <c r="Q301" s="35"/>
      <c r="R301" s="35"/>
      <c r="S301" s="35"/>
      <c r="T301" s="35"/>
      <c r="U301" s="35"/>
      <c r="V301" s="35"/>
      <c r="W301" s="35"/>
      <c r="X301" s="35"/>
    </row>
    <row r="302" spans="1:24" ht="25.5">
      <c r="A302" s="36">
        <v>300</v>
      </c>
      <c r="B302" s="7" t="s">
        <v>487</v>
      </c>
      <c r="C302" s="4" t="s">
        <v>7</v>
      </c>
      <c r="D302" s="4" t="s">
        <v>9</v>
      </c>
      <c r="E302" s="37">
        <v>63</v>
      </c>
      <c r="F302" s="37">
        <v>42.9</v>
      </c>
      <c r="G302" s="6" t="s">
        <v>141</v>
      </c>
      <c r="H302" s="5">
        <v>49.2</v>
      </c>
      <c r="I302" s="4" t="s">
        <v>105</v>
      </c>
      <c r="J302" s="3" t="s">
        <v>3</v>
      </c>
      <c r="K302" s="2">
        <v>2011</v>
      </c>
      <c r="L302" s="38" t="s">
        <v>2</v>
      </c>
      <c r="M302" s="8" t="s">
        <v>1</v>
      </c>
      <c r="N302" s="39">
        <v>3</v>
      </c>
      <c r="O302" s="35"/>
      <c r="P302" s="35"/>
      <c r="Q302" s="35"/>
      <c r="R302" s="35"/>
      <c r="S302" s="35"/>
      <c r="T302" s="35"/>
      <c r="U302" s="35"/>
      <c r="V302" s="35"/>
      <c r="W302" s="35"/>
      <c r="X302" s="35"/>
    </row>
    <row r="303" spans="1:24" ht="25.5">
      <c r="A303" s="36">
        <v>301</v>
      </c>
      <c r="B303" s="7" t="s">
        <v>487</v>
      </c>
      <c r="C303" s="4" t="s">
        <v>7</v>
      </c>
      <c r="D303" s="4" t="s">
        <v>6</v>
      </c>
      <c r="E303" s="37">
        <v>50</v>
      </c>
      <c r="F303" s="37">
        <v>33.200000000000003</v>
      </c>
      <c r="G303" s="6" t="s">
        <v>141</v>
      </c>
      <c r="H303" s="5">
        <v>49.2</v>
      </c>
      <c r="I303" s="4" t="s">
        <v>105</v>
      </c>
      <c r="J303" s="3" t="s">
        <v>3</v>
      </c>
      <c r="K303" s="2">
        <v>2011</v>
      </c>
      <c r="L303" s="38" t="s">
        <v>2</v>
      </c>
      <c r="M303" s="8" t="s">
        <v>1</v>
      </c>
      <c r="N303" s="39">
        <v>3</v>
      </c>
      <c r="O303" s="35"/>
      <c r="P303" s="35"/>
      <c r="Q303" s="35"/>
      <c r="R303" s="35"/>
      <c r="S303" s="35"/>
      <c r="T303" s="35"/>
      <c r="U303" s="35"/>
      <c r="V303" s="35"/>
      <c r="W303" s="35"/>
      <c r="X303" s="35"/>
    </row>
    <row r="304" spans="1:24" ht="25.5">
      <c r="A304" s="36">
        <v>302</v>
      </c>
      <c r="B304" s="7" t="s">
        <v>486</v>
      </c>
      <c r="C304" s="4" t="s">
        <v>7</v>
      </c>
      <c r="D304" s="4" t="s">
        <v>9</v>
      </c>
      <c r="E304" s="37">
        <v>32</v>
      </c>
      <c r="F304" s="37">
        <v>21.2</v>
      </c>
      <c r="G304" s="6" t="s">
        <v>141</v>
      </c>
      <c r="H304" s="5">
        <f>49.3+N("у меня записано 39,1м, у экспертов 49,3м")</f>
        <v>49.3</v>
      </c>
      <c r="I304" s="4" t="s">
        <v>105</v>
      </c>
      <c r="J304" s="3" t="s">
        <v>3</v>
      </c>
      <c r="K304" s="2">
        <v>2011</v>
      </c>
      <c r="L304" s="38" t="s">
        <v>2</v>
      </c>
      <c r="M304" s="8" t="s">
        <v>1</v>
      </c>
      <c r="N304" s="39">
        <v>3</v>
      </c>
      <c r="O304" s="35"/>
      <c r="P304" s="35"/>
      <c r="Q304" s="35"/>
      <c r="R304" s="35"/>
      <c r="S304" s="35"/>
      <c r="T304" s="35"/>
      <c r="U304" s="35"/>
      <c r="V304" s="35"/>
      <c r="W304" s="35"/>
      <c r="X304" s="35"/>
    </row>
    <row r="305" spans="1:24" ht="25.5">
      <c r="A305" s="36">
        <v>303</v>
      </c>
      <c r="B305" s="7" t="s">
        <v>486</v>
      </c>
      <c r="C305" s="4" t="s">
        <v>7</v>
      </c>
      <c r="D305" s="4" t="s">
        <v>6</v>
      </c>
      <c r="E305" s="37">
        <v>25</v>
      </c>
      <c r="F305" s="37">
        <v>16.600000000000001</v>
      </c>
      <c r="G305" s="6" t="s">
        <v>141</v>
      </c>
      <c r="H305" s="5">
        <f>49.3+N("у меня записано 39,1м, у экспертов 49,3м")</f>
        <v>49.3</v>
      </c>
      <c r="I305" s="4" t="s">
        <v>105</v>
      </c>
      <c r="J305" s="3" t="s">
        <v>3</v>
      </c>
      <c r="K305" s="2">
        <v>2011</v>
      </c>
      <c r="L305" s="38" t="s">
        <v>2</v>
      </c>
      <c r="M305" s="8" t="s">
        <v>1</v>
      </c>
      <c r="N305" s="39">
        <v>3</v>
      </c>
      <c r="O305" s="35"/>
      <c r="P305" s="35"/>
      <c r="Q305" s="35"/>
      <c r="R305" s="35"/>
      <c r="S305" s="35"/>
      <c r="T305" s="35"/>
      <c r="U305" s="35"/>
      <c r="V305" s="35"/>
      <c r="W305" s="35"/>
      <c r="X305" s="35"/>
    </row>
    <row r="306" spans="1:24" ht="25.5">
      <c r="A306" s="36">
        <v>304</v>
      </c>
      <c r="B306" s="7" t="s">
        <v>485</v>
      </c>
      <c r="C306" s="4" t="s">
        <v>7</v>
      </c>
      <c r="D306" s="4" t="s">
        <v>9</v>
      </c>
      <c r="E306" s="37">
        <v>63</v>
      </c>
      <c r="F306" s="37">
        <v>42.9</v>
      </c>
      <c r="G306" s="6" t="s">
        <v>141</v>
      </c>
      <c r="H306" s="5">
        <v>11.4</v>
      </c>
      <c r="I306" s="4" t="s">
        <v>105</v>
      </c>
      <c r="J306" s="3" t="s">
        <v>3</v>
      </c>
      <c r="K306" s="2">
        <v>2011</v>
      </c>
      <c r="L306" s="38" t="s">
        <v>2</v>
      </c>
      <c r="M306" s="8" t="s">
        <v>1</v>
      </c>
      <c r="N306" s="39">
        <v>3</v>
      </c>
      <c r="O306" s="35"/>
      <c r="P306" s="35"/>
      <c r="Q306" s="35"/>
      <c r="R306" s="35"/>
      <c r="S306" s="35"/>
      <c r="T306" s="35"/>
      <c r="U306" s="35"/>
      <c r="V306" s="35"/>
      <c r="W306" s="35"/>
      <c r="X306" s="35"/>
    </row>
    <row r="307" spans="1:24" ht="25.5">
      <c r="A307" s="36">
        <v>305</v>
      </c>
      <c r="B307" s="7" t="s">
        <v>485</v>
      </c>
      <c r="C307" s="4" t="s">
        <v>7</v>
      </c>
      <c r="D307" s="4" t="s">
        <v>6</v>
      </c>
      <c r="E307" s="37">
        <v>50</v>
      </c>
      <c r="F307" s="37">
        <v>33.200000000000003</v>
      </c>
      <c r="G307" s="6" t="s">
        <v>141</v>
      </c>
      <c r="H307" s="5">
        <v>11.4</v>
      </c>
      <c r="I307" s="4" t="s">
        <v>105</v>
      </c>
      <c r="J307" s="3" t="s">
        <v>3</v>
      </c>
      <c r="K307" s="2">
        <v>2011</v>
      </c>
      <c r="L307" s="38" t="s">
        <v>2</v>
      </c>
      <c r="M307" s="8" t="s">
        <v>1</v>
      </c>
      <c r="N307" s="39">
        <v>3</v>
      </c>
      <c r="O307" s="35"/>
      <c r="P307" s="35"/>
      <c r="Q307" s="35"/>
      <c r="R307" s="35"/>
      <c r="S307" s="35"/>
      <c r="T307" s="35"/>
      <c r="U307" s="35"/>
      <c r="V307" s="35"/>
      <c r="W307" s="35"/>
      <c r="X307" s="35"/>
    </row>
    <row r="308" spans="1:24" ht="25.5">
      <c r="A308" s="36">
        <v>306</v>
      </c>
      <c r="B308" s="7" t="s">
        <v>485</v>
      </c>
      <c r="C308" s="4" t="s">
        <v>7</v>
      </c>
      <c r="D308" s="4" t="s">
        <v>9</v>
      </c>
      <c r="E308" s="37">
        <v>32</v>
      </c>
      <c r="F308" s="37">
        <v>21.2</v>
      </c>
      <c r="G308" s="6" t="s">
        <v>141</v>
      </c>
      <c r="H308" s="5">
        <v>11.3</v>
      </c>
      <c r="I308" s="4" t="s">
        <v>105</v>
      </c>
      <c r="J308" s="3" t="s">
        <v>3</v>
      </c>
      <c r="K308" s="2">
        <v>2011</v>
      </c>
      <c r="L308" s="38" t="s">
        <v>2</v>
      </c>
      <c r="M308" s="8" t="s">
        <v>1</v>
      </c>
      <c r="N308" s="39">
        <v>3</v>
      </c>
      <c r="O308" s="35"/>
      <c r="P308" s="35"/>
      <c r="Q308" s="35"/>
      <c r="R308" s="35"/>
      <c r="S308" s="35"/>
      <c r="T308" s="35"/>
      <c r="U308" s="35"/>
      <c r="V308" s="35"/>
      <c r="W308" s="35"/>
      <c r="X308" s="35"/>
    </row>
    <row r="309" spans="1:24" ht="25.5">
      <c r="A309" s="36">
        <v>307</v>
      </c>
      <c r="B309" s="7" t="s">
        <v>485</v>
      </c>
      <c r="C309" s="4" t="s">
        <v>7</v>
      </c>
      <c r="D309" s="4" t="s">
        <v>6</v>
      </c>
      <c r="E309" s="37">
        <v>25</v>
      </c>
      <c r="F309" s="37">
        <v>16.600000000000001</v>
      </c>
      <c r="G309" s="6" t="s">
        <v>141</v>
      </c>
      <c r="H309" s="5">
        <v>11.3</v>
      </c>
      <c r="I309" s="4" t="s">
        <v>105</v>
      </c>
      <c r="J309" s="3" t="s">
        <v>3</v>
      </c>
      <c r="K309" s="2">
        <v>2011</v>
      </c>
      <c r="L309" s="38" t="s">
        <v>2</v>
      </c>
      <c r="M309" s="8" t="s">
        <v>1</v>
      </c>
      <c r="N309" s="39">
        <v>3</v>
      </c>
      <c r="O309" s="35"/>
      <c r="P309" s="35"/>
      <c r="Q309" s="35"/>
      <c r="R309" s="35"/>
      <c r="S309" s="35"/>
      <c r="T309" s="35"/>
      <c r="U309" s="35"/>
      <c r="V309" s="35"/>
      <c r="W309" s="35"/>
      <c r="X309" s="35"/>
    </row>
    <row r="310" spans="1:24" ht="25.5">
      <c r="A310" s="36">
        <v>308</v>
      </c>
      <c r="B310" s="7" t="s">
        <v>484</v>
      </c>
      <c r="C310" s="4" t="s">
        <v>7</v>
      </c>
      <c r="D310" s="4" t="s">
        <v>9</v>
      </c>
      <c r="E310" s="37">
        <v>63</v>
      </c>
      <c r="F310" s="37">
        <v>42.9</v>
      </c>
      <c r="G310" s="6" t="s">
        <v>141</v>
      </c>
      <c r="H310" s="5">
        <v>17.100000000000001</v>
      </c>
      <c r="I310" s="4" t="s">
        <v>52</v>
      </c>
      <c r="J310" s="3" t="s">
        <v>3</v>
      </c>
      <c r="K310" s="2">
        <v>2011</v>
      </c>
      <c r="L310" s="38" t="s">
        <v>2</v>
      </c>
      <c r="M310" s="8" t="s">
        <v>1</v>
      </c>
      <c r="N310" s="39">
        <v>3</v>
      </c>
      <c r="O310" s="35"/>
      <c r="P310" s="35"/>
      <c r="Q310" s="35"/>
      <c r="R310" s="35"/>
      <c r="S310" s="35"/>
      <c r="T310" s="35"/>
      <c r="U310" s="35"/>
      <c r="V310" s="35"/>
      <c r="W310" s="35"/>
      <c r="X310" s="35"/>
    </row>
    <row r="311" spans="1:24" ht="25.5">
      <c r="A311" s="36">
        <v>309</v>
      </c>
      <c r="B311" s="7" t="s">
        <v>484</v>
      </c>
      <c r="C311" s="4" t="s">
        <v>7</v>
      </c>
      <c r="D311" s="4" t="s">
        <v>6</v>
      </c>
      <c r="E311" s="37">
        <v>50</v>
      </c>
      <c r="F311" s="37">
        <v>33.200000000000003</v>
      </c>
      <c r="G311" s="6" t="s">
        <v>141</v>
      </c>
      <c r="H311" s="5">
        <v>17.100000000000001</v>
      </c>
      <c r="I311" s="4" t="s">
        <v>105</v>
      </c>
      <c r="J311" s="3" t="s">
        <v>3</v>
      </c>
      <c r="K311" s="2">
        <v>2011</v>
      </c>
      <c r="L311" s="38" t="s">
        <v>2</v>
      </c>
      <c r="M311" s="8" t="s">
        <v>1</v>
      </c>
      <c r="N311" s="39">
        <v>3</v>
      </c>
      <c r="O311" s="35"/>
      <c r="P311" s="35"/>
      <c r="Q311" s="35"/>
      <c r="R311" s="35"/>
      <c r="S311" s="35"/>
      <c r="T311" s="35"/>
      <c r="U311" s="35"/>
      <c r="V311" s="35"/>
      <c r="W311" s="35"/>
      <c r="X311" s="35"/>
    </row>
    <row r="312" spans="1:24" ht="25.5">
      <c r="A312" s="36">
        <v>310</v>
      </c>
      <c r="B312" s="7" t="s">
        <v>484</v>
      </c>
      <c r="C312" s="4" t="s">
        <v>7</v>
      </c>
      <c r="D312" s="4" t="s">
        <v>6</v>
      </c>
      <c r="E312" s="37">
        <v>40</v>
      </c>
      <c r="F312" s="37">
        <v>26.6</v>
      </c>
      <c r="G312" s="6" t="s">
        <v>141</v>
      </c>
      <c r="H312" s="5">
        <v>14.75</v>
      </c>
      <c r="I312" s="4" t="s">
        <v>52</v>
      </c>
      <c r="J312" s="3" t="s">
        <v>3</v>
      </c>
      <c r="K312" s="2">
        <v>2011</v>
      </c>
      <c r="L312" s="38" t="s">
        <v>2</v>
      </c>
      <c r="M312" s="8" t="s">
        <v>1</v>
      </c>
      <c r="N312" s="39">
        <v>3</v>
      </c>
      <c r="O312" s="35"/>
      <c r="P312" s="35"/>
      <c r="Q312" s="35"/>
      <c r="R312" s="35"/>
      <c r="S312" s="35"/>
      <c r="T312" s="35"/>
      <c r="U312" s="35"/>
      <c r="V312" s="35"/>
      <c r="W312" s="35"/>
      <c r="X312" s="35"/>
    </row>
    <row r="313" spans="1:24" ht="25.5">
      <c r="A313" s="36">
        <v>311</v>
      </c>
      <c r="B313" s="7" t="s">
        <v>484</v>
      </c>
      <c r="C313" s="4" t="s">
        <v>7</v>
      </c>
      <c r="D313" s="4" t="s">
        <v>9</v>
      </c>
      <c r="E313" s="37">
        <v>50</v>
      </c>
      <c r="F313" s="37">
        <v>33.200000000000003</v>
      </c>
      <c r="G313" s="6" t="s">
        <v>141</v>
      </c>
      <c r="H313" s="5">
        <v>14.75</v>
      </c>
      <c r="I313" s="4" t="s">
        <v>52</v>
      </c>
      <c r="J313" s="3" t="s">
        <v>3</v>
      </c>
      <c r="K313" s="2">
        <v>2011</v>
      </c>
      <c r="L313" s="38" t="s">
        <v>2</v>
      </c>
      <c r="M313" s="8" t="s">
        <v>1</v>
      </c>
      <c r="N313" s="39">
        <v>3</v>
      </c>
      <c r="O313" s="35"/>
      <c r="P313" s="35"/>
      <c r="Q313" s="35"/>
      <c r="R313" s="35"/>
      <c r="S313" s="35"/>
      <c r="T313" s="35"/>
      <c r="U313" s="35"/>
      <c r="V313" s="35"/>
      <c r="W313" s="35"/>
      <c r="X313" s="35"/>
    </row>
    <row r="314" spans="1:24" ht="25.5">
      <c r="A314" s="36">
        <v>312</v>
      </c>
      <c r="B314" s="7" t="s">
        <v>484</v>
      </c>
      <c r="C314" s="4" t="s">
        <v>7</v>
      </c>
      <c r="D314" s="4" t="s">
        <v>9</v>
      </c>
      <c r="E314" s="37">
        <v>40</v>
      </c>
      <c r="F314" s="37">
        <v>26.6</v>
      </c>
      <c r="G314" s="6" t="s">
        <v>141</v>
      </c>
      <c r="H314" s="5">
        <v>21.15</v>
      </c>
      <c r="I314" s="4" t="s">
        <v>52</v>
      </c>
      <c r="J314" s="3" t="s">
        <v>3</v>
      </c>
      <c r="K314" s="2">
        <v>2011</v>
      </c>
      <c r="L314" s="38" t="s">
        <v>2</v>
      </c>
      <c r="M314" s="8" t="s">
        <v>1</v>
      </c>
      <c r="N314" s="39">
        <v>3</v>
      </c>
      <c r="O314" s="35"/>
      <c r="P314" s="35"/>
      <c r="Q314" s="35"/>
      <c r="R314" s="35"/>
      <c r="S314" s="35"/>
      <c r="T314" s="35"/>
      <c r="U314" s="35"/>
      <c r="V314" s="35"/>
      <c r="W314" s="35"/>
      <c r="X314" s="35"/>
    </row>
    <row r="315" spans="1:24" ht="25.5">
      <c r="A315" s="36">
        <v>313</v>
      </c>
      <c r="B315" s="7" t="s">
        <v>484</v>
      </c>
      <c r="C315" s="4" t="s">
        <v>7</v>
      </c>
      <c r="D315" s="4" t="s">
        <v>6</v>
      </c>
      <c r="E315" s="37">
        <v>32</v>
      </c>
      <c r="F315" s="37">
        <v>21.2</v>
      </c>
      <c r="G315" s="6" t="s">
        <v>141</v>
      </c>
      <c r="H315" s="5">
        <v>21.15</v>
      </c>
      <c r="I315" s="4" t="s">
        <v>52</v>
      </c>
      <c r="J315" s="3" t="s">
        <v>3</v>
      </c>
      <c r="K315" s="2">
        <v>2011</v>
      </c>
      <c r="L315" s="38" t="s">
        <v>2</v>
      </c>
      <c r="M315" s="8" t="s">
        <v>1</v>
      </c>
      <c r="N315" s="39">
        <v>3</v>
      </c>
      <c r="O315" s="35"/>
      <c r="P315" s="35"/>
      <c r="Q315" s="35"/>
      <c r="R315" s="35"/>
      <c r="S315" s="35"/>
      <c r="T315" s="35"/>
      <c r="U315" s="35"/>
      <c r="V315" s="35"/>
      <c r="W315" s="35"/>
      <c r="X315" s="35"/>
    </row>
    <row r="316" spans="1:24" ht="25.5">
      <c r="A316" s="36">
        <v>314</v>
      </c>
      <c r="B316" s="7" t="s">
        <v>483</v>
      </c>
      <c r="C316" s="4" t="s">
        <v>7</v>
      </c>
      <c r="D316" s="4" t="s">
        <v>9</v>
      </c>
      <c r="E316" s="37">
        <v>40</v>
      </c>
      <c r="F316" s="37">
        <v>26.6</v>
      </c>
      <c r="G316" s="6" t="s">
        <v>141</v>
      </c>
      <c r="H316" s="5">
        <v>32.5</v>
      </c>
      <c r="I316" s="4" t="s">
        <v>105</v>
      </c>
      <c r="J316" s="3" t="s">
        <v>3</v>
      </c>
      <c r="K316" s="2">
        <v>2011</v>
      </c>
      <c r="L316" s="38" t="s">
        <v>2</v>
      </c>
      <c r="M316" s="8" t="s">
        <v>1</v>
      </c>
      <c r="N316" s="39">
        <v>3</v>
      </c>
      <c r="O316" s="35"/>
      <c r="P316" s="35"/>
      <c r="Q316" s="35"/>
      <c r="R316" s="35"/>
      <c r="S316" s="35"/>
      <c r="T316" s="35"/>
      <c r="U316" s="35"/>
      <c r="V316" s="35"/>
      <c r="W316" s="35"/>
      <c r="X316" s="35"/>
    </row>
    <row r="317" spans="1:24" ht="25.5">
      <c r="A317" s="36">
        <v>315</v>
      </c>
      <c r="B317" s="7" t="s">
        <v>483</v>
      </c>
      <c r="C317" s="4" t="s">
        <v>7</v>
      </c>
      <c r="D317" s="4" t="s">
        <v>6</v>
      </c>
      <c r="E317" s="37">
        <v>32</v>
      </c>
      <c r="F317" s="37">
        <v>21.2</v>
      </c>
      <c r="G317" s="6" t="s">
        <v>141</v>
      </c>
      <c r="H317" s="5">
        <v>32.5</v>
      </c>
      <c r="I317" s="4" t="s">
        <v>105</v>
      </c>
      <c r="J317" s="3" t="s">
        <v>3</v>
      </c>
      <c r="K317" s="2">
        <v>2011</v>
      </c>
      <c r="L317" s="38" t="s">
        <v>2</v>
      </c>
      <c r="M317" s="8" t="s">
        <v>1</v>
      </c>
      <c r="N317" s="39">
        <v>3</v>
      </c>
      <c r="O317" s="35"/>
      <c r="P317" s="35"/>
      <c r="Q317" s="35"/>
      <c r="R317" s="35"/>
      <c r="S317" s="35"/>
      <c r="T317" s="35"/>
      <c r="U317" s="35"/>
      <c r="V317" s="35"/>
      <c r="W317" s="35"/>
      <c r="X317" s="35"/>
    </row>
    <row r="318" spans="1:24" ht="25.5">
      <c r="A318" s="36">
        <v>316</v>
      </c>
      <c r="B318" s="7" t="s">
        <v>483</v>
      </c>
      <c r="C318" s="4" t="s">
        <v>7</v>
      </c>
      <c r="D318" s="4" t="s">
        <v>9</v>
      </c>
      <c r="E318" s="37">
        <v>32</v>
      </c>
      <c r="F318" s="37">
        <v>21.2</v>
      </c>
      <c r="G318" s="6" t="s">
        <v>141</v>
      </c>
      <c r="H318" s="5">
        <v>27.5</v>
      </c>
      <c r="I318" s="4" t="s">
        <v>52</v>
      </c>
      <c r="J318" s="3" t="s">
        <v>3</v>
      </c>
      <c r="K318" s="2">
        <v>2011</v>
      </c>
      <c r="L318" s="38" t="s">
        <v>2</v>
      </c>
      <c r="M318" s="8" t="s">
        <v>1</v>
      </c>
      <c r="N318" s="39">
        <v>3</v>
      </c>
      <c r="O318" s="35"/>
      <c r="P318" s="35"/>
      <c r="Q318" s="35"/>
      <c r="R318" s="35"/>
      <c r="S318" s="35"/>
      <c r="T318" s="35"/>
      <c r="U318" s="35"/>
      <c r="V318" s="35"/>
      <c r="W318" s="35"/>
      <c r="X318" s="35"/>
    </row>
    <row r="319" spans="1:24" ht="25.5">
      <c r="A319" s="36">
        <v>317</v>
      </c>
      <c r="B319" s="7" t="s">
        <v>483</v>
      </c>
      <c r="C319" s="4" t="s">
        <v>7</v>
      </c>
      <c r="D319" s="4" t="s">
        <v>6</v>
      </c>
      <c r="E319" s="37">
        <v>25</v>
      </c>
      <c r="F319" s="37">
        <v>16.600000000000001</v>
      </c>
      <c r="G319" s="6" t="s">
        <v>141</v>
      </c>
      <c r="H319" s="5">
        <v>27.5</v>
      </c>
      <c r="I319" s="4" t="s">
        <v>52</v>
      </c>
      <c r="J319" s="3" t="s">
        <v>3</v>
      </c>
      <c r="K319" s="2">
        <v>2011</v>
      </c>
      <c r="L319" s="38" t="s">
        <v>2</v>
      </c>
      <c r="M319" s="8" t="s">
        <v>1</v>
      </c>
      <c r="N319" s="39">
        <v>3</v>
      </c>
      <c r="O319" s="35"/>
      <c r="P319" s="35"/>
      <c r="Q319" s="35"/>
      <c r="R319" s="35"/>
      <c r="S319" s="35"/>
      <c r="T319" s="35"/>
      <c r="U319" s="35"/>
      <c r="V319" s="35"/>
      <c r="W319" s="35"/>
      <c r="X319" s="35"/>
    </row>
    <row r="320" spans="1:24" ht="25.5">
      <c r="A320" s="36">
        <v>318</v>
      </c>
      <c r="B320" s="7" t="s">
        <v>482</v>
      </c>
      <c r="C320" s="4" t="s">
        <v>7</v>
      </c>
      <c r="D320" s="4" t="s">
        <v>9</v>
      </c>
      <c r="E320" s="37">
        <v>20</v>
      </c>
      <c r="F320" s="37">
        <v>13.2</v>
      </c>
      <c r="G320" s="6" t="s">
        <v>141</v>
      </c>
      <c r="H320" s="5">
        <v>10.5</v>
      </c>
      <c r="I320" s="4" t="s">
        <v>52</v>
      </c>
      <c r="J320" s="3" t="s">
        <v>3</v>
      </c>
      <c r="K320" s="2">
        <v>2011</v>
      </c>
      <c r="L320" s="38" t="s">
        <v>2</v>
      </c>
      <c r="M320" s="8" t="s">
        <v>1</v>
      </c>
      <c r="N320" s="39">
        <v>3</v>
      </c>
      <c r="O320" s="35"/>
      <c r="P320" s="35"/>
      <c r="Q320" s="35"/>
      <c r="R320" s="35"/>
      <c r="S320" s="35"/>
      <c r="T320" s="35"/>
      <c r="U320" s="35"/>
      <c r="V320" s="35"/>
      <c r="W320" s="35"/>
      <c r="X320" s="35"/>
    </row>
    <row r="321" spans="1:24" ht="25.5">
      <c r="A321" s="36">
        <v>319</v>
      </c>
      <c r="B321" s="7" t="s">
        <v>482</v>
      </c>
      <c r="C321" s="4" t="s">
        <v>7</v>
      </c>
      <c r="D321" s="4" t="s">
        <v>6</v>
      </c>
      <c r="E321" s="37">
        <v>20</v>
      </c>
      <c r="F321" s="37">
        <v>13.2</v>
      </c>
      <c r="G321" s="6" t="s">
        <v>141</v>
      </c>
      <c r="H321" s="5">
        <v>10.5</v>
      </c>
      <c r="I321" s="4" t="s">
        <v>52</v>
      </c>
      <c r="J321" s="3" t="s">
        <v>3</v>
      </c>
      <c r="K321" s="2">
        <v>2011</v>
      </c>
      <c r="L321" s="38" t="s">
        <v>2</v>
      </c>
      <c r="M321" s="8" t="s">
        <v>1</v>
      </c>
      <c r="N321" s="39">
        <v>3</v>
      </c>
      <c r="O321" s="35"/>
      <c r="P321" s="35"/>
      <c r="Q321" s="35"/>
      <c r="R321" s="35"/>
      <c r="S321" s="35"/>
      <c r="T321" s="35"/>
      <c r="U321" s="35"/>
      <c r="V321" s="35"/>
      <c r="W321" s="35"/>
      <c r="X321" s="35"/>
    </row>
    <row r="322" spans="1:24" ht="25.5">
      <c r="A322" s="36">
        <v>320</v>
      </c>
      <c r="B322" s="7" t="s">
        <v>482</v>
      </c>
      <c r="C322" s="4" t="s">
        <v>7</v>
      </c>
      <c r="D322" s="4" t="s">
        <v>9</v>
      </c>
      <c r="E322" s="37">
        <v>63</v>
      </c>
      <c r="F322" s="37">
        <v>42.9</v>
      </c>
      <c r="G322" s="6" t="s">
        <v>141</v>
      </c>
      <c r="H322" s="5">
        <v>139.05000000000001</v>
      </c>
      <c r="I322" s="4" t="s">
        <v>105</v>
      </c>
      <c r="J322" s="3" t="s">
        <v>3</v>
      </c>
      <c r="K322" s="2">
        <v>2011</v>
      </c>
      <c r="L322" s="38" t="s">
        <v>2</v>
      </c>
      <c r="M322" s="8" t="s">
        <v>1</v>
      </c>
      <c r="N322" s="39">
        <v>3</v>
      </c>
      <c r="O322" s="35"/>
      <c r="P322" s="35"/>
      <c r="Q322" s="35"/>
      <c r="R322" s="35"/>
      <c r="S322" s="35"/>
      <c r="T322" s="35"/>
      <c r="U322" s="35"/>
      <c r="V322" s="35"/>
      <c r="W322" s="35"/>
      <c r="X322" s="35"/>
    </row>
    <row r="323" spans="1:24" ht="25.5">
      <c r="A323" s="36">
        <v>321</v>
      </c>
      <c r="B323" s="7" t="s">
        <v>482</v>
      </c>
      <c r="C323" s="4" t="s">
        <v>7</v>
      </c>
      <c r="D323" s="4" t="s">
        <v>6</v>
      </c>
      <c r="E323" s="37">
        <v>50</v>
      </c>
      <c r="F323" s="37">
        <v>33.200000000000003</v>
      </c>
      <c r="G323" s="6" t="s">
        <v>141</v>
      </c>
      <c r="H323" s="5">
        <v>139.05000000000001</v>
      </c>
      <c r="I323" s="4" t="s">
        <v>105</v>
      </c>
      <c r="J323" s="3" t="s">
        <v>3</v>
      </c>
      <c r="K323" s="2">
        <v>2011</v>
      </c>
      <c r="L323" s="38" t="s">
        <v>2</v>
      </c>
      <c r="M323" s="8" t="s">
        <v>1</v>
      </c>
      <c r="N323" s="39">
        <v>3</v>
      </c>
      <c r="O323" s="35"/>
      <c r="P323" s="35"/>
      <c r="Q323" s="35"/>
      <c r="R323" s="35"/>
      <c r="S323" s="35"/>
      <c r="T323" s="35"/>
      <c r="U323" s="35"/>
      <c r="V323" s="35"/>
      <c r="W323" s="35"/>
      <c r="X323" s="35"/>
    </row>
    <row r="324" spans="1:24" ht="25.5">
      <c r="A324" s="36">
        <v>322</v>
      </c>
      <c r="B324" s="7" t="s">
        <v>481</v>
      </c>
      <c r="C324" s="4" t="s">
        <v>7</v>
      </c>
      <c r="D324" s="4" t="s">
        <v>9</v>
      </c>
      <c r="E324" s="37">
        <v>63</v>
      </c>
      <c r="F324" s="37">
        <v>42.9</v>
      </c>
      <c r="G324" s="6" t="s">
        <v>141</v>
      </c>
      <c r="H324" s="5">
        <v>96.5</v>
      </c>
      <c r="I324" s="4" t="s">
        <v>105</v>
      </c>
      <c r="J324" s="3" t="s">
        <v>3</v>
      </c>
      <c r="K324" s="2">
        <v>2011</v>
      </c>
      <c r="L324" s="38" t="s">
        <v>2</v>
      </c>
      <c r="M324" s="8" t="s">
        <v>1</v>
      </c>
      <c r="N324" s="39">
        <v>3</v>
      </c>
      <c r="O324" s="35"/>
      <c r="P324" s="35"/>
      <c r="Q324" s="35"/>
      <c r="R324" s="35"/>
      <c r="S324" s="35"/>
      <c r="T324" s="35"/>
      <c r="U324" s="35"/>
      <c r="V324" s="35"/>
      <c r="W324" s="35"/>
      <c r="X324" s="35"/>
    </row>
    <row r="325" spans="1:24" ht="25.5">
      <c r="A325" s="36">
        <v>323</v>
      </c>
      <c r="B325" s="7" t="s">
        <v>481</v>
      </c>
      <c r="C325" s="4" t="s">
        <v>7</v>
      </c>
      <c r="D325" s="4" t="s">
        <v>6</v>
      </c>
      <c r="E325" s="37">
        <v>50</v>
      </c>
      <c r="F325" s="37">
        <v>33.200000000000003</v>
      </c>
      <c r="G325" s="6" t="s">
        <v>141</v>
      </c>
      <c r="H325" s="5">
        <v>96.5</v>
      </c>
      <c r="I325" s="4" t="s">
        <v>105</v>
      </c>
      <c r="J325" s="3" t="s">
        <v>3</v>
      </c>
      <c r="K325" s="2">
        <v>2011</v>
      </c>
      <c r="L325" s="38" t="s">
        <v>2</v>
      </c>
      <c r="M325" s="8" t="s">
        <v>1</v>
      </c>
      <c r="N325" s="39">
        <v>3</v>
      </c>
      <c r="O325" s="35"/>
      <c r="P325" s="35"/>
      <c r="Q325" s="35"/>
      <c r="R325" s="35"/>
      <c r="S325" s="35"/>
      <c r="T325" s="35"/>
      <c r="U325" s="35"/>
      <c r="V325" s="35"/>
      <c r="W325" s="35"/>
      <c r="X325" s="35"/>
    </row>
    <row r="326" spans="1:24" ht="25.5">
      <c r="A326" s="36">
        <v>324</v>
      </c>
      <c r="B326" s="7" t="s">
        <v>480</v>
      </c>
      <c r="C326" s="4" t="s">
        <v>7</v>
      </c>
      <c r="D326" s="4" t="s">
        <v>9</v>
      </c>
      <c r="E326" s="9">
        <v>63</v>
      </c>
      <c r="F326" s="37">
        <v>42.9</v>
      </c>
      <c r="G326" s="6" t="s">
        <v>141</v>
      </c>
      <c r="H326" s="5">
        <v>12.45</v>
      </c>
      <c r="I326" s="4" t="s">
        <v>52</v>
      </c>
      <c r="J326" s="3" t="s">
        <v>3</v>
      </c>
      <c r="K326" s="2">
        <v>2011</v>
      </c>
      <c r="L326" s="38" t="s">
        <v>2</v>
      </c>
      <c r="M326" s="8" t="s">
        <v>1</v>
      </c>
      <c r="N326" s="39">
        <v>3</v>
      </c>
      <c r="O326" s="35"/>
      <c r="P326" s="35"/>
      <c r="Q326" s="35"/>
      <c r="R326" s="35"/>
      <c r="S326" s="35"/>
      <c r="T326" s="35"/>
      <c r="U326" s="35"/>
      <c r="V326" s="35"/>
      <c r="W326" s="35"/>
      <c r="X326" s="35"/>
    </row>
    <row r="327" spans="1:24" ht="25.5">
      <c r="A327" s="36">
        <v>325</v>
      </c>
      <c r="B327" s="7" t="s">
        <v>480</v>
      </c>
      <c r="C327" s="4" t="s">
        <v>7</v>
      </c>
      <c r="D327" s="4" t="s">
        <v>6</v>
      </c>
      <c r="E327" s="9">
        <v>50</v>
      </c>
      <c r="F327" s="37">
        <v>33.200000000000003</v>
      </c>
      <c r="G327" s="6" t="s">
        <v>141</v>
      </c>
      <c r="H327" s="5">
        <v>12.45</v>
      </c>
      <c r="I327" s="4" t="s">
        <v>52</v>
      </c>
      <c r="J327" s="3" t="s">
        <v>3</v>
      </c>
      <c r="K327" s="2">
        <v>2011</v>
      </c>
      <c r="L327" s="38" t="s">
        <v>2</v>
      </c>
      <c r="M327" s="8" t="s">
        <v>1</v>
      </c>
      <c r="N327" s="39">
        <v>3</v>
      </c>
      <c r="O327" s="35"/>
      <c r="P327" s="35"/>
      <c r="Q327" s="35"/>
      <c r="R327" s="35"/>
      <c r="S327" s="35"/>
      <c r="T327" s="35"/>
      <c r="U327" s="35"/>
      <c r="V327" s="35"/>
      <c r="W327" s="35"/>
      <c r="X327" s="35"/>
    </row>
    <row r="328" spans="1:24" ht="25.5">
      <c r="A328" s="36">
        <v>326</v>
      </c>
      <c r="B328" s="7" t="s">
        <v>480</v>
      </c>
      <c r="C328" s="4" t="s">
        <v>7</v>
      </c>
      <c r="D328" s="4" t="s">
        <v>9</v>
      </c>
      <c r="E328" s="37">
        <v>57</v>
      </c>
      <c r="F328" s="37">
        <v>50</v>
      </c>
      <c r="G328" s="6" t="s">
        <v>5</v>
      </c>
      <c r="H328" s="5">
        <v>25.500000000000004</v>
      </c>
      <c r="I328" s="4" t="s">
        <v>105</v>
      </c>
      <c r="J328" s="3" t="s">
        <v>3</v>
      </c>
      <c r="K328" s="2">
        <v>2006</v>
      </c>
      <c r="L328" s="38" t="s">
        <v>2</v>
      </c>
      <c r="M328" s="8" t="s">
        <v>1</v>
      </c>
      <c r="N328" s="39">
        <v>3</v>
      </c>
      <c r="O328" s="35"/>
      <c r="P328" s="35"/>
      <c r="Q328" s="35"/>
      <c r="R328" s="35"/>
      <c r="S328" s="35"/>
      <c r="T328" s="35"/>
      <c r="U328" s="35"/>
      <c r="V328" s="35"/>
      <c r="W328" s="35"/>
      <c r="X328" s="35"/>
    </row>
    <row r="329" spans="1:24" ht="25.5">
      <c r="A329" s="36">
        <v>327</v>
      </c>
      <c r="B329" s="7" t="s">
        <v>480</v>
      </c>
      <c r="C329" s="4" t="s">
        <v>7</v>
      </c>
      <c r="D329" s="4" t="s">
        <v>6</v>
      </c>
      <c r="E329" s="37">
        <v>38</v>
      </c>
      <c r="F329" s="37">
        <v>31.6</v>
      </c>
      <c r="G329" s="6" t="s">
        <v>5</v>
      </c>
      <c r="H329" s="5">
        <v>25.500000000000004</v>
      </c>
      <c r="I329" s="4" t="s">
        <v>105</v>
      </c>
      <c r="J329" s="3" t="s">
        <v>3</v>
      </c>
      <c r="K329" s="2">
        <v>2006</v>
      </c>
      <c r="L329" s="38" t="s">
        <v>2</v>
      </c>
      <c r="M329" s="8" t="s">
        <v>1</v>
      </c>
      <c r="N329" s="39">
        <v>3</v>
      </c>
      <c r="O329" s="35"/>
      <c r="P329" s="35"/>
      <c r="Q329" s="35"/>
      <c r="R329" s="35"/>
      <c r="S329" s="35"/>
      <c r="T329" s="35"/>
      <c r="U329" s="35"/>
      <c r="V329" s="35"/>
      <c r="W329" s="35"/>
      <c r="X329" s="35"/>
    </row>
    <row r="330" spans="1:24" ht="25.5">
      <c r="A330" s="36">
        <v>328</v>
      </c>
      <c r="B330" s="7" t="s">
        <v>479</v>
      </c>
      <c r="C330" s="4" t="s">
        <v>7</v>
      </c>
      <c r="D330" s="4" t="s">
        <v>9</v>
      </c>
      <c r="E330" s="37">
        <v>32</v>
      </c>
      <c r="F330" s="37">
        <v>21.2</v>
      </c>
      <c r="G330" s="6" t="s">
        <v>141</v>
      </c>
      <c r="H330" s="5">
        <v>68.900000000000006</v>
      </c>
      <c r="I330" s="4" t="s">
        <v>105</v>
      </c>
      <c r="J330" s="3" t="s">
        <v>3</v>
      </c>
      <c r="K330" s="2">
        <v>2011</v>
      </c>
      <c r="L330" s="38" t="s">
        <v>2</v>
      </c>
      <c r="M330" s="8" t="s">
        <v>1</v>
      </c>
      <c r="N330" s="39">
        <v>3</v>
      </c>
      <c r="O330" s="35"/>
      <c r="P330" s="35"/>
      <c r="Q330" s="35"/>
      <c r="R330" s="35"/>
      <c r="S330" s="35"/>
      <c r="T330" s="35"/>
      <c r="U330" s="35"/>
      <c r="V330" s="35"/>
      <c r="W330" s="35"/>
      <c r="X330" s="35"/>
    </row>
    <row r="331" spans="1:24" ht="25.5">
      <c r="A331" s="36">
        <v>329</v>
      </c>
      <c r="B331" s="7" t="s">
        <v>479</v>
      </c>
      <c r="C331" s="4" t="s">
        <v>7</v>
      </c>
      <c r="D331" s="4" t="s">
        <v>6</v>
      </c>
      <c r="E331" s="37">
        <v>25</v>
      </c>
      <c r="F331" s="37">
        <v>16.600000000000001</v>
      </c>
      <c r="G331" s="6" t="s">
        <v>141</v>
      </c>
      <c r="H331" s="5">
        <v>68.900000000000006</v>
      </c>
      <c r="I331" s="4" t="s">
        <v>105</v>
      </c>
      <c r="J331" s="3" t="s">
        <v>3</v>
      </c>
      <c r="K331" s="2">
        <v>2011</v>
      </c>
      <c r="L331" s="38" t="s">
        <v>2</v>
      </c>
      <c r="M331" s="8" t="s">
        <v>1</v>
      </c>
      <c r="N331" s="39">
        <v>3</v>
      </c>
      <c r="O331" s="35"/>
      <c r="P331" s="35"/>
      <c r="Q331" s="35"/>
      <c r="R331" s="35"/>
      <c r="S331" s="35"/>
      <c r="T331" s="35"/>
      <c r="U331" s="35"/>
      <c r="V331" s="35"/>
      <c r="W331" s="35"/>
      <c r="X331" s="35"/>
    </row>
    <row r="332" spans="1:24" ht="25.5">
      <c r="A332" s="36">
        <v>330</v>
      </c>
      <c r="B332" s="7" t="s">
        <v>478</v>
      </c>
      <c r="C332" s="4" t="s">
        <v>7</v>
      </c>
      <c r="D332" s="4" t="s">
        <v>9</v>
      </c>
      <c r="E332" s="37">
        <v>20</v>
      </c>
      <c r="F332" s="37">
        <v>14.4</v>
      </c>
      <c r="G332" s="6" t="s">
        <v>5</v>
      </c>
      <c r="H332" s="5">
        <v>10.199999999999999</v>
      </c>
      <c r="I332" s="4" t="s">
        <v>105</v>
      </c>
      <c r="J332" s="3" t="s">
        <v>3</v>
      </c>
      <c r="K332" s="2">
        <v>1991</v>
      </c>
      <c r="L332" s="38" t="s">
        <v>2</v>
      </c>
      <c r="M332" s="8" t="s">
        <v>1</v>
      </c>
      <c r="N332" s="39">
        <v>3</v>
      </c>
      <c r="O332" s="35"/>
      <c r="P332" s="35"/>
      <c r="Q332" s="35"/>
      <c r="R332" s="35"/>
      <c r="S332" s="35"/>
      <c r="T332" s="35"/>
      <c r="U332" s="35"/>
      <c r="V332" s="35"/>
      <c r="W332" s="35"/>
      <c r="X332" s="35"/>
    </row>
    <row r="333" spans="1:24" ht="25.5">
      <c r="A333" s="36">
        <v>331</v>
      </c>
      <c r="B333" s="7" t="s">
        <v>478</v>
      </c>
      <c r="C333" s="4" t="s">
        <v>7</v>
      </c>
      <c r="D333" s="4" t="s">
        <v>6</v>
      </c>
      <c r="E333" s="37">
        <v>20</v>
      </c>
      <c r="F333" s="37">
        <v>14.4</v>
      </c>
      <c r="G333" s="6" t="s">
        <v>5</v>
      </c>
      <c r="H333" s="5">
        <v>10.199999999999999</v>
      </c>
      <c r="I333" s="4" t="s">
        <v>105</v>
      </c>
      <c r="J333" s="3" t="s">
        <v>3</v>
      </c>
      <c r="K333" s="2">
        <v>1991</v>
      </c>
      <c r="L333" s="38" t="s">
        <v>2</v>
      </c>
      <c r="M333" s="8" t="s">
        <v>1</v>
      </c>
      <c r="N333" s="39">
        <v>3</v>
      </c>
      <c r="O333" s="35"/>
      <c r="P333" s="35"/>
      <c r="Q333" s="35"/>
      <c r="R333" s="35"/>
      <c r="S333" s="35"/>
      <c r="T333" s="35"/>
      <c r="U333" s="35"/>
      <c r="V333" s="35"/>
      <c r="W333" s="35"/>
      <c r="X333" s="35"/>
    </row>
    <row r="334" spans="1:24" ht="25.5">
      <c r="A334" s="36">
        <v>332</v>
      </c>
      <c r="B334" s="7" t="s">
        <v>473</v>
      </c>
      <c r="C334" s="4" t="s">
        <v>10</v>
      </c>
      <c r="D334" s="4" t="s">
        <v>9</v>
      </c>
      <c r="E334" s="37">
        <v>159</v>
      </c>
      <c r="F334" s="37">
        <v>150</v>
      </c>
      <c r="G334" s="6" t="s">
        <v>5</v>
      </c>
      <c r="H334" s="5">
        <v>98.7</v>
      </c>
      <c r="I334" s="4" t="s">
        <v>52</v>
      </c>
      <c r="J334" s="3" t="s">
        <v>3</v>
      </c>
      <c r="K334" s="2">
        <v>2006</v>
      </c>
      <c r="L334" s="38" t="s">
        <v>2</v>
      </c>
      <c r="M334" s="8" t="s">
        <v>1</v>
      </c>
      <c r="N334" s="39">
        <v>4</v>
      </c>
      <c r="O334" s="35"/>
      <c r="P334" s="35"/>
      <c r="Q334" s="35"/>
      <c r="R334" s="35"/>
      <c r="S334" s="35"/>
      <c r="T334" s="35"/>
      <c r="U334" s="35"/>
      <c r="V334" s="35"/>
      <c r="W334" s="35"/>
      <c r="X334" s="35"/>
    </row>
    <row r="335" spans="1:24" ht="25.5">
      <c r="A335" s="36">
        <v>333</v>
      </c>
      <c r="B335" s="7" t="s">
        <v>473</v>
      </c>
      <c r="C335" s="4" t="s">
        <v>10</v>
      </c>
      <c r="D335" s="4" t="s">
        <v>6</v>
      </c>
      <c r="E335" s="37">
        <v>159</v>
      </c>
      <c r="F335" s="37">
        <v>150</v>
      </c>
      <c r="G335" s="6" t="s">
        <v>5</v>
      </c>
      <c r="H335" s="5">
        <v>98.7</v>
      </c>
      <c r="I335" s="4" t="s">
        <v>52</v>
      </c>
      <c r="J335" s="3" t="s">
        <v>3</v>
      </c>
      <c r="K335" s="2">
        <v>2006</v>
      </c>
      <c r="L335" s="38" t="s">
        <v>2</v>
      </c>
      <c r="M335" s="8" t="s">
        <v>1</v>
      </c>
      <c r="N335" s="39">
        <v>4</v>
      </c>
      <c r="O335" s="35"/>
      <c r="P335" s="35"/>
      <c r="Q335" s="35"/>
      <c r="R335" s="35"/>
      <c r="S335" s="35"/>
      <c r="T335" s="35"/>
      <c r="U335" s="35"/>
      <c r="V335" s="35"/>
      <c r="W335" s="35"/>
      <c r="X335" s="35"/>
    </row>
    <row r="336" spans="1:24" ht="25.5">
      <c r="A336" s="36">
        <v>334</v>
      </c>
      <c r="B336" s="7" t="s">
        <v>472</v>
      </c>
      <c r="C336" s="4" t="s">
        <v>10</v>
      </c>
      <c r="D336" s="4" t="s">
        <v>9</v>
      </c>
      <c r="E336" s="37">
        <v>159</v>
      </c>
      <c r="F336" s="37">
        <v>150</v>
      </c>
      <c r="G336" s="6" t="s">
        <v>5</v>
      </c>
      <c r="H336" s="5">
        <v>154.9</v>
      </c>
      <c r="I336" s="4" t="s">
        <v>52</v>
      </c>
      <c r="J336" s="3" t="s">
        <v>3</v>
      </c>
      <c r="K336" s="2">
        <v>2006</v>
      </c>
      <c r="L336" s="38" t="s">
        <v>2</v>
      </c>
      <c r="M336" s="8" t="s">
        <v>1</v>
      </c>
      <c r="N336" s="39">
        <v>4</v>
      </c>
      <c r="O336" s="35"/>
      <c r="P336" s="35"/>
      <c r="Q336" s="35"/>
      <c r="R336" s="35"/>
      <c r="S336" s="35"/>
      <c r="T336" s="35"/>
      <c r="U336" s="35"/>
      <c r="V336" s="35"/>
      <c r="W336" s="35"/>
      <c r="X336" s="35"/>
    </row>
    <row r="337" spans="1:24" ht="25.5">
      <c r="A337" s="36">
        <v>335</v>
      </c>
      <c r="B337" s="7" t="s">
        <v>472</v>
      </c>
      <c r="C337" s="4" t="s">
        <v>10</v>
      </c>
      <c r="D337" s="4" t="s">
        <v>6</v>
      </c>
      <c r="E337" s="37">
        <v>159</v>
      </c>
      <c r="F337" s="37">
        <v>150</v>
      </c>
      <c r="G337" s="6" t="s">
        <v>5</v>
      </c>
      <c r="H337" s="5">
        <v>154.9</v>
      </c>
      <c r="I337" s="4" t="s">
        <v>52</v>
      </c>
      <c r="J337" s="3" t="s">
        <v>3</v>
      </c>
      <c r="K337" s="2">
        <v>2006</v>
      </c>
      <c r="L337" s="38" t="s">
        <v>2</v>
      </c>
      <c r="M337" s="8" t="s">
        <v>1</v>
      </c>
      <c r="N337" s="39">
        <v>4</v>
      </c>
      <c r="O337" s="35"/>
      <c r="P337" s="35"/>
      <c r="Q337" s="35"/>
      <c r="R337" s="35"/>
      <c r="S337" s="35"/>
      <c r="T337" s="35"/>
      <c r="U337" s="35"/>
      <c r="V337" s="35"/>
      <c r="W337" s="35"/>
      <c r="X337" s="35"/>
    </row>
    <row r="338" spans="1:24" ht="25.5">
      <c r="A338" s="36">
        <v>336</v>
      </c>
      <c r="B338" s="7" t="s">
        <v>471</v>
      </c>
      <c r="C338" s="4" t="s">
        <v>10</v>
      </c>
      <c r="D338" s="4" t="s">
        <v>9</v>
      </c>
      <c r="E338" s="37">
        <v>159</v>
      </c>
      <c r="F338" s="37">
        <v>150</v>
      </c>
      <c r="G338" s="6" t="s">
        <v>5</v>
      </c>
      <c r="H338" s="5">
        <v>93.2</v>
      </c>
      <c r="I338" s="4" t="s">
        <v>52</v>
      </c>
      <c r="J338" s="3" t="s">
        <v>3</v>
      </c>
      <c r="K338" s="2">
        <v>2006</v>
      </c>
      <c r="L338" s="38" t="s">
        <v>2</v>
      </c>
      <c r="M338" s="8" t="s">
        <v>1</v>
      </c>
      <c r="N338" s="39">
        <v>4</v>
      </c>
      <c r="O338" s="35"/>
      <c r="P338" s="35"/>
      <c r="Q338" s="35"/>
      <c r="R338" s="35"/>
      <c r="S338" s="35"/>
      <c r="T338" s="35"/>
      <c r="U338" s="35"/>
      <c r="V338" s="35"/>
      <c r="W338" s="35"/>
      <c r="X338" s="35"/>
    </row>
    <row r="339" spans="1:24" ht="25.5">
      <c r="A339" s="36">
        <v>337</v>
      </c>
      <c r="B339" s="7" t="s">
        <v>471</v>
      </c>
      <c r="C339" s="4" t="s">
        <v>10</v>
      </c>
      <c r="D339" s="4" t="s">
        <v>6</v>
      </c>
      <c r="E339" s="37">
        <v>159</v>
      </c>
      <c r="F339" s="37">
        <v>150</v>
      </c>
      <c r="G339" s="6" t="s">
        <v>5</v>
      </c>
      <c r="H339" s="5">
        <v>93.2</v>
      </c>
      <c r="I339" s="4" t="s">
        <v>52</v>
      </c>
      <c r="J339" s="3" t="s">
        <v>3</v>
      </c>
      <c r="K339" s="2">
        <v>2006</v>
      </c>
      <c r="L339" s="38" t="s">
        <v>2</v>
      </c>
      <c r="M339" s="8" t="s">
        <v>1</v>
      </c>
      <c r="N339" s="39">
        <v>4</v>
      </c>
      <c r="O339" s="35"/>
      <c r="P339" s="35"/>
      <c r="Q339" s="35"/>
      <c r="R339" s="35"/>
      <c r="S339" s="35"/>
      <c r="T339" s="35"/>
      <c r="U339" s="35"/>
      <c r="V339" s="35"/>
      <c r="W339" s="35"/>
      <c r="X339" s="35"/>
    </row>
    <row r="340" spans="1:24" ht="25.5">
      <c r="A340" s="36">
        <v>338</v>
      </c>
      <c r="B340" s="7" t="s">
        <v>470</v>
      </c>
      <c r="C340" s="4" t="s">
        <v>10</v>
      </c>
      <c r="D340" s="4" t="s">
        <v>9</v>
      </c>
      <c r="E340" s="37">
        <v>57</v>
      </c>
      <c r="F340" s="37">
        <v>50</v>
      </c>
      <c r="G340" s="6" t="s">
        <v>5</v>
      </c>
      <c r="H340" s="5">
        <v>52</v>
      </c>
      <c r="I340" s="4" t="s">
        <v>52</v>
      </c>
      <c r="J340" s="3" t="s">
        <v>3</v>
      </c>
      <c r="K340" s="2">
        <v>2006</v>
      </c>
      <c r="L340" s="38" t="s">
        <v>2</v>
      </c>
      <c r="M340" s="8" t="s">
        <v>1</v>
      </c>
      <c r="N340" s="39">
        <v>4</v>
      </c>
      <c r="O340" s="35"/>
      <c r="P340" s="35"/>
      <c r="Q340" s="35"/>
      <c r="R340" s="35"/>
      <c r="S340" s="35"/>
      <c r="T340" s="35"/>
      <c r="U340" s="35"/>
      <c r="V340" s="35"/>
      <c r="W340" s="35"/>
      <c r="X340" s="35"/>
    </row>
    <row r="341" spans="1:24" ht="25.5">
      <c r="A341" s="36">
        <v>339</v>
      </c>
      <c r="B341" s="7" t="s">
        <v>470</v>
      </c>
      <c r="C341" s="4" t="s">
        <v>10</v>
      </c>
      <c r="D341" s="4" t="s">
        <v>6</v>
      </c>
      <c r="E341" s="37">
        <v>57</v>
      </c>
      <c r="F341" s="37">
        <v>50</v>
      </c>
      <c r="G341" s="6" t="s">
        <v>5</v>
      </c>
      <c r="H341" s="5">
        <v>52</v>
      </c>
      <c r="I341" s="4" t="s">
        <v>52</v>
      </c>
      <c r="J341" s="3" t="s">
        <v>3</v>
      </c>
      <c r="K341" s="2">
        <v>2006</v>
      </c>
      <c r="L341" s="38" t="s">
        <v>2</v>
      </c>
      <c r="M341" s="8" t="s">
        <v>1</v>
      </c>
      <c r="N341" s="39">
        <v>4</v>
      </c>
      <c r="O341" s="35"/>
      <c r="P341" s="35"/>
      <c r="Q341" s="35"/>
      <c r="R341" s="35"/>
      <c r="S341" s="35"/>
      <c r="T341" s="35"/>
      <c r="U341" s="35"/>
      <c r="V341" s="35"/>
      <c r="W341" s="35"/>
      <c r="X341" s="35"/>
    </row>
    <row r="342" spans="1:24" ht="25.5">
      <c r="A342" s="36">
        <v>340</v>
      </c>
      <c r="B342" s="7" t="s">
        <v>302</v>
      </c>
      <c r="C342" s="4" t="s">
        <v>10</v>
      </c>
      <c r="D342" s="4" t="s">
        <v>9</v>
      </c>
      <c r="E342" s="37">
        <v>159</v>
      </c>
      <c r="F342" s="37">
        <v>150</v>
      </c>
      <c r="G342" s="6" t="s">
        <v>5</v>
      </c>
      <c r="H342" s="5">
        <v>109.3</v>
      </c>
      <c r="I342" s="4" t="s">
        <v>52</v>
      </c>
      <c r="J342" s="3" t="s">
        <v>3</v>
      </c>
      <c r="K342" s="2">
        <v>2006</v>
      </c>
      <c r="L342" s="38" t="s">
        <v>2</v>
      </c>
      <c r="M342" s="8" t="s">
        <v>1</v>
      </c>
      <c r="N342" s="39">
        <v>4</v>
      </c>
      <c r="O342" s="35"/>
      <c r="P342" s="35"/>
      <c r="Q342" s="35"/>
      <c r="R342" s="35"/>
      <c r="S342" s="35"/>
      <c r="T342" s="35"/>
      <c r="U342" s="35"/>
      <c r="V342" s="35"/>
      <c r="W342" s="35"/>
      <c r="X342" s="35"/>
    </row>
    <row r="343" spans="1:24" ht="25.5">
      <c r="A343" s="36">
        <v>341</v>
      </c>
      <c r="B343" s="7" t="s">
        <v>302</v>
      </c>
      <c r="C343" s="4" t="s">
        <v>10</v>
      </c>
      <c r="D343" s="4" t="s">
        <v>6</v>
      </c>
      <c r="E343" s="37">
        <v>159</v>
      </c>
      <c r="F343" s="37">
        <v>150</v>
      </c>
      <c r="G343" s="6" t="s">
        <v>5</v>
      </c>
      <c r="H343" s="5">
        <v>109.3</v>
      </c>
      <c r="I343" s="4" t="s">
        <v>52</v>
      </c>
      <c r="J343" s="3" t="s">
        <v>3</v>
      </c>
      <c r="K343" s="2">
        <v>2006</v>
      </c>
      <c r="L343" s="38" t="s">
        <v>2</v>
      </c>
      <c r="M343" s="8" t="s">
        <v>1</v>
      </c>
      <c r="N343" s="39">
        <v>4</v>
      </c>
      <c r="O343" s="35"/>
      <c r="P343" s="35"/>
      <c r="Q343" s="35"/>
      <c r="R343" s="35"/>
      <c r="S343" s="35"/>
      <c r="T343" s="35"/>
      <c r="U343" s="35"/>
      <c r="V343" s="35"/>
      <c r="W343" s="35"/>
      <c r="X343" s="35"/>
    </row>
    <row r="344" spans="1:24" ht="25.5">
      <c r="A344" s="36">
        <v>342</v>
      </c>
      <c r="B344" s="7" t="s">
        <v>469</v>
      </c>
      <c r="C344" s="4" t="s">
        <v>10</v>
      </c>
      <c r="D344" s="4" t="s">
        <v>9</v>
      </c>
      <c r="E344" s="37">
        <v>76</v>
      </c>
      <c r="F344" s="37">
        <v>69</v>
      </c>
      <c r="G344" s="6" t="s">
        <v>5</v>
      </c>
      <c r="H344" s="5">
        <v>15.1</v>
      </c>
      <c r="I344" s="4" t="s">
        <v>52</v>
      </c>
      <c r="J344" s="3" t="s">
        <v>3</v>
      </c>
      <c r="K344" s="2">
        <v>2006</v>
      </c>
      <c r="L344" s="38" t="s">
        <v>2</v>
      </c>
      <c r="M344" s="8" t="s">
        <v>1</v>
      </c>
      <c r="N344" s="39">
        <v>4</v>
      </c>
      <c r="O344" s="35"/>
      <c r="P344" s="35"/>
      <c r="Q344" s="35"/>
      <c r="R344" s="35"/>
      <c r="S344" s="35"/>
      <c r="T344" s="35"/>
      <c r="U344" s="35"/>
      <c r="V344" s="35"/>
      <c r="W344" s="35"/>
      <c r="X344" s="35"/>
    </row>
    <row r="345" spans="1:24" ht="25.5">
      <c r="A345" s="36">
        <v>343</v>
      </c>
      <c r="B345" s="7" t="s">
        <v>469</v>
      </c>
      <c r="C345" s="4" t="s">
        <v>10</v>
      </c>
      <c r="D345" s="4" t="s">
        <v>6</v>
      </c>
      <c r="E345" s="37">
        <v>76</v>
      </c>
      <c r="F345" s="37">
        <v>69</v>
      </c>
      <c r="G345" s="6" t="s">
        <v>5</v>
      </c>
      <c r="H345" s="5">
        <v>15.1</v>
      </c>
      <c r="I345" s="4" t="s">
        <v>52</v>
      </c>
      <c r="J345" s="3" t="s">
        <v>3</v>
      </c>
      <c r="K345" s="2">
        <v>2006</v>
      </c>
      <c r="L345" s="38" t="s">
        <v>2</v>
      </c>
      <c r="M345" s="8" t="s">
        <v>1</v>
      </c>
      <c r="N345" s="39">
        <v>4</v>
      </c>
      <c r="O345" s="35"/>
      <c r="P345" s="35"/>
      <c r="Q345" s="35"/>
      <c r="R345" s="35"/>
      <c r="S345" s="35"/>
      <c r="T345" s="35"/>
      <c r="U345" s="35"/>
      <c r="V345" s="35"/>
      <c r="W345" s="35"/>
      <c r="X345" s="35"/>
    </row>
    <row r="346" spans="1:24" ht="25.5">
      <c r="A346" s="36">
        <v>344</v>
      </c>
      <c r="B346" s="7" t="s">
        <v>469</v>
      </c>
      <c r="C346" s="4" t="s">
        <v>10</v>
      </c>
      <c r="D346" s="4" t="s">
        <v>9</v>
      </c>
      <c r="E346" s="37">
        <v>114</v>
      </c>
      <c r="F346" s="37">
        <v>105</v>
      </c>
      <c r="G346" s="6" t="s">
        <v>5</v>
      </c>
      <c r="H346" s="5">
        <v>65.3</v>
      </c>
      <c r="I346" s="4" t="s">
        <v>52</v>
      </c>
      <c r="J346" s="3" t="s">
        <v>3</v>
      </c>
      <c r="K346" s="2">
        <v>2006</v>
      </c>
      <c r="L346" s="38" t="s">
        <v>2</v>
      </c>
      <c r="M346" s="8" t="s">
        <v>1</v>
      </c>
      <c r="N346" s="39">
        <v>4</v>
      </c>
      <c r="O346" s="35"/>
      <c r="P346" s="35"/>
      <c r="Q346" s="35"/>
      <c r="R346" s="35"/>
      <c r="S346" s="35"/>
      <c r="T346" s="35"/>
      <c r="U346" s="35"/>
      <c r="V346" s="35"/>
      <c r="W346" s="35"/>
      <c r="X346" s="35"/>
    </row>
    <row r="347" spans="1:24" ht="25.5">
      <c r="A347" s="36">
        <v>345</v>
      </c>
      <c r="B347" s="7" t="s">
        <v>469</v>
      </c>
      <c r="C347" s="4" t="s">
        <v>10</v>
      </c>
      <c r="D347" s="4" t="s">
        <v>6</v>
      </c>
      <c r="E347" s="37">
        <v>114</v>
      </c>
      <c r="F347" s="37">
        <v>105</v>
      </c>
      <c r="G347" s="6" t="s">
        <v>5</v>
      </c>
      <c r="H347" s="5">
        <v>65.3</v>
      </c>
      <c r="I347" s="4" t="s">
        <v>52</v>
      </c>
      <c r="J347" s="3" t="s">
        <v>3</v>
      </c>
      <c r="K347" s="2">
        <v>2006</v>
      </c>
      <c r="L347" s="38" t="s">
        <v>2</v>
      </c>
      <c r="M347" s="8" t="s">
        <v>1</v>
      </c>
      <c r="N347" s="39">
        <v>4</v>
      </c>
      <c r="O347" s="35"/>
      <c r="P347" s="35"/>
      <c r="Q347" s="35"/>
      <c r="R347" s="35"/>
      <c r="S347" s="35"/>
      <c r="T347" s="35"/>
      <c r="U347" s="35"/>
      <c r="V347" s="35"/>
      <c r="W347" s="35"/>
      <c r="X347" s="35"/>
    </row>
    <row r="348" spans="1:24" ht="25.5">
      <c r="A348" s="36">
        <v>346</v>
      </c>
      <c r="B348" s="7" t="s">
        <v>469</v>
      </c>
      <c r="C348" s="4" t="s">
        <v>10</v>
      </c>
      <c r="D348" s="4" t="s">
        <v>9</v>
      </c>
      <c r="E348" s="37">
        <v>89</v>
      </c>
      <c r="F348" s="37">
        <v>82</v>
      </c>
      <c r="G348" s="6" t="s">
        <v>5</v>
      </c>
      <c r="H348" s="5">
        <v>61.4</v>
      </c>
      <c r="I348" s="4" t="s">
        <v>52</v>
      </c>
      <c r="J348" s="3" t="s">
        <v>3</v>
      </c>
      <c r="K348" s="2">
        <v>2006</v>
      </c>
      <c r="L348" s="38" t="s">
        <v>2</v>
      </c>
      <c r="M348" s="8" t="s">
        <v>1</v>
      </c>
      <c r="N348" s="39">
        <v>4</v>
      </c>
      <c r="O348" s="35"/>
      <c r="P348" s="35"/>
      <c r="Q348" s="35"/>
      <c r="R348" s="35"/>
      <c r="S348" s="35"/>
      <c r="T348" s="35"/>
      <c r="U348" s="35"/>
      <c r="V348" s="35"/>
      <c r="W348" s="35"/>
      <c r="X348" s="35"/>
    </row>
    <row r="349" spans="1:24" ht="25.5">
      <c r="A349" s="36">
        <v>347</v>
      </c>
      <c r="B349" s="7" t="s">
        <v>469</v>
      </c>
      <c r="C349" s="4" t="s">
        <v>10</v>
      </c>
      <c r="D349" s="4" t="s">
        <v>6</v>
      </c>
      <c r="E349" s="37">
        <v>89</v>
      </c>
      <c r="F349" s="37">
        <v>82</v>
      </c>
      <c r="G349" s="6" t="s">
        <v>5</v>
      </c>
      <c r="H349" s="5">
        <v>61.4</v>
      </c>
      <c r="I349" s="4" t="s">
        <v>52</v>
      </c>
      <c r="J349" s="3" t="s">
        <v>3</v>
      </c>
      <c r="K349" s="2">
        <v>2006</v>
      </c>
      <c r="L349" s="38" t="s">
        <v>2</v>
      </c>
      <c r="M349" s="8" t="s">
        <v>1</v>
      </c>
      <c r="N349" s="39">
        <v>4</v>
      </c>
      <c r="O349" s="35"/>
      <c r="P349" s="35"/>
      <c r="Q349" s="35"/>
      <c r="R349" s="35"/>
      <c r="S349" s="35"/>
      <c r="T349" s="35"/>
      <c r="U349" s="35"/>
      <c r="V349" s="35"/>
      <c r="W349" s="35"/>
      <c r="X349" s="35"/>
    </row>
    <row r="350" spans="1:24" ht="25.5">
      <c r="A350" s="36">
        <v>348</v>
      </c>
      <c r="B350" s="7" t="s">
        <v>469</v>
      </c>
      <c r="C350" s="4" t="s">
        <v>10</v>
      </c>
      <c r="D350" s="4" t="s">
        <v>9</v>
      </c>
      <c r="E350" s="37">
        <v>38</v>
      </c>
      <c r="F350" s="37">
        <v>31.6</v>
      </c>
      <c r="G350" s="6" t="s">
        <v>5</v>
      </c>
      <c r="H350" s="5">
        <v>27</v>
      </c>
      <c r="I350" s="4" t="s">
        <v>52</v>
      </c>
      <c r="J350" s="3" t="s">
        <v>3</v>
      </c>
      <c r="K350" s="2">
        <v>2006</v>
      </c>
      <c r="L350" s="38" t="s">
        <v>2</v>
      </c>
      <c r="M350" s="8" t="s">
        <v>1</v>
      </c>
      <c r="N350" s="39">
        <v>4</v>
      </c>
      <c r="O350" s="35"/>
      <c r="P350" s="35"/>
      <c r="Q350" s="35"/>
      <c r="R350" s="35"/>
      <c r="S350" s="35"/>
      <c r="T350" s="35"/>
      <c r="U350" s="35"/>
      <c r="V350" s="35"/>
      <c r="W350" s="35"/>
      <c r="X350" s="35"/>
    </row>
    <row r="351" spans="1:24" ht="25.5">
      <c r="A351" s="36">
        <v>349</v>
      </c>
      <c r="B351" s="7" t="s">
        <v>469</v>
      </c>
      <c r="C351" s="4" t="s">
        <v>10</v>
      </c>
      <c r="D351" s="4" t="s">
        <v>6</v>
      </c>
      <c r="E351" s="37">
        <v>38</v>
      </c>
      <c r="F351" s="37">
        <v>31.6</v>
      </c>
      <c r="G351" s="6" t="s">
        <v>5</v>
      </c>
      <c r="H351" s="5">
        <v>27</v>
      </c>
      <c r="I351" s="4" t="s">
        <v>52</v>
      </c>
      <c r="J351" s="3" t="s">
        <v>3</v>
      </c>
      <c r="K351" s="2">
        <v>2006</v>
      </c>
      <c r="L351" s="38" t="s">
        <v>2</v>
      </c>
      <c r="M351" s="8" t="s">
        <v>1</v>
      </c>
      <c r="N351" s="39">
        <v>4</v>
      </c>
      <c r="O351" s="35"/>
      <c r="P351" s="35"/>
      <c r="Q351" s="35"/>
      <c r="R351" s="35"/>
      <c r="S351" s="35"/>
      <c r="T351" s="35"/>
      <c r="U351" s="35"/>
      <c r="V351" s="35"/>
      <c r="W351" s="35"/>
      <c r="X351" s="35"/>
    </row>
    <row r="352" spans="1:24" ht="25.5">
      <c r="A352" s="36">
        <v>350</v>
      </c>
      <c r="B352" s="7" t="s">
        <v>468</v>
      </c>
      <c r="C352" s="4" t="s">
        <v>10</v>
      </c>
      <c r="D352" s="4" t="s">
        <v>9</v>
      </c>
      <c r="E352" s="37">
        <v>219</v>
      </c>
      <c r="F352" s="37">
        <v>207</v>
      </c>
      <c r="G352" s="6" t="s">
        <v>5</v>
      </c>
      <c r="H352" s="5">
        <v>20.6</v>
      </c>
      <c r="I352" s="4" t="s">
        <v>52</v>
      </c>
      <c r="J352" s="3" t="s">
        <v>3</v>
      </c>
      <c r="K352" s="2">
        <v>1986</v>
      </c>
      <c r="L352" s="38" t="s">
        <v>2</v>
      </c>
      <c r="M352" s="8" t="s">
        <v>1</v>
      </c>
      <c r="N352" s="39">
        <v>4</v>
      </c>
      <c r="O352" s="35"/>
      <c r="P352" s="35"/>
      <c r="Q352" s="35"/>
      <c r="R352" s="35"/>
      <c r="S352" s="35"/>
      <c r="T352" s="35"/>
      <c r="U352" s="35"/>
      <c r="V352" s="35"/>
      <c r="W352" s="35"/>
      <c r="X352" s="35"/>
    </row>
    <row r="353" spans="1:24" ht="25.5">
      <c r="A353" s="36">
        <v>351</v>
      </c>
      <c r="B353" s="7" t="s">
        <v>468</v>
      </c>
      <c r="C353" s="4" t="s">
        <v>10</v>
      </c>
      <c r="D353" s="4" t="s">
        <v>6</v>
      </c>
      <c r="E353" s="37">
        <v>219</v>
      </c>
      <c r="F353" s="37">
        <v>207</v>
      </c>
      <c r="G353" s="6" t="s">
        <v>5</v>
      </c>
      <c r="H353" s="5">
        <v>20.6</v>
      </c>
      <c r="I353" s="4" t="s">
        <v>52</v>
      </c>
      <c r="J353" s="3" t="s">
        <v>3</v>
      </c>
      <c r="K353" s="2">
        <v>1986</v>
      </c>
      <c r="L353" s="38" t="s">
        <v>2</v>
      </c>
      <c r="M353" s="8" t="s">
        <v>1</v>
      </c>
      <c r="N353" s="39">
        <v>4</v>
      </c>
      <c r="O353" s="35"/>
      <c r="P353" s="35"/>
      <c r="Q353" s="35"/>
      <c r="R353" s="35"/>
      <c r="S353" s="35"/>
      <c r="T353" s="35"/>
      <c r="U353" s="35"/>
      <c r="V353" s="35"/>
      <c r="W353" s="35"/>
      <c r="X353" s="35"/>
    </row>
    <row r="354" spans="1:24" ht="25.5">
      <c r="A354" s="36">
        <v>352</v>
      </c>
      <c r="B354" s="7" t="s">
        <v>467</v>
      </c>
      <c r="C354" s="4" t="s">
        <v>10</v>
      </c>
      <c r="D354" s="4" t="s">
        <v>9</v>
      </c>
      <c r="E354" s="37">
        <v>108</v>
      </c>
      <c r="F354" s="37">
        <v>100</v>
      </c>
      <c r="G354" s="6" t="s">
        <v>5</v>
      </c>
      <c r="H354" s="5">
        <v>55.2</v>
      </c>
      <c r="I354" s="4" t="s">
        <v>52</v>
      </c>
      <c r="J354" s="3" t="s">
        <v>3</v>
      </c>
      <c r="K354" s="2">
        <v>1986</v>
      </c>
      <c r="L354" s="38" t="s">
        <v>2</v>
      </c>
      <c r="M354" s="8" t="s">
        <v>1</v>
      </c>
      <c r="N354" s="39">
        <v>4</v>
      </c>
      <c r="O354" s="35"/>
      <c r="P354" s="35"/>
      <c r="Q354" s="35"/>
      <c r="R354" s="35"/>
      <c r="S354" s="35"/>
      <c r="T354" s="35"/>
      <c r="U354" s="35"/>
      <c r="V354" s="35"/>
      <c r="W354" s="35"/>
      <c r="X354" s="35"/>
    </row>
    <row r="355" spans="1:24" ht="25.5">
      <c r="A355" s="36">
        <v>353</v>
      </c>
      <c r="B355" s="7" t="s">
        <v>467</v>
      </c>
      <c r="C355" s="4" t="s">
        <v>10</v>
      </c>
      <c r="D355" s="4" t="s">
        <v>6</v>
      </c>
      <c r="E355" s="37">
        <v>108</v>
      </c>
      <c r="F355" s="37">
        <v>100</v>
      </c>
      <c r="G355" s="6" t="s">
        <v>5</v>
      </c>
      <c r="H355" s="5">
        <v>55.2</v>
      </c>
      <c r="I355" s="4" t="s">
        <v>52</v>
      </c>
      <c r="J355" s="3" t="s">
        <v>3</v>
      </c>
      <c r="K355" s="2">
        <v>1986</v>
      </c>
      <c r="L355" s="38" t="s">
        <v>2</v>
      </c>
      <c r="M355" s="8" t="s">
        <v>1</v>
      </c>
      <c r="N355" s="39">
        <v>4</v>
      </c>
      <c r="O355" s="35"/>
      <c r="P355" s="35"/>
      <c r="Q355" s="35"/>
      <c r="R355" s="35"/>
      <c r="S355" s="35"/>
      <c r="T355" s="35"/>
      <c r="U355" s="35"/>
      <c r="V355" s="35"/>
      <c r="W355" s="35"/>
      <c r="X355" s="35"/>
    </row>
    <row r="356" spans="1:24" ht="25.5">
      <c r="A356" s="36">
        <v>354</v>
      </c>
      <c r="B356" s="7" t="s">
        <v>281</v>
      </c>
      <c r="C356" s="4" t="s">
        <v>10</v>
      </c>
      <c r="D356" s="4" t="s">
        <v>9</v>
      </c>
      <c r="E356" s="37">
        <v>89</v>
      </c>
      <c r="F356" s="37">
        <v>82</v>
      </c>
      <c r="G356" s="6" t="s">
        <v>5</v>
      </c>
      <c r="H356" s="5">
        <v>30.4</v>
      </c>
      <c r="I356" s="4" t="s">
        <v>52</v>
      </c>
      <c r="J356" s="3" t="s">
        <v>280</v>
      </c>
      <c r="K356" s="2">
        <v>1980</v>
      </c>
      <c r="L356" s="38" t="s">
        <v>2</v>
      </c>
      <c r="M356" s="8" t="s">
        <v>1</v>
      </c>
      <c r="N356" s="39">
        <v>4</v>
      </c>
      <c r="O356" s="35"/>
      <c r="P356" s="35"/>
      <c r="Q356" s="35"/>
      <c r="R356" s="35"/>
      <c r="S356" s="35"/>
      <c r="T356" s="35"/>
      <c r="U356" s="35"/>
      <c r="V356" s="35"/>
      <c r="W356" s="35"/>
      <c r="X356" s="35"/>
    </row>
    <row r="357" spans="1:24" ht="25.5">
      <c r="A357" s="36">
        <v>355</v>
      </c>
      <c r="B357" s="7" t="s">
        <v>281</v>
      </c>
      <c r="C357" s="4" t="s">
        <v>10</v>
      </c>
      <c r="D357" s="4" t="s">
        <v>6</v>
      </c>
      <c r="E357" s="37">
        <v>89</v>
      </c>
      <c r="F357" s="37">
        <v>82</v>
      </c>
      <c r="G357" s="6" t="s">
        <v>5</v>
      </c>
      <c r="H357" s="5">
        <v>30.4</v>
      </c>
      <c r="I357" s="4" t="s">
        <v>52</v>
      </c>
      <c r="J357" s="3" t="s">
        <v>280</v>
      </c>
      <c r="K357" s="2">
        <v>1980</v>
      </c>
      <c r="L357" s="38" t="s">
        <v>2</v>
      </c>
      <c r="M357" s="8" t="s">
        <v>1</v>
      </c>
      <c r="N357" s="39">
        <v>4</v>
      </c>
      <c r="O357" s="35"/>
      <c r="P357" s="35"/>
      <c r="Q357" s="35"/>
      <c r="R357" s="35"/>
      <c r="S357" s="35"/>
      <c r="T357" s="35"/>
      <c r="U357" s="35"/>
      <c r="V357" s="35"/>
      <c r="W357" s="35"/>
      <c r="X357" s="35"/>
    </row>
    <row r="358" spans="1:24" ht="25.5">
      <c r="A358" s="36">
        <v>356</v>
      </c>
      <c r="B358" s="7" t="s">
        <v>281</v>
      </c>
      <c r="C358" s="4" t="s">
        <v>10</v>
      </c>
      <c r="D358" s="4" t="s">
        <v>9</v>
      </c>
      <c r="E358" s="37">
        <v>76</v>
      </c>
      <c r="F358" s="37">
        <v>69</v>
      </c>
      <c r="G358" s="6" t="s">
        <v>5</v>
      </c>
      <c r="H358" s="5">
        <v>18.600000000000001</v>
      </c>
      <c r="I358" s="4" t="s">
        <v>52</v>
      </c>
      <c r="J358" s="3" t="s">
        <v>280</v>
      </c>
      <c r="K358" s="2">
        <v>2012</v>
      </c>
      <c r="L358" s="38" t="s">
        <v>2</v>
      </c>
      <c r="M358" s="8" t="s">
        <v>1</v>
      </c>
      <c r="N358" s="39">
        <v>4</v>
      </c>
      <c r="O358" s="35"/>
      <c r="P358" s="35"/>
      <c r="Q358" s="35"/>
      <c r="R358" s="35"/>
      <c r="S358" s="35"/>
      <c r="T358" s="35"/>
      <c r="U358" s="35"/>
      <c r="V358" s="35"/>
      <c r="W358" s="35"/>
      <c r="X358" s="35"/>
    </row>
    <row r="359" spans="1:24" ht="25.5">
      <c r="A359" s="36">
        <v>357</v>
      </c>
      <c r="B359" s="7" t="s">
        <v>281</v>
      </c>
      <c r="C359" s="4" t="s">
        <v>10</v>
      </c>
      <c r="D359" s="4" t="s">
        <v>6</v>
      </c>
      <c r="E359" s="37">
        <v>76</v>
      </c>
      <c r="F359" s="37">
        <v>69</v>
      </c>
      <c r="G359" s="6" t="s">
        <v>5</v>
      </c>
      <c r="H359" s="5">
        <v>18.600000000000001</v>
      </c>
      <c r="I359" s="4" t="s">
        <v>52</v>
      </c>
      <c r="J359" s="3" t="s">
        <v>280</v>
      </c>
      <c r="K359" s="2">
        <v>2012</v>
      </c>
      <c r="L359" s="38" t="s">
        <v>2</v>
      </c>
      <c r="M359" s="8" t="s">
        <v>1</v>
      </c>
      <c r="N359" s="39">
        <v>4</v>
      </c>
      <c r="O359" s="35"/>
      <c r="P359" s="35"/>
      <c r="Q359" s="35"/>
      <c r="R359" s="35"/>
      <c r="S359" s="35"/>
      <c r="T359" s="35"/>
      <c r="U359" s="35"/>
      <c r="V359" s="35"/>
      <c r="W359" s="35"/>
      <c r="X359" s="35"/>
    </row>
    <row r="360" spans="1:24" ht="25.5">
      <c r="A360" s="36">
        <v>358</v>
      </c>
      <c r="B360" s="7" t="s">
        <v>281</v>
      </c>
      <c r="C360" s="4" t="s">
        <v>10</v>
      </c>
      <c r="D360" s="4" t="s">
        <v>9</v>
      </c>
      <c r="E360" s="37">
        <v>76</v>
      </c>
      <c r="F360" s="37">
        <v>69</v>
      </c>
      <c r="G360" s="6" t="s">
        <v>5</v>
      </c>
      <c r="H360" s="5">
        <v>12.8</v>
      </c>
      <c r="I360" s="4" t="s">
        <v>52</v>
      </c>
      <c r="J360" s="3" t="s">
        <v>51</v>
      </c>
      <c r="K360" s="2">
        <v>2012</v>
      </c>
      <c r="L360" s="38" t="s">
        <v>2</v>
      </c>
      <c r="M360" s="8" t="s">
        <v>1</v>
      </c>
      <c r="N360" s="39">
        <v>4</v>
      </c>
      <c r="O360" s="35"/>
      <c r="P360" s="35"/>
      <c r="Q360" s="35"/>
      <c r="R360" s="35"/>
      <c r="S360" s="35"/>
      <c r="T360" s="35"/>
      <c r="U360" s="35"/>
      <c r="V360" s="35"/>
      <c r="W360" s="35"/>
      <c r="X360" s="35"/>
    </row>
    <row r="361" spans="1:24" ht="25.5">
      <c r="A361" s="36">
        <v>359</v>
      </c>
      <c r="B361" s="7" t="s">
        <v>281</v>
      </c>
      <c r="C361" s="4" t="s">
        <v>10</v>
      </c>
      <c r="D361" s="4" t="s">
        <v>6</v>
      </c>
      <c r="E361" s="37">
        <v>76</v>
      </c>
      <c r="F361" s="37">
        <v>69</v>
      </c>
      <c r="G361" s="6" t="s">
        <v>5</v>
      </c>
      <c r="H361" s="5">
        <v>12.8</v>
      </c>
      <c r="I361" s="4" t="s">
        <v>52</v>
      </c>
      <c r="J361" s="3" t="s">
        <v>51</v>
      </c>
      <c r="K361" s="2">
        <v>2012</v>
      </c>
      <c r="L361" s="38" t="s">
        <v>2</v>
      </c>
      <c r="M361" s="8" t="s">
        <v>1</v>
      </c>
      <c r="N361" s="39">
        <v>4</v>
      </c>
      <c r="O361" s="35"/>
      <c r="P361" s="35"/>
      <c r="Q361" s="35"/>
      <c r="R361" s="35"/>
      <c r="S361" s="35"/>
      <c r="T361" s="35"/>
      <c r="U361" s="35"/>
      <c r="V361" s="35"/>
      <c r="W361" s="35"/>
      <c r="X361" s="35"/>
    </row>
    <row r="362" spans="1:24" ht="25.5">
      <c r="A362" s="36">
        <v>360</v>
      </c>
      <c r="B362" s="7" t="s">
        <v>279</v>
      </c>
      <c r="C362" s="4" t="s">
        <v>10</v>
      </c>
      <c r="D362" s="4" t="s">
        <v>9</v>
      </c>
      <c r="E362" s="37">
        <v>159</v>
      </c>
      <c r="F362" s="37">
        <v>150</v>
      </c>
      <c r="G362" s="6" t="s">
        <v>5</v>
      </c>
      <c r="H362" s="5">
        <v>7.7</v>
      </c>
      <c r="I362" s="4" t="s">
        <v>52</v>
      </c>
      <c r="J362" s="3" t="s">
        <v>3</v>
      </c>
      <c r="K362" s="2">
        <v>1980</v>
      </c>
      <c r="L362" s="38" t="s">
        <v>2</v>
      </c>
      <c r="M362" s="8" t="s">
        <v>1</v>
      </c>
      <c r="N362" s="39">
        <v>4</v>
      </c>
      <c r="O362" s="35"/>
      <c r="P362" s="35"/>
      <c r="Q362" s="35"/>
      <c r="R362" s="35"/>
      <c r="S362" s="35"/>
      <c r="T362" s="35"/>
      <c r="U362" s="35"/>
      <c r="V362" s="35"/>
      <c r="W362" s="35"/>
      <c r="X362" s="35"/>
    </row>
    <row r="363" spans="1:24" ht="25.5">
      <c r="A363" s="36">
        <v>361</v>
      </c>
      <c r="B363" s="7" t="s">
        <v>279</v>
      </c>
      <c r="C363" s="4" t="s">
        <v>10</v>
      </c>
      <c r="D363" s="4" t="s">
        <v>6</v>
      </c>
      <c r="E363" s="37">
        <v>159</v>
      </c>
      <c r="F363" s="37">
        <v>150</v>
      </c>
      <c r="G363" s="6" t="s">
        <v>5</v>
      </c>
      <c r="H363" s="5">
        <v>7.7</v>
      </c>
      <c r="I363" s="4" t="s">
        <v>52</v>
      </c>
      <c r="J363" s="3" t="s">
        <v>3</v>
      </c>
      <c r="K363" s="2">
        <v>1980</v>
      </c>
      <c r="L363" s="38" t="s">
        <v>2</v>
      </c>
      <c r="M363" s="8" t="s">
        <v>1</v>
      </c>
      <c r="N363" s="39">
        <v>4</v>
      </c>
      <c r="O363" s="35"/>
      <c r="P363" s="35"/>
      <c r="Q363" s="35"/>
      <c r="R363" s="35"/>
      <c r="S363" s="35"/>
      <c r="T363" s="35"/>
      <c r="U363" s="35"/>
      <c r="V363" s="35"/>
      <c r="W363" s="35"/>
      <c r="X363" s="35"/>
    </row>
    <row r="364" spans="1:24" ht="25.5">
      <c r="A364" s="36">
        <v>362</v>
      </c>
      <c r="B364" s="7" t="s">
        <v>279</v>
      </c>
      <c r="C364" s="4" t="s">
        <v>10</v>
      </c>
      <c r="D364" s="4" t="s">
        <v>9</v>
      </c>
      <c r="E364" s="37">
        <v>108</v>
      </c>
      <c r="F364" s="37">
        <v>100</v>
      </c>
      <c r="G364" s="6" t="s">
        <v>5</v>
      </c>
      <c r="H364" s="5">
        <v>92.6</v>
      </c>
      <c r="I364" s="4" t="s">
        <v>52</v>
      </c>
      <c r="J364" s="3" t="s">
        <v>3</v>
      </c>
      <c r="K364" s="2">
        <v>2012</v>
      </c>
      <c r="L364" s="38" t="s">
        <v>2</v>
      </c>
      <c r="M364" s="8" t="s">
        <v>1</v>
      </c>
      <c r="N364" s="39">
        <v>4</v>
      </c>
      <c r="O364" s="35"/>
      <c r="P364" s="35"/>
      <c r="Q364" s="35"/>
      <c r="R364" s="35"/>
      <c r="S364" s="35"/>
      <c r="T364" s="35"/>
      <c r="U364" s="35"/>
      <c r="V364" s="35"/>
      <c r="W364" s="35"/>
      <c r="X364" s="35"/>
    </row>
    <row r="365" spans="1:24" ht="25.5">
      <c r="A365" s="36">
        <v>363</v>
      </c>
      <c r="B365" s="7" t="s">
        <v>279</v>
      </c>
      <c r="C365" s="4" t="s">
        <v>10</v>
      </c>
      <c r="D365" s="4" t="s">
        <v>6</v>
      </c>
      <c r="E365" s="37">
        <v>108</v>
      </c>
      <c r="F365" s="37">
        <v>100</v>
      </c>
      <c r="G365" s="6" t="s">
        <v>5</v>
      </c>
      <c r="H365" s="5">
        <v>92.6</v>
      </c>
      <c r="I365" s="4" t="s">
        <v>52</v>
      </c>
      <c r="J365" s="3" t="s">
        <v>3</v>
      </c>
      <c r="K365" s="2">
        <v>2012</v>
      </c>
      <c r="L365" s="38" t="s">
        <v>2</v>
      </c>
      <c r="M365" s="8" t="s">
        <v>1</v>
      </c>
      <c r="N365" s="39">
        <v>4</v>
      </c>
      <c r="O365" s="35"/>
      <c r="P365" s="35"/>
      <c r="Q365" s="35"/>
      <c r="R365" s="35"/>
      <c r="S365" s="35"/>
      <c r="T365" s="35"/>
      <c r="U365" s="35"/>
      <c r="V365" s="35"/>
      <c r="W365" s="35"/>
      <c r="X365" s="35"/>
    </row>
    <row r="366" spans="1:24" ht="25.5">
      <c r="A366" s="36">
        <v>364</v>
      </c>
      <c r="B366" s="7" t="s">
        <v>279</v>
      </c>
      <c r="C366" s="4" t="s">
        <v>10</v>
      </c>
      <c r="D366" s="4" t="s">
        <v>9</v>
      </c>
      <c r="E366" s="37">
        <v>108</v>
      </c>
      <c r="F366" s="37">
        <v>100</v>
      </c>
      <c r="G366" s="6" t="s">
        <v>5</v>
      </c>
      <c r="H366" s="5">
        <v>51.4</v>
      </c>
      <c r="I366" s="4" t="s">
        <v>52</v>
      </c>
      <c r="J366" s="3" t="s">
        <v>3</v>
      </c>
      <c r="K366" s="2">
        <v>2012</v>
      </c>
      <c r="L366" s="38" t="s">
        <v>2</v>
      </c>
      <c r="M366" s="8" t="s">
        <v>1</v>
      </c>
      <c r="N366" s="39">
        <v>4</v>
      </c>
      <c r="O366" s="35"/>
      <c r="P366" s="35"/>
      <c r="Q366" s="35"/>
      <c r="R366" s="35"/>
      <c r="S366" s="35"/>
      <c r="T366" s="35"/>
      <c r="U366" s="35"/>
      <c r="V366" s="35"/>
      <c r="W366" s="35"/>
      <c r="X366" s="35"/>
    </row>
    <row r="367" spans="1:24" ht="25.5">
      <c r="A367" s="36">
        <v>365</v>
      </c>
      <c r="B367" s="7" t="s">
        <v>279</v>
      </c>
      <c r="C367" s="4" t="s">
        <v>10</v>
      </c>
      <c r="D367" s="4" t="s">
        <v>6</v>
      </c>
      <c r="E367" s="37">
        <v>108</v>
      </c>
      <c r="F367" s="37">
        <v>100</v>
      </c>
      <c r="G367" s="6" t="s">
        <v>5</v>
      </c>
      <c r="H367" s="5">
        <v>51.4</v>
      </c>
      <c r="I367" s="4" t="s">
        <v>52</v>
      </c>
      <c r="J367" s="3" t="s">
        <v>3</v>
      </c>
      <c r="K367" s="2">
        <v>2012</v>
      </c>
      <c r="L367" s="38" t="s">
        <v>2</v>
      </c>
      <c r="M367" s="8" t="s">
        <v>1</v>
      </c>
      <c r="N367" s="39">
        <v>4</v>
      </c>
      <c r="O367" s="35"/>
      <c r="P367" s="35"/>
      <c r="Q367" s="35"/>
      <c r="R367" s="35"/>
      <c r="S367" s="35"/>
      <c r="T367" s="35"/>
      <c r="U367" s="35"/>
      <c r="V367" s="35"/>
      <c r="W367" s="35"/>
      <c r="X367" s="35"/>
    </row>
    <row r="368" spans="1:24" ht="25.5">
      <c r="A368" s="36">
        <v>366</v>
      </c>
      <c r="B368" s="7" t="s">
        <v>279</v>
      </c>
      <c r="C368" s="4" t="s">
        <v>10</v>
      </c>
      <c r="D368" s="4" t="s">
        <v>9</v>
      </c>
      <c r="E368" s="37">
        <v>57</v>
      </c>
      <c r="F368" s="37">
        <v>50</v>
      </c>
      <c r="G368" s="6" t="s">
        <v>5</v>
      </c>
      <c r="H368" s="5">
        <v>11.2</v>
      </c>
      <c r="I368" s="4" t="s">
        <v>52</v>
      </c>
      <c r="J368" s="3" t="s">
        <v>3</v>
      </c>
      <c r="K368" s="2">
        <v>2012</v>
      </c>
      <c r="L368" s="38" t="s">
        <v>2</v>
      </c>
      <c r="M368" s="8" t="s">
        <v>1</v>
      </c>
      <c r="N368" s="39">
        <v>4</v>
      </c>
      <c r="O368" s="35"/>
      <c r="P368" s="35"/>
      <c r="Q368" s="35"/>
      <c r="R368" s="35"/>
      <c r="S368" s="35"/>
      <c r="T368" s="35"/>
      <c r="U368" s="35"/>
      <c r="V368" s="35"/>
      <c r="W368" s="35"/>
      <c r="X368" s="35"/>
    </row>
    <row r="369" spans="1:24" ht="25.5">
      <c r="A369" s="36">
        <v>367</v>
      </c>
      <c r="B369" s="7" t="s">
        <v>279</v>
      </c>
      <c r="C369" s="4" t="s">
        <v>10</v>
      </c>
      <c r="D369" s="4" t="s">
        <v>6</v>
      </c>
      <c r="E369" s="37">
        <v>57</v>
      </c>
      <c r="F369" s="37">
        <v>50</v>
      </c>
      <c r="G369" s="6" t="s">
        <v>5</v>
      </c>
      <c r="H369" s="5">
        <v>11.2</v>
      </c>
      <c r="I369" s="4" t="s">
        <v>52</v>
      </c>
      <c r="J369" s="3" t="s">
        <v>3</v>
      </c>
      <c r="K369" s="2">
        <v>2012</v>
      </c>
      <c r="L369" s="38" t="s">
        <v>2</v>
      </c>
      <c r="M369" s="8" t="s">
        <v>1</v>
      </c>
      <c r="N369" s="39">
        <v>4</v>
      </c>
      <c r="O369" s="35"/>
      <c r="P369" s="35"/>
      <c r="Q369" s="35"/>
      <c r="R369" s="35"/>
      <c r="S369" s="35"/>
      <c r="T369" s="35"/>
      <c r="U369" s="35"/>
      <c r="V369" s="35"/>
      <c r="W369" s="35"/>
      <c r="X369" s="35"/>
    </row>
    <row r="370" spans="1:24" ht="25.5">
      <c r="A370" s="36">
        <v>368</v>
      </c>
      <c r="B370" s="7" t="s">
        <v>279</v>
      </c>
      <c r="C370" s="4" t="s">
        <v>10</v>
      </c>
      <c r="D370" s="4" t="s">
        <v>9</v>
      </c>
      <c r="E370" s="37">
        <v>114</v>
      </c>
      <c r="F370" s="37">
        <v>105</v>
      </c>
      <c r="G370" s="6" t="s">
        <v>5</v>
      </c>
      <c r="H370" s="5">
        <v>54.3</v>
      </c>
      <c r="I370" s="4" t="s">
        <v>52</v>
      </c>
      <c r="J370" s="3" t="s">
        <v>3</v>
      </c>
      <c r="K370" s="2">
        <v>1980</v>
      </c>
      <c r="L370" s="38" t="s">
        <v>2</v>
      </c>
      <c r="M370" s="8" t="s">
        <v>1</v>
      </c>
      <c r="N370" s="39">
        <v>4</v>
      </c>
      <c r="O370" s="35"/>
      <c r="P370" s="35"/>
      <c r="Q370" s="35"/>
      <c r="R370" s="35"/>
      <c r="S370" s="35"/>
      <c r="T370" s="35"/>
      <c r="U370" s="35"/>
      <c r="V370" s="35"/>
      <c r="W370" s="35"/>
      <c r="X370" s="35"/>
    </row>
    <row r="371" spans="1:24" ht="25.5">
      <c r="A371" s="36">
        <v>369</v>
      </c>
      <c r="B371" s="7" t="s">
        <v>279</v>
      </c>
      <c r="C371" s="4" t="s">
        <v>10</v>
      </c>
      <c r="D371" s="4" t="s">
        <v>6</v>
      </c>
      <c r="E371" s="37">
        <v>114</v>
      </c>
      <c r="F371" s="37">
        <v>105</v>
      </c>
      <c r="G371" s="6" t="s">
        <v>5</v>
      </c>
      <c r="H371" s="5">
        <v>54.3</v>
      </c>
      <c r="I371" s="4" t="s">
        <v>52</v>
      </c>
      <c r="J371" s="3" t="s">
        <v>3</v>
      </c>
      <c r="K371" s="2">
        <v>1980</v>
      </c>
      <c r="L371" s="38" t="s">
        <v>2</v>
      </c>
      <c r="M371" s="8" t="s">
        <v>1</v>
      </c>
      <c r="N371" s="39">
        <v>4</v>
      </c>
      <c r="O371" s="35"/>
      <c r="P371" s="35"/>
      <c r="Q371" s="35"/>
      <c r="R371" s="35"/>
      <c r="S371" s="35"/>
      <c r="T371" s="35"/>
      <c r="U371" s="35"/>
      <c r="V371" s="35"/>
      <c r="W371" s="35"/>
      <c r="X371" s="35"/>
    </row>
    <row r="372" spans="1:24" ht="25.5">
      <c r="A372" s="36">
        <v>370</v>
      </c>
      <c r="B372" s="7" t="s">
        <v>279</v>
      </c>
      <c r="C372" s="4" t="s">
        <v>10</v>
      </c>
      <c r="D372" s="4" t="s">
        <v>9</v>
      </c>
      <c r="E372" s="37">
        <v>57</v>
      </c>
      <c r="F372" s="37">
        <v>50</v>
      </c>
      <c r="G372" s="6" t="s">
        <v>5</v>
      </c>
      <c r="H372" s="5">
        <v>11.5</v>
      </c>
      <c r="I372" s="4" t="s">
        <v>52</v>
      </c>
      <c r="J372" s="3" t="s">
        <v>3</v>
      </c>
      <c r="K372" s="2">
        <v>1980</v>
      </c>
      <c r="L372" s="38" t="s">
        <v>2</v>
      </c>
      <c r="M372" s="8" t="s">
        <v>1</v>
      </c>
      <c r="N372" s="39">
        <v>4</v>
      </c>
      <c r="O372" s="35"/>
      <c r="P372" s="35"/>
      <c r="Q372" s="35"/>
      <c r="R372" s="35"/>
      <c r="S372" s="35"/>
      <c r="T372" s="35"/>
      <c r="U372" s="35"/>
      <c r="V372" s="35"/>
      <c r="W372" s="35"/>
      <c r="X372" s="35"/>
    </row>
    <row r="373" spans="1:24" ht="25.5">
      <c r="A373" s="36">
        <v>371</v>
      </c>
      <c r="B373" s="7" t="s">
        <v>279</v>
      </c>
      <c r="C373" s="4" t="s">
        <v>10</v>
      </c>
      <c r="D373" s="4" t="s">
        <v>6</v>
      </c>
      <c r="E373" s="37">
        <v>57</v>
      </c>
      <c r="F373" s="37">
        <v>50</v>
      </c>
      <c r="G373" s="6" t="s">
        <v>5</v>
      </c>
      <c r="H373" s="5">
        <v>11.5</v>
      </c>
      <c r="I373" s="4" t="s">
        <v>52</v>
      </c>
      <c r="J373" s="3" t="s">
        <v>3</v>
      </c>
      <c r="K373" s="2">
        <v>1980</v>
      </c>
      <c r="L373" s="38" t="s">
        <v>2</v>
      </c>
      <c r="M373" s="8" t="s">
        <v>1</v>
      </c>
      <c r="N373" s="39">
        <v>4</v>
      </c>
      <c r="O373" s="35"/>
      <c r="P373" s="35"/>
      <c r="Q373" s="35"/>
      <c r="R373" s="35"/>
      <c r="S373" s="35"/>
      <c r="T373" s="35"/>
      <c r="U373" s="35"/>
      <c r="V373" s="35"/>
      <c r="W373" s="35"/>
      <c r="X373" s="35"/>
    </row>
    <row r="374" spans="1:24" ht="25.5">
      <c r="A374" s="36">
        <v>372</v>
      </c>
      <c r="B374" s="7" t="s">
        <v>466</v>
      </c>
      <c r="C374" s="4" t="s">
        <v>10</v>
      </c>
      <c r="D374" s="4" t="s">
        <v>9</v>
      </c>
      <c r="E374" s="37">
        <v>114</v>
      </c>
      <c r="F374" s="37">
        <v>105</v>
      </c>
      <c r="G374" s="6" t="s">
        <v>5</v>
      </c>
      <c r="H374" s="5">
        <v>222</v>
      </c>
      <c r="I374" s="4" t="s">
        <v>52</v>
      </c>
      <c r="J374" s="3" t="s">
        <v>3</v>
      </c>
      <c r="K374" s="2">
        <v>1980</v>
      </c>
      <c r="L374" s="38" t="s">
        <v>2</v>
      </c>
      <c r="M374" s="8" t="s">
        <v>1</v>
      </c>
      <c r="N374" s="39">
        <v>4</v>
      </c>
      <c r="O374" s="35"/>
      <c r="P374" s="35"/>
      <c r="Q374" s="35"/>
      <c r="R374" s="35"/>
      <c r="S374" s="35"/>
      <c r="T374" s="35"/>
      <c r="U374" s="35"/>
      <c r="V374" s="35"/>
      <c r="W374" s="35"/>
      <c r="X374" s="35"/>
    </row>
    <row r="375" spans="1:24" ht="25.5">
      <c r="A375" s="36">
        <v>373</v>
      </c>
      <c r="B375" s="7" t="s">
        <v>466</v>
      </c>
      <c r="C375" s="4" t="s">
        <v>10</v>
      </c>
      <c r="D375" s="4" t="s">
        <v>6</v>
      </c>
      <c r="E375" s="37">
        <v>114</v>
      </c>
      <c r="F375" s="37">
        <v>105</v>
      </c>
      <c r="G375" s="6" t="s">
        <v>5</v>
      </c>
      <c r="H375" s="5">
        <v>222</v>
      </c>
      <c r="I375" s="4" t="s">
        <v>52</v>
      </c>
      <c r="J375" s="3" t="s">
        <v>3</v>
      </c>
      <c r="K375" s="2">
        <v>1980</v>
      </c>
      <c r="L375" s="38" t="s">
        <v>2</v>
      </c>
      <c r="M375" s="8" t="s">
        <v>1</v>
      </c>
      <c r="N375" s="39">
        <v>4</v>
      </c>
      <c r="O375" s="35"/>
      <c r="P375" s="35"/>
      <c r="Q375" s="35"/>
      <c r="R375" s="35"/>
      <c r="S375" s="35"/>
      <c r="T375" s="35"/>
      <c r="U375" s="35"/>
      <c r="V375" s="35"/>
      <c r="W375" s="35"/>
      <c r="X375" s="35"/>
    </row>
    <row r="376" spans="1:24" ht="25.5">
      <c r="A376" s="36">
        <v>374</v>
      </c>
      <c r="B376" s="7" t="s">
        <v>466</v>
      </c>
      <c r="C376" s="4" t="s">
        <v>10</v>
      </c>
      <c r="D376" s="4" t="s">
        <v>9</v>
      </c>
      <c r="E376" s="37">
        <v>57</v>
      </c>
      <c r="F376" s="37">
        <v>50</v>
      </c>
      <c r="G376" s="6" t="s">
        <v>5</v>
      </c>
      <c r="H376" s="5">
        <v>90.1</v>
      </c>
      <c r="I376" s="4" t="s">
        <v>52</v>
      </c>
      <c r="J376" s="3" t="s">
        <v>3</v>
      </c>
      <c r="K376" s="2">
        <v>1980</v>
      </c>
      <c r="L376" s="38" t="s">
        <v>2</v>
      </c>
      <c r="M376" s="8" t="s">
        <v>1</v>
      </c>
      <c r="N376" s="39">
        <v>4</v>
      </c>
      <c r="O376" s="35"/>
      <c r="P376" s="35"/>
      <c r="Q376" s="35"/>
      <c r="R376" s="35"/>
      <c r="S376" s="35"/>
      <c r="T376" s="35"/>
      <c r="U376" s="35"/>
      <c r="V376" s="35"/>
      <c r="W376" s="35"/>
      <c r="X376" s="35"/>
    </row>
    <row r="377" spans="1:24" ht="25.5">
      <c r="A377" s="36">
        <v>375</v>
      </c>
      <c r="B377" s="7" t="s">
        <v>466</v>
      </c>
      <c r="C377" s="4" t="s">
        <v>10</v>
      </c>
      <c r="D377" s="4" t="s">
        <v>6</v>
      </c>
      <c r="E377" s="37">
        <v>57</v>
      </c>
      <c r="F377" s="37">
        <v>50</v>
      </c>
      <c r="G377" s="6" t="s">
        <v>5</v>
      </c>
      <c r="H377" s="5">
        <v>90.1</v>
      </c>
      <c r="I377" s="4" t="s">
        <v>52</v>
      </c>
      <c r="J377" s="3" t="s">
        <v>3</v>
      </c>
      <c r="K377" s="2">
        <v>1980</v>
      </c>
      <c r="L377" s="38" t="s">
        <v>2</v>
      </c>
      <c r="M377" s="8" t="s">
        <v>1</v>
      </c>
      <c r="N377" s="39">
        <v>4</v>
      </c>
      <c r="O377" s="35"/>
      <c r="P377" s="35"/>
      <c r="Q377" s="35"/>
      <c r="R377" s="35"/>
      <c r="S377" s="35"/>
      <c r="T377" s="35"/>
      <c r="U377" s="35"/>
      <c r="V377" s="35"/>
      <c r="W377" s="35"/>
      <c r="X377" s="35"/>
    </row>
    <row r="378" spans="1:24" ht="25.5">
      <c r="A378" s="36">
        <v>376</v>
      </c>
      <c r="B378" s="7" t="s">
        <v>465</v>
      </c>
      <c r="C378" s="4" t="s">
        <v>10</v>
      </c>
      <c r="D378" s="4" t="s">
        <v>9</v>
      </c>
      <c r="E378" s="37">
        <v>57</v>
      </c>
      <c r="F378" s="37">
        <v>50</v>
      </c>
      <c r="G378" s="6" t="s">
        <v>5</v>
      </c>
      <c r="H378" s="5">
        <v>53.1</v>
      </c>
      <c r="I378" s="4" t="s">
        <v>52</v>
      </c>
      <c r="J378" s="3" t="s">
        <v>3</v>
      </c>
      <c r="K378" s="2">
        <v>1986</v>
      </c>
      <c r="L378" s="38" t="s">
        <v>2</v>
      </c>
      <c r="M378" s="8" t="s">
        <v>1</v>
      </c>
      <c r="N378" s="39">
        <v>4</v>
      </c>
      <c r="O378" s="35"/>
      <c r="P378" s="35"/>
      <c r="Q378" s="35"/>
      <c r="R378" s="35"/>
      <c r="S378" s="35"/>
      <c r="T378" s="35"/>
      <c r="U378" s="35"/>
      <c r="V378" s="35"/>
      <c r="W378" s="35"/>
      <c r="X378" s="35"/>
    </row>
    <row r="379" spans="1:24" ht="25.5">
      <c r="A379" s="36">
        <v>377</v>
      </c>
      <c r="B379" s="7" t="s">
        <v>465</v>
      </c>
      <c r="C379" s="4" t="s">
        <v>10</v>
      </c>
      <c r="D379" s="4" t="s">
        <v>6</v>
      </c>
      <c r="E379" s="37">
        <v>57</v>
      </c>
      <c r="F379" s="37">
        <v>50</v>
      </c>
      <c r="G379" s="6" t="s">
        <v>5</v>
      </c>
      <c r="H379" s="5">
        <v>53.1</v>
      </c>
      <c r="I379" s="4" t="s">
        <v>52</v>
      </c>
      <c r="J379" s="3" t="s">
        <v>3</v>
      </c>
      <c r="K379" s="2">
        <v>1986</v>
      </c>
      <c r="L379" s="38" t="s">
        <v>2</v>
      </c>
      <c r="M379" s="8" t="s">
        <v>1</v>
      </c>
      <c r="N379" s="39">
        <v>4</v>
      </c>
      <c r="O379" s="35"/>
      <c r="P379" s="35"/>
      <c r="Q379" s="35"/>
      <c r="R379" s="35"/>
      <c r="S379" s="35"/>
      <c r="T379" s="35"/>
      <c r="U379" s="35"/>
      <c r="V379" s="35"/>
      <c r="W379" s="35"/>
      <c r="X379" s="35"/>
    </row>
    <row r="380" spans="1:24" ht="25.5">
      <c r="A380" s="36">
        <v>378</v>
      </c>
      <c r="B380" s="7" t="s">
        <v>464</v>
      </c>
      <c r="C380" s="4" t="s">
        <v>10</v>
      </c>
      <c r="D380" s="4" t="s">
        <v>9</v>
      </c>
      <c r="E380" s="37">
        <v>89</v>
      </c>
      <c r="F380" s="37">
        <v>82</v>
      </c>
      <c r="G380" s="6" t="s">
        <v>5</v>
      </c>
      <c r="H380" s="5">
        <v>71.3</v>
      </c>
      <c r="I380" s="4" t="s">
        <v>52</v>
      </c>
      <c r="J380" s="3" t="s">
        <v>3</v>
      </c>
      <c r="K380" s="2">
        <v>2006</v>
      </c>
      <c r="L380" s="38" t="s">
        <v>2</v>
      </c>
      <c r="M380" s="8" t="s">
        <v>1</v>
      </c>
      <c r="N380" s="39">
        <v>4</v>
      </c>
      <c r="O380" s="35"/>
      <c r="P380" s="35"/>
      <c r="Q380" s="35"/>
      <c r="R380" s="35"/>
      <c r="S380" s="35"/>
      <c r="T380" s="35"/>
      <c r="U380" s="35"/>
      <c r="V380" s="35"/>
      <c r="W380" s="35"/>
      <c r="X380" s="35"/>
    </row>
    <row r="381" spans="1:24" ht="25.5">
      <c r="A381" s="36">
        <v>379</v>
      </c>
      <c r="B381" s="7" t="s">
        <v>464</v>
      </c>
      <c r="C381" s="4" t="s">
        <v>10</v>
      </c>
      <c r="D381" s="4" t="s">
        <v>6</v>
      </c>
      <c r="E381" s="37">
        <v>89</v>
      </c>
      <c r="F381" s="37">
        <v>82</v>
      </c>
      <c r="G381" s="6" t="s">
        <v>5</v>
      </c>
      <c r="H381" s="5">
        <v>71.3</v>
      </c>
      <c r="I381" s="4" t="s">
        <v>52</v>
      </c>
      <c r="J381" s="3" t="s">
        <v>3</v>
      </c>
      <c r="K381" s="2">
        <v>2006</v>
      </c>
      <c r="L381" s="38" t="s">
        <v>2</v>
      </c>
      <c r="M381" s="8" t="s">
        <v>1</v>
      </c>
      <c r="N381" s="39">
        <v>4</v>
      </c>
      <c r="O381" s="35"/>
      <c r="P381" s="35"/>
      <c r="Q381" s="35"/>
      <c r="R381" s="35"/>
      <c r="S381" s="35"/>
      <c r="T381" s="35"/>
      <c r="U381" s="35"/>
      <c r="V381" s="35"/>
      <c r="W381" s="35"/>
      <c r="X381" s="35"/>
    </row>
    <row r="382" spans="1:24" ht="25.5">
      <c r="A382" s="36">
        <v>380</v>
      </c>
      <c r="B382" s="7" t="s">
        <v>463</v>
      </c>
      <c r="C382" s="4" t="s">
        <v>10</v>
      </c>
      <c r="D382" s="4" t="s">
        <v>9</v>
      </c>
      <c r="E382" s="37">
        <v>57</v>
      </c>
      <c r="F382" s="37">
        <v>50</v>
      </c>
      <c r="G382" s="6" t="s">
        <v>5</v>
      </c>
      <c r="H382" s="5">
        <v>96.8</v>
      </c>
      <c r="I382" s="4" t="s">
        <v>52</v>
      </c>
      <c r="J382" s="3" t="s">
        <v>3</v>
      </c>
      <c r="K382" s="2">
        <v>2006</v>
      </c>
      <c r="L382" s="38" t="s">
        <v>2</v>
      </c>
      <c r="M382" s="8" t="s">
        <v>1</v>
      </c>
      <c r="N382" s="39">
        <v>4</v>
      </c>
      <c r="O382" s="35"/>
      <c r="P382" s="35"/>
      <c r="Q382" s="35"/>
      <c r="R382" s="35"/>
      <c r="S382" s="35"/>
      <c r="T382" s="35"/>
      <c r="U382" s="35"/>
      <c r="V382" s="35"/>
      <c r="W382" s="35"/>
      <c r="X382" s="35"/>
    </row>
    <row r="383" spans="1:24" ht="25.5">
      <c r="A383" s="36">
        <v>381</v>
      </c>
      <c r="B383" s="7" t="s">
        <v>463</v>
      </c>
      <c r="C383" s="4" t="s">
        <v>10</v>
      </c>
      <c r="D383" s="4" t="s">
        <v>6</v>
      </c>
      <c r="E383" s="37">
        <v>57</v>
      </c>
      <c r="F383" s="37">
        <v>50</v>
      </c>
      <c r="G383" s="6" t="s">
        <v>5</v>
      </c>
      <c r="H383" s="5">
        <v>96.8</v>
      </c>
      <c r="I383" s="4" t="s">
        <v>52</v>
      </c>
      <c r="J383" s="3" t="s">
        <v>3</v>
      </c>
      <c r="K383" s="2">
        <v>2006</v>
      </c>
      <c r="L383" s="38" t="s">
        <v>2</v>
      </c>
      <c r="M383" s="8" t="s">
        <v>1</v>
      </c>
      <c r="N383" s="39">
        <v>4</v>
      </c>
      <c r="O383" s="35"/>
      <c r="P383" s="35"/>
      <c r="Q383" s="35"/>
      <c r="R383" s="35"/>
      <c r="S383" s="35"/>
      <c r="T383" s="35"/>
      <c r="U383" s="35"/>
      <c r="V383" s="35"/>
      <c r="W383" s="35"/>
      <c r="X383" s="35"/>
    </row>
    <row r="384" spans="1:24" ht="25.5">
      <c r="A384" s="36">
        <v>382</v>
      </c>
      <c r="B384" s="7" t="s">
        <v>462</v>
      </c>
      <c r="C384" s="4" t="s">
        <v>10</v>
      </c>
      <c r="D384" s="4" t="s">
        <v>9</v>
      </c>
      <c r="E384" s="37">
        <v>76</v>
      </c>
      <c r="F384" s="37">
        <v>69</v>
      </c>
      <c r="G384" s="6" t="s">
        <v>5</v>
      </c>
      <c r="H384" s="5">
        <v>65.5</v>
      </c>
      <c r="I384" s="4" t="s">
        <v>52</v>
      </c>
      <c r="J384" s="3" t="s">
        <v>280</v>
      </c>
      <c r="K384" s="2">
        <v>2006</v>
      </c>
      <c r="L384" s="38" t="s">
        <v>2</v>
      </c>
      <c r="M384" s="8" t="s">
        <v>1</v>
      </c>
      <c r="N384" s="39">
        <v>4</v>
      </c>
      <c r="O384" s="35"/>
      <c r="P384" s="35"/>
      <c r="Q384" s="35"/>
      <c r="R384" s="35"/>
      <c r="S384" s="35"/>
      <c r="T384" s="35"/>
      <c r="U384" s="35"/>
      <c r="V384" s="35"/>
      <c r="W384" s="35"/>
      <c r="X384" s="35"/>
    </row>
    <row r="385" spans="1:24" ht="25.5">
      <c r="A385" s="36">
        <v>383</v>
      </c>
      <c r="B385" s="7" t="s">
        <v>462</v>
      </c>
      <c r="C385" s="4" t="s">
        <v>10</v>
      </c>
      <c r="D385" s="4" t="s">
        <v>6</v>
      </c>
      <c r="E385" s="37">
        <v>76</v>
      </c>
      <c r="F385" s="37">
        <v>69</v>
      </c>
      <c r="G385" s="6" t="s">
        <v>5</v>
      </c>
      <c r="H385" s="5">
        <v>65.5</v>
      </c>
      <c r="I385" s="4" t="s">
        <v>52</v>
      </c>
      <c r="J385" s="3" t="s">
        <v>280</v>
      </c>
      <c r="K385" s="2">
        <v>2006</v>
      </c>
      <c r="L385" s="38" t="s">
        <v>2</v>
      </c>
      <c r="M385" s="8" t="s">
        <v>1</v>
      </c>
      <c r="N385" s="39">
        <v>4</v>
      </c>
      <c r="O385" s="35"/>
      <c r="P385" s="35"/>
      <c r="Q385" s="35"/>
      <c r="R385" s="35"/>
      <c r="S385" s="35"/>
      <c r="T385" s="35"/>
      <c r="U385" s="35"/>
      <c r="V385" s="35"/>
      <c r="W385" s="35"/>
      <c r="X385" s="35"/>
    </row>
    <row r="386" spans="1:24" ht="25.5">
      <c r="A386" s="36">
        <v>384</v>
      </c>
      <c r="B386" s="7" t="s">
        <v>462</v>
      </c>
      <c r="C386" s="4" t="s">
        <v>10</v>
      </c>
      <c r="D386" s="4" t="s">
        <v>9</v>
      </c>
      <c r="E386" s="37">
        <v>76</v>
      </c>
      <c r="F386" s="37">
        <v>69</v>
      </c>
      <c r="G386" s="6" t="s">
        <v>5</v>
      </c>
      <c r="H386" s="5">
        <v>15</v>
      </c>
      <c r="I386" s="4" t="s">
        <v>52</v>
      </c>
      <c r="J386" s="3" t="s">
        <v>51</v>
      </c>
      <c r="K386" s="2">
        <v>2006</v>
      </c>
      <c r="L386" s="38" t="s">
        <v>2</v>
      </c>
      <c r="M386" s="8" t="s">
        <v>1</v>
      </c>
      <c r="N386" s="39">
        <v>4</v>
      </c>
      <c r="O386" s="35"/>
      <c r="P386" s="35"/>
      <c r="Q386" s="35"/>
      <c r="R386" s="35"/>
      <c r="S386" s="35"/>
      <c r="T386" s="35"/>
      <c r="U386" s="35"/>
      <c r="V386" s="35"/>
      <c r="W386" s="35"/>
      <c r="X386" s="35"/>
    </row>
    <row r="387" spans="1:24" ht="25.5">
      <c r="A387" s="36">
        <v>385</v>
      </c>
      <c r="B387" s="7" t="s">
        <v>462</v>
      </c>
      <c r="C387" s="4" t="s">
        <v>10</v>
      </c>
      <c r="D387" s="4" t="s">
        <v>6</v>
      </c>
      <c r="E387" s="37">
        <v>76</v>
      </c>
      <c r="F387" s="37">
        <v>69</v>
      </c>
      <c r="G387" s="6" t="s">
        <v>5</v>
      </c>
      <c r="H387" s="5">
        <v>15</v>
      </c>
      <c r="I387" s="4" t="s">
        <v>52</v>
      </c>
      <c r="J387" s="3" t="s">
        <v>51</v>
      </c>
      <c r="K387" s="2">
        <v>2006</v>
      </c>
      <c r="L387" s="38" t="s">
        <v>2</v>
      </c>
      <c r="M387" s="8" t="s">
        <v>1</v>
      </c>
      <c r="N387" s="39">
        <v>4</v>
      </c>
      <c r="O387" s="35"/>
      <c r="P387" s="35"/>
      <c r="Q387" s="35"/>
      <c r="R387" s="35"/>
      <c r="S387" s="35"/>
      <c r="T387" s="35"/>
      <c r="U387" s="35"/>
      <c r="V387" s="35"/>
      <c r="W387" s="35"/>
      <c r="X387" s="35"/>
    </row>
    <row r="388" spans="1:24" ht="25.5">
      <c r="A388" s="36">
        <v>386</v>
      </c>
      <c r="B388" s="7" t="s">
        <v>461</v>
      </c>
      <c r="C388" s="4" t="s">
        <v>10</v>
      </c>
      <c r="D388" s="4" t="s">
        <v>9</v>
      </c>
      <c r="E388" s="37">
        <v>76</v>
      </c>
      <c r="F388" s="37">
        <v>69</v>
      </c>
      <c r="G388" s="6" t="s">
        <v>5</v>
      </c>
      <c r="H388" s="5">
        <f>15.6-7.5</f>
        <v>8.1</v>
      </c>
      <c r="I388" s="4" t="s">
        <v>52</v>
      </c>
      <c r="J388" s="3" t="s">
        <v>3</v>
      </c>
      <c r="K388" s="2">
        <v>2006</v>
      </c>
      <c r="L388" s="38" t="s">
        <v>2</v>
      </c>
      <c r="M388" s="8" t="s">
        <v>1</v>
      </c>
      <c r="N388" s="39">
        <v>4</v>
      </c>
      <c r="O388" s="35"/>
      <c r="P388" s="35"/>
      <c r="Q388" s="35"/>
      <c r="R388" s="35"/>
      <c r="S388" s="35"/>
      <c r="T388" s="35"/>
      <c r="U388" s="35"/>
      <c r="V388" s="35"/>
      <c r="W388" s="35"/>
      <c r="X388" s="35"/>
    </row>
    <row r="389" spans="1:24" ht="25.5">
      <c r="A389" s="36">
        <v>387</v>
      </c>
      <c r="B389" s="7" t="s">
        <v>461</v>
      </c>
      <c r="C389" s="4" t="s">
        <v>10</v>
      </c>
      <c r="D389" s="4" t="s">
        <v>6</v>
      </c>
      <c r="E389" s="37">
        <v>76</v>
      </c>
      <c r="F389" s="37">
        <v>69</v>
      </c>
      <c r="G389" s="6" t="s">
        <v>5</v>
      </c>
      <c r="H389" s="5">
        <f>15.6-7.5</f>
        <v>8.1</v>
      </c>
      <c r="I389" s="4" t="s">
        <v>52</v>
      </c>
      <c r="J389" s="3" t="s">
        <v>3</v>
      </c>
      <c r="K389" s="2">
        <v>2006</v>
      </c>
      <c r="L389" s="38" t="s">
        <v>2</v>
      </c>
      <c r="M389" s="8" t="s">
        <v>1</v>
      </c>
      <c r="N389" s="39">
        <v>4</v>
      </c>
      <c r="O389" s="35"/>
      <c r="P389" s="35"/>
      <c r="Q389" s="35"/>
      <c r="R389" s="35"/>
      <c r="S389" s="35"/>
      <c r="T389" s="35"/>
      <c r="U389" s="35"/>
      <c r="V389" s="35"/>
      <c r="W389" s="35"/>
      <c r="X389" s="35"/>
    </row>
    <row r="390" spans="1:24" ht="25.5">
      <c r="A390" s="36">
        <v>388</v>
      </c>
      <c r="B390" s="7" t="s">
        <v>461</v>
      </c>
      <c r="C390" s="4" t="s">
        <v>10</v>
      </c>
      <c r="D390" s="4" t="s">
        <v>9</v>
      </c>
      <c r="E390" s="37">
        <v>57</v>
      </c>
      <c r="F390" s="37">
        <v>50</v>
      </c>
      <c r="G390" s="6" t="s">
        <v>5</v>
      </c>
      <c r="H390" s="5">
        <f>7.5</f>
        <v>7.5</v>
      </c>
      <c r="I390" s="4" t="s">
        <v>52</v>
      </c>
      <c r="J390" s="3" t="s">
        <v>3</v>
      </c>
      <c r="K390" s="2">
        <v>2012</v>
      </c>
      <c r="L390" s="38" t="s">
        <v>2</v>
      </c>
      <c r="M390" s="8" t="s">
        <v>1</v>
      </c>
      <c r="N390" s="39">
        <v>4</v>
      </c>
      <c r="O390" s="35"/>
      <c r="P390" s="35"/>
      <c r="Q390" s="35"/>
      <c r="R390" s="35"/>
      <c r="S390" s="35"/>
      <c r="T390" s="35"/>
      <c r="U390" s="35"/>
      <c r="V390" s="35"/>
      <c r="W390" s="35"/>
      <c r="X390" s="35"/>
    </row>
    <row r="391" spans="1:24" ht="25.5">
      <c r="A391" s="36">
        <v>389</v>
      </c>
      <c r="B391" s="7" t="s">
        <v>461</v>
      </c>
      <c r="C391" s="4" t="s">
        <v>10</v>
      </c>
      <c r="D391" s="4" t="s">
        <v>6</v>
      </c>
      <c r="E391" s="37">
        <v>57</v>
      </c>
      <c r="F391" s="37">
        <v>50</v>
      </c>
      <c r="G391" s="6" t="s">
        <v>5</v>
      </c>
      <c r="H391" s="5">
        <f>7.5</f>
        <v>7.5</v>
      </c>
      <c r="I391" s="4" t="s">
        <v>52</v>
      </c>
      <c r="J391" s="3" t="s">
        <v>3</v>
      </c>
      <c r="K391" s="2">
        <v>2012</v>
      </c>
      <c r="L391" s="38" t="s">
        <v>2</v>
      </c>
      <c r="M391" s="8" t="s">
        <v>1</v>
      </c>
      <c r="N391" s="39">
        <v>4</v>
      </c>
      <c r="O391" s="35"/>
      <c r="P391" s="35"/>
      <c r="Q391" s="35"/>
      <c r="R391" s="35"/>
      <c r="S391" s="35"/>
      <c r="T391" s="35"/>
      <c r="U391" s="35"/>
      <c r="V391" s="35"/>
      <c r="W391" s="35"/>
      <c r="X391" s="35"/>
    </row>
    <row r="392" spans="1:24" ht="25.5">
      <c r="A392" s="36">
        <v>390</v>
      </c>
      <c r="B392" s="7" t="s">
        <v>461</v>
      </c>
      <c r="C392" s="4" t="s">
        <v>10</v>
      </c>
      <c r="D392" s="4" t="s">
        <v>9</v>
      </c>
      <c r="E392" s="37">
        <v>159</v>
      </c>
      <c r="F392" s="37">
        <v>150</v>
      </c>
      <c r="G392" s="6" t="s">
        <v>5</v>
      </c>
      <c r="H392" s="5">
        <v>19</v>
      </c>
      <c r="I392" s="4" t="s">
        <v>52</v>
      </c>
      <c r="J392" s="3" t="s">
        <v>3</v>
      </c>
      <c r="K392" s="2">
        <v>2006</v>
      </c>
      <c r="L392" s="38" t="s">
        <v>2</v>
      </c>
      <c r="M392" s="8" t="s">
        <v>1</v>
      </c>
      <c r="N392" s="39">
        <v>4</v>
      </c>
      <c r="O392" s="35"/>
      <c r="P392" s="35"/>
      <c r="Q392" s="35"/>
      <c r="R392" s="35"/>
      <c r="S392" s="35"/>
      <c r="T392" s="35"/>
      <c r="U392" s="35"/>
      <c r="V392" s="35"/>
      <c r="W392" s="35"/>
      <c r="X392" s="35"/>
    </row>
    <row r="393" spans="1:24" ht="25.5">
      <c r="A393" s="36">
        <v>391</v>
      </c>
      <c r="B393" s="7" t="s">
        <v>461</v>
      </c>
      <c r="C393" s="4" t="s">
        <v>10</v>
      </c>
      <c r="D393" s="4" t="s">
        <v>6</v>
      </c>
      <c r="E393" s="37">
        <v>159</v>
      </c>
      <c r="F393" s="37">
        <v>150</v>
      </c>
      <c r="G393" s="6" t="s">
        <v>5</v>
      </c>
      <c r="H393" s="5">
        <v>19</v>
      </c>
      <c r="I393" s="4" t="s">
        <v>52</v>
      </c>
      <c r="J393" s="3" t="s">
        <v>3</v>
      </c>
      <c r="K393" s="2">
        <v>2006</v>
      </c>
      <c r="L393" s="38" t="s">
        <v>2</v>
      </c>
      <c r="M393" s="8" t="s">
        <v>1</v>
      </c>
      <c r="N393" s="39">
        <v>4</v>
      </c>
      <c r="O393" s="35"/>
      <c r="P393" s="35"/>
      <c r="Q393" s="35"/>
      <c r="R393" s="35"/>
      <c r="S393" s="35"/>
      <c r="T393" s="35"/>
      <c r="U393" s="35"/>
      <c r="V393" s="35"/>
      <c r="W393" s="35"/>
      <c r="X393" s="35"/>
    </row>
    <row r="394" spans="1:24" ht="25.5">
      <c r="A394" s="36">
        <v>392</v>
      </c>
      <c r="B394" s="7" t="s">
        <v>477</v>
      </c>
      <c r="C394" s="4" t="s">
        <v>10</v>
      </c>
      <c r="D394" s="4" t="s">
        <v>9</v>
      </c>
      <c r="E394" s="37">
        <v>57</v>
      </c>
      <c r="F394" s="37">
        <v>50</v>
      </c>
      <c r="G394" s="6" t="s">
        <v>5</v>
      </c>
      <c r="H394" s="5">
        <v>36</v>
      </c>
      <c r="I394" s="4" t="s">
        <v>52</v>
      </c>
      <c r="J394" s="3" t="s">
        <v>3</v>
      </c>
      <c r="K394" s="2">
        <v>1980</v>
      </c>
      <c r="L394" s="38" t="s">
        <v>2</v>
      </c>
      <c r="M394" s="8" t="s">
        <v>1</v>
      </c>
      <c r="N394" s="39">
        <v>4</v>
      </c>
      <c r="O394" s="35"/>
      <c r="P394" s="35"/>
      <c r="Q394" s="35"/>
      <c r="R394" s="35"/>
      <c r="S394" s="35"/>
      <c r="T394" s="35"/>
      <c r="U394" s="35"/>
      <c r="V394" s="35"/>
      <c r="W394" s="35"/>
      <c r="X394" s="35"/>
    </row>
    <row r="395" spans="1:24" ht="25.5">
      <c r="A395" s="36">
        <v>393</v>
      </c>
      <c r="B395" s="7" t="s">
        <v>477</v>
      </c>
      <c r="C395" s="4" t="s">
        <v>10</v>
      </c>
      <c r="D395" s="4" t="s">
        <v>6</v>
      </c>
      <c r="E395" s="37">
        <v>57</v>
      </c>
      <c r="F395" s="37">
        <v>50</v>
      </c>
      <c r="G395" s="6" t="s">
        <v>5</v>
      </c>
      <c r="H395" s="5">
        <v>36</v>
      </c>
      <c r="I395" s="4" t="s">
        <v>52</v>
      </c>
      <c r="J395" s="3" t="s">
        <v>3</v>
      </c>
      <c r="K395" s="2">
        <v>1980</v>
      </c>
      <c r="L395" s="38" t="s">
        <v>2</v>
      </c>
      <c r="M395" s="8" t="s">
        <v>1</v>
      </c>
      <c r="N395" s="39">
        <v>4</v>
      </c>
      <c r="O395" s="35"/>
      <c r="P395" s="35"/>
      <c r="Q395" s="35"/>
      <c r="R395" s="35"/>
      <c r="S395" s="35"/>
      <c r="T395" s="35"/>
      <c r="U395" s="35"/>
      <c r="V395" s="35"/>
      <c r="W395" s="35"/>
      <c r="X395" s="35"/>
    </row>
    <row r="396" spans="1:24" ht="25.5">
      <c r="A396" s="36">
        <v>394</v>
      </c>
      <c r="B396" s="7" t="s">
        <v>477</v>
      </c>
      <c r="C396" s="4" t="s">
        <v>10</v>
      </c>
      <c r="D396" s="4" t="s">
        <v>9</v>
      </c>
      <c r="E396" s="37">
        <v>89</v>
      </c>
      <c r="F396" s="37">
        <v>82</v>
      </c>
      <c r="G396" s="6" t="s">
        <v>5</v>
      </c>
      <c r="H396" s="5">
        <v>48</v>
      </c>
      <c r="I396" s="4" t="s">
        <v>52</v>
      </c>
      <c r="J396" s="3" t="s">
        <v>3</v>
      </c>
      <c r="K396" s="2">
        <v>1980</v>
      </c>
      <c r="L396" s="38" t="s">
        <v>2</v>
      </c>
      <c r="M396" s="8" t="s">
        <v>1</v>
      </c>
      <c r="N396" s="39">
        <v>4</v>
      </c>
      <c r="O396" s="35"/>
      <c r="P396" s="35"/>
      <c r="Q396" s="35"/>
      <c r="R396" s="35"/>
      <c r="S396" s="35"/>
      <c r="T396" s="35"/>
      <c r="U396" s="35"/>
      <c r="V396" s="35"/>
      <c r="W396" s="35"/>
      <c r="X396" s="35"/>
    </row>
    <row r="397" spans="1:24" ht="25.5">
      <c r="A397" s="36">
        <v>395</v>
      </c>
      <c r="B397" s="7" t="s">
        <v>477</v>
      </c>
      <c r="C397" s="4" t="s">
        <v>10</v>
      </c>
      <c r="D397" s="4" t="s">
        <v>6</v>
      </c>
      <c r="E397" s="37">
        <v>89</v>
      </c>
      <c r="F397" s="37">
        <v>82</v>
      </c>
      <c r="G397" s="6" t="s">
        <v>5</v>
      </c>
      <c r="H397" s="5">
        <v>48</v>
      </c>
      <c r="I397" s="4" t="s">
        <v>52</v>
      </c>
      <c r="J397" s="3" t="s">
        <v>3</v>
      </c>
      <c r="K397" s="2">
        <v>1980</v>
      </c>
      <c r="L397" s="38" t="s">
        <v>2</v>
      </c>
      <c r="M397" s="8" t="s">
        <v>1</v>
      </c>
      <c r="N397" s="39">
        <v>4</v>
      </c>
      <c r="O397" s="35"/>
      <c r="P397" s="35"/>
      <c r="Q397" s="35"/>
      <c r="R397" s="35"/>
      <c r="S397" s="35"/>
      <c r="T397" s="35"/>
      <c r="U397" s="35"/>
      <c r="V397" s="35"/>
      <c r="W397" s="35"/>
      <c r="X397" s="35"/>
    </row>
    <row r="398" spans="1:24" ht="25.5">
      <c r="A398" s="36">
        <v>396</v>
      </c>
      <c r="B398" s="7" t="s">
        <v>460</v>
      </c>
      <c r="C398" s="4" t="s">
        <v>10</v>
      </c>
      <c r="D398" s="4" t="s">
        <v>9</v>
      </c>
      <c r="E398" s="37">
        <v>89</v>
      </c>
      <c r="F398" s="37">
        <v>82</v>
      </c>
      <c r="G398" s="6" t="s">
        <v>5</v>
      </c>
      <c r="H398" s="5">
        <v>28</v>
      </c>
      <c r="I398" s="4" t="s">
        <v>52</v>
      </c>
      <c r="J398" s="3" t="s">
        <v>3</v>
      </c>
      <c r="K398" s="2">
        <v>2006</v>
      </c>
      <c r="L398" s="38" t="s">
        <v>2</v>
      </c>
      <c r="M398" s="8" t="s">
        <v>1</v>
      </c>
      <c r="N398" s="39">
        <v>4</v>
      </c>
      <c r="O398" s="35"/>
      <c r="P398" s="35"/>
      <c r="Q398" s="35"/>
      <c r="R398" s="35"/>
      <c r="S398" s="35"/>
      <c r="T398" s="35"/>
      <c r="U398" s="35"/>
      <c r="V398" s="35"/>
      <c r="W398" s="35"/>
      <c r="X398" s="35"/>
    </row>
    <row r="399" spans="1:24" ht="25.5">
      <c r="A399" s="36">
        <v>397</v>
      </c>
      <c r="B399" s="7" t="s">
        <v>460</v>
      </c>
      <c r="C399" s="4" t="s">
        <v>10</v>
      </c>
      <c r="D399" s="4" t="s">
        <v>6</v>
      </c>
      <c r="E399" s="37">
        <v>89</v>
      </c>
      <c r="F399" s="37">
        <v>82</v>
      </c>
      <c r="G399" s="6" t="s">
        <v>5</v>
      </c>
      <c r="H399" s="5">
        <v>28</v>
      </c>
      <c r="I399" s="4" t="s">
        <v>52</v>
      </c>
      <c r="J399" s="3" t="s">
        <v>3</v>
      </c>
      <c r="K399" s="2">
        <v>2006</v>
      </c>
      <c r="L399" s="38" t="s">
        <v>2</v>
      </c>
      <c r="M399" s="8" t="s">
        <v>1</v>
      </c>
      <c r="N399" s="39">
        <v>4</v>
      </c>
      <c r="O399" s="35"/>
      <c r="P399" s="35"/>
      <c r="Q399" s="35"/>
      <c r="R399" s="35"/>
      <c r="S399" s="35"/>
      <c r="T399" s="35"/>
      <c r="U399" s="35"/>
      <c r="V399" s="35"/>
      <c r="W399" s="35"/>
      <c r="X399" s="35"/>
    </row>
    <row r="400" spans="1:24" ht="25.5">
      <c r="A400" s="36">
        <v>398</v>
      </c>
      <c r="B400" s="7" t="s">
        <v>476</v>
      </c>
      <c r="C400" s="4" t="s">
        <v>10</v>
      </c>
      <c r="D400" s="4" t="s">
        <v>9</v>
      </c>
      <c r="E400" s="37">
        <v>57</v>
      </c>
      <c r="F400" s="37">
        <v>50</v>
      </c>
      <c r="G400" s="6" t="s">
        <v>5</v>
      </c>
      <c r="H400" s="5">
        <v>29</v>
      </c>
      <c r="I400" s="4" t="s">
        <v>52</v>
      </c>
      <c r="J400" s="3" t="s">
        <v>3</v>
      </c>
      <c r="K400" s="2">
        <v>1986</v>
      </c>
      <c r="L400" s="38" t="s">
        <v>2</v>
      </c>
      <c r="M400" s="8" t="s">
        <v>1</v>
      </c>
      <c r="N400" s="39">
        <v>4</v>
      </c>
      <c r="O400" s="35"/>
      <c r="P400" s="35"/>
      <c r="Q400" s="35"/>
      <c r="R400" s="35"/>
      <c r="S400" s="35"/>
      <c r="T400" s="35"/>
      <c r="U400" s="35"/>
      <c r="V400" s="35"/>
      <c r="W400" s="35"/>
      <c r="X400" s="35"/>
    </row>
    <row r="401" spans="1:24" ht="25.5">
      <c r="A401" s="36">
        <v>399</v>
      </c>
      <c r="B401" s="7" t="s">
        <v>476</v>
      </c>
      <c r="C401" s="4" t="s">
        <v>10</v>
      </c>
      <c r="D401" s="4" t="s">
        <v>6</v>
      </c>
      <c r="E401" s="37">
        <v>57</v>
      </c>
      <c r="F401" s="37">
        <v>50</v>
      </c>
      <c r="G401" s="6" t="s">
        <v>5</v>
      </c>
      <c r="H401" s="5">
        <v>29</v>
      </c>
      <c r="I401" s="4" t="s">
        <v>52</v>
      </c>
      <c r="J401" s="3" t="s">
        <v>3</v>
      </c>
      <c r="K401" s="2">
        <v>1986</v>
      </c>
      <c r="L401" s="38" t="s">
        <v>2</v>
      </c>
      <c r="M401" s="8" t="s">
        <v>1</v>
      </c>
      <c r="N401" s="39">
        <v>4</v>
      </c>
      <c r="O401" s="35"/>
      <c r="P401" s="35"/>
      <c r="Q401" s="35"/>
      <c r="R401" s="35"/>
      <c r="S401" s="35"/>
      <c r="T401" s="35"/>
      <c r="U401" s="35"/>
      <c r="V401" s="35"/>
      <c r="W401" s="35"/>
      <c r="X401" s="35"/>
    </row>
    <row r="402" spans="1:24" ht="25.5">
      <c r="A402" s="36">
        <v>400</v>
      </c>
      <c r="B402" s="7" t="s">
        <v>475</v>
      </c>
      <c r="C402" s="4" t="s">
        <v>10</v>
      </c>
      <c r="D402" s="4" t="s">
        <v>9</v>
      </c>
      <c r="E402" s="37">
        <v>45</v>
      </c>
      <c r="F402" s="37">
        <v>38</v>
      </c>
      <c r="G402" s="6" t="s">
        <v>5</v>
      </c>
      <c r="H402" s="5">
        <v>31</v>
      </c>
      <c r="I402" s="4" t="s">
        <v>52</v>
      </c>
      <c r="J402" s="3" t="s">
        <v>3</v>
      </c>
      <c r="K402" s="2">
        <v>2003</v>
      </c>
      <c r="L402" s="38" t="s">
        <v>2</v>
      </c>
      <c r="M402" s="8" t="s">
        <v>1</v>
      </c>
      <c r="N402" s="39">
        <v>4</v>
      </c>
      <c r="O402" s="35"/>
      <c r="P402" s="35"/>
      <c r="Q402" s="35"/>
      <c r="R402" s="35"/>
      <c r="S402" s="35"/>
      <c r="T402" s="35"/>
      <c r="U402" s="35"/>
      <c r="V402" s="35"/>
      <c r="W402" s="35"/>
      <c r="X402" s="35"/>
    </row>
    <row r="403" spans="1:24" ht="25.5">
      <c r="A403" s="36">
        <v>401</v>
      </c>
      <c r="B403" s="7" t="s">
        <v>475</v>
      </c>
      <c r="C403" s="4" t="s">
        <v>10</v>
      </c>
      <c r="D403" s="4" t="s">
        <v>6</v>
      </c>
      <c r="E403" s="37">
        <v>45</v>
      </c>
      <c r="F403" s="37">
        <v>38</v>
      </c>
      <c r="G403" s="6" t="s">
        <v>5</v>
      </c>
      <c r="H403" s="5">
        <v>31</v>
      </c>
      <c r="I403" s="4" t="s">
        <v>52</v>
      </c>
      <c r="J403" s="3" t="s">
        <v>3</v>
      </c>
      <c r="K403" s="2">
        <v>2003</v>
      </c>
      <c r="L403" s="38" t="s">
        <v>2</v>
      </c>
      <c r="M403" s="8" t="s">
        <v>1</v>
      </c>
      <c r="N403" s="39">
        <v>4</v>
      </c>
      <c r="O403" s="35"/>
      <c r="P403" s="35"/>
      <c r="Q403" s="35"/>
      <c r="R403" s="35"/>
      <c r="S403" s="35"/>
      <c r="T403" s="35"/>
      <c r="U403" s="35"/>
      <c r="V403" s="35"/>
      <c r="W403" s="35"/>
      <c r="X403" s="35"/>
    </row>
    <row r="404" spans="1:24" ht="25.5">
      <c r="A404" s="36">
        <v>402</v>
      </c>
      <c r="B404" s="7" t="s">
        <v>474</v>
      </c>
      <c r="C404" s="4" t="s">
        <v>10</v>
      </c>
      <c r="D404" s="4" t="s">
        <v>9</v>
      </c>
      <c r="E404" s="37">
        <v>57</v>
      </c>
      <c r="F404" s="37">
        <v>50</v>
      </c>
      <c r="G404" s="6" t="s">
        <v>5</v>
      </c>
      <c r="H404" s="5">
        <v>17</v>
      </c>
      <c r="I404" s="4" t="s">
        <v>52</v>
      </c>
      <c r="J404" s="3" t="s">
        <v>3</v>
      </c>
      <c r="K404" s="2">
        <v>1986</v>
      </c>
      <c r="L404" s="38" t="s">
        <v>2</v>
      </c>
      <c r="M404" s="8" t="s">
        <v>1</v>
      </c>
      <c r="N404" s="39">
        <v>4</v>
      </c>
      <c r="O404" s="35"/>
      <c r="P404" s="35"/>
      <c r="Q404" s="35"/>
      <c r="R404" s="35"/>
      <c r="S404" s="35"/>
      <c r="T404" s="35"/>
      <c r="U404" s="35"/>
      <c r="V404" s="35"/>
      <c r="W404" s="35"/>
      <c r="X404" s="35"/>
    </row>
    <row r="405" spans="1:24" ht="25.5">
      <c r="A405" s="36">
        <v>403</v>
      </c>
      <c r="B405" s="7" t="s">
        <v>474</v>
      </c>
      <c r="C405" s="4" t="s">
        <v>10</v>
      </c>
      <c r="D405" s="4" t="s">
        <v>6</v>
      </c>
      <c r="E405" s="37">
        <v>57</v>
      </c>
      <c r="F405" s="37">
        <v>50</v>
      </c>
      <c r="G405" s="6" t="s">
        <v>5</v>
      </c>
      <c r="H405" s="5">
        <v>17</v>
      </c>
      <c r="I405" s="4" t="s">
        <v>52</v>
      </c>
      <c r="J405" s="3" t="s">
        <v>3</v>
      </c>
      <c r="K405" s="2">
        <v>1986</v>
      </c>
      <c r="L405" s="38" t="s">
        <v>2</v>
      </c>
      <c r="M405" s="8" t="s">
        <v>1</v>
      </c>
      <c r="N405" s="39">
        <v>4</v>
      </c>
      <c r="O405" s="35"/>
      <c r="P405" s="35"/>
      <c r="Q405" s="35"/>
      <c r="R405" s="35"/>
      <c r="S405" s="35"/>
      <c r="T405" s="35"/>
      <c r="U405" s="35"/>
      <c r="V405" s="35"/>
      <c r="W405" s="35"/>
      <c r="X405" s="35"/>
    </row>
    <row r="406" spans="1:24" ht="25.5">
      <c r="A406" s="36">
        <v>404</v>
      </c>
      <c r="B406" s="18" t="s">
        <v>196</v>
      </c>
      <c r="C406" s="4" t="s">
        <v>10</v>
      </c>
      <c r="D406" s="4" t="s">
        <v>9</v>
      </c>
      <c r="E406" s="37">
        <v>32</v>
      </c>
      <c r="F406" s="37">
        <v>25.6</v>
      </c>
      <c r="G406" s="6" t="s">
        <v>5</v>
      </c>
      <c r="H406" s="25">
        <v>130</v>
      </c>
      <c r="I406" s="4" t="s">
        <v>52</v>
      </c>
      <c r="J406" s="3" t="s">
        <v>3</v>
      </c>
      <c r="K406" s="2">
        <v>2005</v>
      </c>
      <c r="L406" s="38" t="s">
        <v>2</v>
      </c>
      <c r="M406" s="8" t="s">
        <v>1</v>
      </c>
      <c r="N406" s="39">
        <v>4</v>
      </c>
      <c r="O406" s="35"/>
      <c r="P406" s="35"/>
      <c r="Q406" s="35"/>
      <c r="R406" s="35"/>
      <c r="S406" s="35"/>
      <c r="T406" s="35"/>
      <c r="U406" s="35"/>
      <c r="V406" s="35"/>
      <c r="W406" s="35"/>
      <c r="X406" s="35"/>
    </row>
    <row r="407" spans="1:24" ht="25.5">
      <c r="A407" s="36">
        <v>405</v>
      </c>
      <c r="B407" s="18" t="s">
        <v>196</v>
      </c>
      <c r="C407" s="4" t="s">
        <v>10</v>
      </c>
      <c r="D407" s="4" t="s">
        <v>6</v>
      </c>
      <c r="E407" s="37">
        <v>32</v>
      </c>
      <c r="F407" s="37">
        <v>25.6</v>
      </c>
      <c r="G407" s="6" t="s">
        <v>5</v>
      </c>
      <c r="H407" s="25">
        <v>130</v>
      </c>
      <c r="I407" s="4" t="s">
        <v>52</v>
      </c>
      <c r="J407" s="3" t="s">
        <v>3</v>
      </c>
      <c r="K407" s="2">
        <v>2005</v>
      </c>
      <c r="L407" s="38" t="s">
        <v>2</v>
      </c>
      <c r="M407" s="8" t="s">
        <v>1</v>
      </c>
      <c r="N407" s="39">
        <v>4</v>
      </c>
      <c r="O407" s="35"/>
      <c r="P407" s="35"/>
      <c r="Q407" s="35"/>
      <c r="R407" s="35"/>
      <c r="S407" s="35"/>
      <c r="T407" s="35"/>
      <c r="U407" s="35"/>
      <c r="V407" s="35"/>
      <c r="W407" s="35"/>
      <c r="X407" s="35"/>
    </row>
    <row r="408" spans="1:24" ht="25.5">
      <c r="A408" s="36">
        <v>406</v>
      </c>
      <c r="B408" s="7" t="s">
        <v>473</v>
      </c>
      <c r="C408" s="4" t="s">
        <v>7</v>
      </c>
      <c r="D408" s="4" t="s">
        <v>9</v>
      </c>
      <c r="E408" s="37">
        <v>89</v>
      </c>
      <c r="F408" s="37">
        <v>82</v>
      </c>
      <c r="G408" s="6" t="s">
        <v>5</v>
      </c>
      <c r="H408" s="5">
        <v>98.7</v>
      </c>
      <c r="I408" s="4" t="s">
        <v>52</v>
      </c>
      <c r="J408" s="3" t="s">
        <v>3</v>
      </c>
      <c r="K408" s="2">
        <v>2006</v>
      </c>
      <c r="L408" s="38" t="s">
        <v>2</v>
      </c>
      <c r="M408" s="8" t="s">
        <v>1</v>
      </c>
      <c r="N408" s="39">
        <v>4</v>
      </c>
      <c r="O408" s="35"/>
      <c r="P408" s="35"/>
      <c r="Q408" s="35"/>
      <c r="R408" s="35"/>
      <c r="S408" s="35"/>
      <c r="T408" s="35"/>
      <c r="U408" s="35"/>
      <c r="V408" s="35"/>
      <c r="W408" s="35"/>
      <c r="X408" s="35"/>
    </row>
    <row r="409" spans="1:24" ht="25.5">
      <c r="A409" s="36">
        <v>407</v>
      </c>
      <c r="B409" s="7" t="s">
        <v>473</v>
      </c>
      <c r="C409" s="4" t="s">
        <v>7</v>
      </c>
      <c r="D409" s="4" t="s">
        <v>6</v>
      </c>
      <c r="E409" s="37">
        <v>89</v>
      </c>
      <c r="F409" s="37">
        <v>82</v>
      </c>
      <c r="G409" s="6" t="s">
        <v>5</v>
      </c>
      <c r="H409" s="5">
        <v>98.7</v>
      </c>
      <c r="I409" s="4" t="s">
        <v>52</v>
      </c>
      <c r="J409" s="3" t="s">
        <v>3</v>
      </c>
      <c r="K409" s="2">
        <v>2006</v>
      </c>
      <c r="L409" s="38" t="s">
        <v>2</v>
      </c>
      <c r="M409" s="8" t="s">
        <v>1</v>
      </c>
      <c r="N409" s="39">
        <v>4</v>
      </c>
      <c r="O409" s="35"/>
      <c r="P409" s="35"/>
      <c r="Q409" s="35"/>
      <c r="R409" s="35"/>
      <c r="S409" s="35"/>
      <c r="T409" s="35"/>
      <c r="U409" s="35"/>
      <c r="V409" s="35"/>
      <c r="W409" s="35"/>
      <c r="X409" s="35"/>
    </row>
    <row r="410" spans="1:24" ht="25.5">
      <c r="A410" s="36">
        <v>408</v>
      </c>
      <c r="B410" s="7" t="s">
        <v>472</v>
      </c>
      <c r="C410" s="4" t="s">
        <v>7</v>
      </c>
      <c r="D410" s="4" t="s">
        <v>9</v>
      </c>
      <c r="E410" s="37">
        <v>89</v>
      </c>
      <c r="F410" s="37">
        <v>82</v>
      </c>
      <c r="G410" s="6" t="s">
        <v>5</v>
      </c>
      <c r="H410" s="5">
        <v>154.9</v>
      </c>
      <c r="I410" s="4" t="s">
        <v>52</v>
      </c>
      <c r="J410" s="3" t="s">
        <v>3</v>
      </c>
      <c r="K410" s="2">
        <v>2006</v>
      </c>
      <c r="L410" s="38" t="s">
        <v>2</v>
      </c>
      <c r="M410" s="8" t="s">
        <v>1</v>
      </c>
      <c r="N410" s="39">
        <v>4</v>
      </c>
      <c r="O410" s="35"/>
      <c r="P410" s="35"/>
      <c r="Q410" s="35"/>
      <c r="R410" s="35"/>
      <c r="S410" s="35"/>
      <c r="T410" s="35"/>
      <c r="U410" s="35"/>
      <c r="V410" s="35"/>
      <c r="W410" s="35"/>
      <c r="X410" s="35"/>
    </row>
    <row r="411" spans="1:24" ht="25.5">
      <c r="A411" s="36">
        <v>409</v>
      </c>
      <c r="B411" s="7" t="s">
        <v>472</v>
      </c>
      <c r="C411" s="4" t="s">
        <v>7</v>
      </c>
      <c r="D411" s="4" t="s">
        <v>6</v>
      </c>
      <c r="E411" s="37">
        <v>89</v>
      </c>
      <c r="F411" s="37">
        <v>82</v>
      </c>
      <c r="G411" s="6" t="s">
        <v>5</v>
      </c>
      <c r="H411" s="5">
        <v>154.9</v>
      </c>
      <c r="I411" s="4" t="s">
        <v>52</v>
      </c>
      <c r="J411" s="3" t="s">
        <v>3</v>
      </c>
      <c r="K411" s="2">
        <v>2006</v>
      </c>
      <c r="L411" s="38" t="s">
        <v>2</v>
      </c>
      <c r="M411" s="8" t="s">
        <v>1</v>
      </c>
      <c r="N411" s="39">
        <v>4</v>
      </c>
      <c r="O411" s="35"/>
      <c r="P411" s="35"/>
      <c r="Q411" s="35"/>
      <c r="R411" s="35"/>
      <c r="S411" s="35"/>
      <c r="T411" s="35"/>
      <c r="U411" s="35"/>
      <c r="V411" s="35"/>
      <c r="W411" s="35"/>
      <c r="X411" s="35"/>
    </row>
    <row r="412" spans="1:24" ht="25.5">
      <c r="A412" s="36">
        <v>410</v>
      </c>
      <c r="B412" s="7" t="s">
        <v>471</v>
      </c>
      <c r="C412" s="4" t="s">
        <v>7</v>
      </c>
      <c r="D412" s="4" t="s">
        <v>9</v>
      </c>
      <c r="E412" s="37">
        <v>89</v>
      </c>
      <c r="F412" s="37">
        <v>82</v>
      </c>
      <c r="G412" s="6" t="s">
        <v>5</v>
      </c>
      <c r="H412" s="5">
        <v>93.2</v>
      </c>
      <c r="I412" s="4" t="s">
        <v>52</v>
      </c>
      <c r="J412" s="3" t="s">
        <v>3</v>
      </c>
      <c r="K412" s="2">
        <v>2006</v>
      </c>
      <c r="L412" s="38" t="s">
        <v>2</v>
      </c>
      <c r="M412" s="8" t="s">
        <v>1</v>
      </c>
      <c r="N412" s="39">
        <v>4</v>
      </c>
      <c r="O412" s="35"/>
      <c r="P412" s="35"/>
      <c r="Q412" s="35"/>
      <c r="R412" s="35"/>
      <c r="S412" s="35"/>
      <c r="T412" s="35"/>
      <c r="U412" s="35"/>
      <c r="V412" s="35"/>
      <c r="W412" s="35"/>
      <c r="X412" s="35"/>
    </row>
    <row r="413" spans="1:24" ht="25.5">
      <c r="A413" s="36">
        <v>411</v>
      </c>
      <c r="B413" s="7" t="s">
        <v>471</v>
      </c>
      <c r="C413" s="4" t="s">
        <v>7</v>
      </c>
      <c r="D413" s="4" t="s">
        <v>6</v>
      </c>
      <c r="E413" s="37">
        <v>89</v>
      </c>
      <c r="F413" s="37">
        <v>82</v>
      </c>
      <c r="G413" s="6" t="s">
        <v>5</v>
      </c>
      <c r="H413" s="5">
        <v>93.2</v>
      </c>
      <c r="I413" s="4" t="s">
        <v>52</v>
      </c>
      <c r="J413" s="3" t="s">
        <v>3</v>
      </c>
      <c r="K413" s="2">
        <v>2006</v>
      </c>
      <c r="L413" s="38" t="s">
        <v>2</v>
      </c>
      <c r="M413" s="8" t="s">
        <v>1</v>
      </c>
      <c r="N413" s="39">
        <v>4</v>
      </c>
      <c r="O413" s="35"/>
      <c r="P413" s="35"/>
      <c r="Q413" s="35"/>
      <c r="R413" s="35"/>
      <c r="S413" s="35"/>
      <c r="T413" s="35"/>
      <c r="U413" s="35"/>
      <c r="V413" s="35"/>
      <c r="W413" s="35"/>
      <c r="X413" s="35"/>
    </row>
    <row r="414" spans="1:24" ht="25.5">
      <c r="A414" s="36">
        <v>412</v>
      </c>
      <c r="B414" s="7" t="s">
        <v>470</v>
      </c>
      <c r="C414" s="4" t="s">
        <v>7</v>
      </c>
      <c r="D414" s="4" t="s">
        <v>9</v>
      </c>
      <c r="E414" s="37">
        <v>45</v>
      </c>
      <c r="F414" s="37">
        <v>38</v>
      </c>
      <c r="G414" s="6" t="s">
        <v>5</v>
      </c>
      <c r="H414" s="5">
        <v>11</v>
      </c>
      <c r="I414" s="4" t="s">
        <v>52</v>
      </c>
      <c r="J414" s="3" t="s">
        <v>3</v>
      </c>
      <c r="K414" s="2">
        <v>2006</v>
      </c>
      <c r="L414" s="38" t="s">
        <v>2</v>
      </c>
      <c r="M414" s="8" t="s">
        <v>1</v>
      </c>
      <c r="N414" s="39">
        <v>4</v>
      </c>
      <c r="O414" s="35"/>
      <c r="P414" s="35"/>
      <c r="Q414" s="35"/>
      <c r="R414" s="35"/>
      <c r="S414" s="35"/>
      <c r="T414" s="35"/>
      <c r="U414" s="35"/>
      <c r="V414" s="35"/>
      <c r="W414" s="35"/>
      <c r="X414" s="35"/>
    </row>
    <row r="415" spans="1:24" ht="25.5">
      <c r="A415" s="36">
        <v>413</v>
      </c>
      <c r="B415" s="7" t="s">
        <v>470</v>
      </c>
      <c r="C415" s="4" t="s">
        <v>7</v>
      </c>
      <c r="D415" s="4" t="s">
        <v>6</v>
      </c>
      <c r="E415" s="37">
        <v>32</v>
      </c>
      <c r="F415" s="37">
        <v>25.6</v>
      </c>
      <c r="G415" s="6" t="s">
        <v>5</v>
      </c>
      <c r="H415" s="5">
        <v>11</v>
      </c>
      <c r="I415" s="4" t="s">
        <v>52</v>
      </c>
      <c r="J415" s="3" t="s">
        <v>3</v>
      </c>
      <c r="K415" s="2">
        <v>2006</v>
      </c>
      <c r="L415" s="38" t="s">
        <v>2</v>
      </c>
      <c r="M415" s="8" t="s">
        <v>1</v>
      </c>
      <c r="N415" s="39">
        <v>4</v>
      </c>
      <c r="O415" s="35"/>
      <c r="P415" s="35"/>
      <c r="Q415" s="35"/>
      <c r="R415" s="35"/>
      <c r="S415" s="35"/>
      <c r="T415" s="35"/>
      <c r="U415" s="35"/>
      <c r="V415" s="35"/>
      <c r="W415" s="35"/>
      <c r="X415" s="35"/>
    </row>
    <row r="416" spans="1:24" ht="25.5">
      <c r="A416" s="36">
        <v>414</v>
      </c>
      <c r="B416" s="7" t="s">
        <v>302</v>
      </c>
      <c r="C416" s="4" t="s">
        <v>7</v>
      </c>
      <c r="D416" s="4" t="s">
        <v>9</v>
      </c>
      <c r="E416" s="37">
        <v>89</v>
      </c>
      <c r="F416" s="37">
        <v>82</v>
      </c>
      <c r="G416" s="6" t="s">
        <v>5</v>
      </c>
      <c r="H416" s="5">
        <v>39</v>
      </c>
      <c r="I416" s="4" t="s">
        <v>52</v>
      </c>
      <c r="J416" s="3" t="s">
        <v>3</v>
      </c>
      <c r="K416" s="2">
        <v>2006</v>
      </c>
      <c r="L416" s="38" t="s">
        <v>2</v>
      </c>
      <c r="M416" s="8" t="s">
        <v>1</v>
      </c>
      <c r="N416" s="39">
        <v>4</v>
      </c>
      <c r="O416" s="35"/>
      <c r="P416" s="35"/>
      <c r="Q416" s="35"/>
      <c r="R416" s="35"/>
      <c r="S416" s="35"/>
      <c r="T416" s="35"/>
      <c r="U416" s="35"/>
      <c r="V416" s="35"/>
      <c r="W416" s="35"/>
      <c r="X416" s="35"/>
    </row>
    <row r="417" spans="1:24" ht="25.5">
      <c r="A417" s="36">
        <v>415</v>
      </c>
      <c r="B417" s="7" t="s">
        <v>302</v>
      </c>
      <c r="C417" s="4" t="s">
        <v>7</v>
      </c>
      <c r="D417" s="4" t="s">
        <v>6</v>
      </c>
      <c r="E417" s="37">
        <v>89</v>
      </c>
      <c r="F417" s="37">
        <v>82</v>
      </c>
      <c r="G417" s="6" t="s">
        <v>5</v>
      </c>
      <c r="H417" s="5">
        <v>39</v>
      </c>
      <c r="I417" s="4" t="s">
        <v>52</v>
      </c>
      <c r="J417" s="3" t="s">
        <v>3</v>
      </c>
      <c r="K417" s="2">
        <v>2006</v>
      </c>
      <c r="L417" s="38" t="s">
        <v>2</v>
      </c>
      <c r="M417" s="8" t="s">
        <v>1</v>
      </c>
      <c r="N417" s="39">
        <v>4</v>
      </c>
      <c r="O417" s="35"/>
      <c r="P417" s="35"/>
      <c r="Q417" s="35"/>
      <c r="R417" s="35"/>
      <c r="S417" s="35"/>
      <c r="T417" s="35"/>
      <c r="U417" s="35"/>
      <c r="V417" s="35"/>
      <c r="W417" s="35"/>
      <c r="X417" s="35"/>
    </row>
    <row r="418" spans="1:24" ht="25.5">
      <c r="A418" s="36">
        <v>416</v>
      </c>
      <c r="B418" s="7" t="s">
        <v>302</v>
      </c>
      <c r="C418" s="4" t="s">
        <v>7</v>
      </c>
      <c r="D418" s="4" t="s">
        <v>9</v>
      </c>
      <c r="E418" s="37">
        <v>76</v>
      </c>
      <c r="F418" s="37">
        <v>69</v>
      </c>
      <c r="G418" s="6" t="s">
        <v>5</v>
      </c>
      <c r="H418" s="5">
        <v>70.3</v>
      </c>
      <c r="I418" s="4" t="s">
        <v>52</v>
      </c>
      <c r="J418" s="3" t="s">
        <v>3</v>
      </c>
      <c r="K418" s="2">
        <v>2006</v>
      </c>
      <c r="L418" s="38" t="s">
        <v>2</v>
      </c>
      <c r="M418" s="8" t="s">
        <v>1</v>
      </c>
      <c r="N418" s="39">
        <v>4</v>
      </c>
      <c r="O418" s="35"/>
      <c r="P418" s="35"/>
      <c r="Q418" s="35"/>
      <c r="R418" s="35"/>
      <c r="S418" s="35"/>
      <c r="T418" s="35"/>
      <c r="U418" s="35"/>
      <c r="V418" s="35"/>
      <c r="W418" s="35"/>
      <c r="X418" s="35"/>
    </row>
    <row r="419" spans="1:24" ht="25.5">
      <c r="A419" s="36">
        <v>417</v>
      </c>
      <c r="B419" s="7" t="s">
        <v>302</v>
      </c>
      <c r="C419" s="4" t="s">
        <v>7</v>
      </c>
      <c r="D419" s="4" t="s">
        <v>6</v>
      </c>
      <c r="E419" s="37">
        <v>57</v>
      </c>
      <c r="F419" s="37">
        <v>50</v>
      </c>
      <c r="G419" s="6" t="s">
        <v>5</v>
      </c>
      <c r="H419" s="5">
        <v>70.3</v>
      </c>
      <c r="I419" s="4" t="s">
        <v>52</v>
      </c>
      <c r="J419" s="3" t="s">
        <v>3</v>
      </c>
      <c r="K419" s="2">
        <v>2006</v>
      </c>
      <c r="L419" s="38" t="s">
        <v>2</v>
      </c>
      <c r="M419" s="8" t="s">
        <v>1</v>
      </c>
      <c r="N419" s="39">
        <v>4</v>
      </c>
      <c r="O419" s="35"/>
      <c r="P419" s="35"/>
      <c r="Q419" s="35"/>
      <c r="R419" s="35"/>
      <c r="S419" s="35"/>
      <c r="T419" s="35"/>
      <c r="U419" s="35"/>
      <c r="V419" s="35"/>
      <c r="W419" s="35"/>
      <c r="X419" s="35"/>
    </row>
    <row r="420" spans="1:24" ht="25.5">
      <c r="A420" s="36">
        <v>418</v>
      </c>
      <c r="B420" s="7" t="s">
        <v>469</v>
      </c>
      <c r="C420" s="4" t="s">
        <v>7</v>
      </c>
      <c r="D420" s="4" t="s">
        <v>9</v>
      </c>
      <c r="E420" s="37">
        <v>57</v>
      </c>
      <c r="F420" s="37">
        <v>50</v>
      </c>
      <c r="G420" s="6" t="s">
        <v>5</v>
      </c>
      <c r="H420" s="5">
        <v>23</v>
      </c>
      <c r="I420" s="4" t="s">
        <v>52</v>
      </c>
      <c r="J420" s="3" t="s">
        <v>3</v>
      </c>
      <c r="K420" s="2">
        <v>2006</v>
      </c>
      <c r="L420" s="38" t="s">
        <v>2</v>
      </c>
      <c r="M420" s="8" t="s">
        <v>1</v>
      </c>
      <c r="N420" s="39">
        <v>4</v>
      </c>
      <c r="O420" s="35"/>
      <c r="P420" s="35"/>
      <c r="Q420" s="35"/>
      <c r="R420" s="35"/>
      <c r="S420" s="35"/>
      <c r="T420" s="35"/>
      <c r="U420" s="35"/>
      <c r="V420" s="35"/>
      <c r="W420" s="35"/>
      <c r="X420" s="35"/>
    </row>
    <row r="421" spans="1:24" ht="25.5">
      <c r="A421" s="36">
        <v>419</v>
      </c>
      <c r="B421" s="7" t="s">
        <v>469</v>
      </c>
      <c r="C421" s="4" t="s">
        <v>7</v>
      </c>
      <c r="D421" s="4" t="s">
        <v>6</v>
      </c>
      <c r="E421" s="37">
        <v>45</v>
      </c>
      <c r="F421" s="37">
        <v>38</v>
      </c>
      <c r="G421" s="6" t="s">
        <v>5</v>
      </c>
      <c r="H421" s="5">
        <v>23</v>
      </c>
      <c r="I421" s="4" t="s">
        <v>52</v>
      </c>
      <c r="J421" s="3" t="s">
        <v>3</v>
      </c>
      <c r="K421" s="2">
        <v>2006</v>
      </c>
      <c r="L421" s="38" t="s">
        <v>2</v>
      </c>
      <c r="M421" s="8" t="s">
        <v>1</v>
      </c>
      <c r="N421" s="39">
        <v>4</v>
      </c>
      <c r="O421" s="35"/>
      <c r="P421" s="35"/>
      <c r="Q421" s="35"/>
      <c r="R421" s="35"/>
      <c r="S421" s="35"/>
      <c r="T421" s="35"/>
      <c r="U421" s="35"/>
      <c r="V421" s="35"/>
      <c r="W421" s="35"/>
      <c r="X421" s="35"/>
    </row>
    <row r="422" spans="1:24" ht="25.5">
      <c r="A422" s="36">
        <v>420</v>
      </c>
      <c r="B422" s="7" t="s">
        <v>469</v>
      </c>
      <c r="C422" s="4" t="s">
        <v>7</v>
      </c>
      <c r="D422" s="4" t="s">
        <v>9</v>
      </c>
      <c r="E422" s="37">
        <v>40</v>
      </c>
      <c r="F422" s="37">
        <v>26.6</v>
      </c>
      <c r="G422" s="6" t="s">
        <v>141</v>
      </c>
      <c r="H422" s="5">
        <v>62.7</v>
      </c>
      <c r="I422" s="4" t="s">
        <v>52</v>
      </c>
      <c r="J422" s="3" t="s">
        <v>3</v>
      </c>
      <c r="K422" s="2">
        <v>2006</v>
      </c>
      <c r="L422" s="38" t="s">
        <v>2</v>
      </c>
      <c r="M422" s="8" t="s">
        <v>1</v>
      </c>
      <c r="N422" s="39">
        <v>4</v>
      </c>
      <c r="O422" s="35"/>
      <c r="P422" s="35"/>
      <c r="Q422" s="35"/>
      <c r="R422" s="35"/>
      <c r="S422" s="35"/>
      <c r="T422" s="35"/>
      <c r="U422" s="35"/>
      <c r="V422" s="35"/>
      <c r="W422" s="35"/>
      <c r="X422" s="35"/>
    </row>
    <row r="423" spans="1:24" ht="25.5">
      <c r="A423" s="36">
        <v>421</v>
      </c>
      <c r="B423" s="7" t="s">
        <v>469</v>
      </c>
      <c r="C423" s="4" t="s">
        <v>7</v>
      </c>
      <c r="D423" s="4" t="s">
        <v>6</v>
      </c>
      <c r="E423" s="37">
        <v>32</v>
      </c>
      <c r="F423" s="37">
        <v>21.2</v>
      </c>
      <c r="G423" s="6" t="s">
        <v>141</v>
      </c>
      <c r="H423" s="5">
        <v>62.7</v>
      </c>
      <c r="I423" s="4" t="s">
        <v>52</v>
      </c>
      <c r="J423" s="3" t="s">
        <v>3</v>
      </c>
      <c r="K423" s="2">
        <v>2006</v>
      </c>
      <c r="L423" s="38" t="s">
        <v>2</v>
      </c>
      <c r="M423" s="8" t="s">
        <v>1</v>
      </c>
      <c r="N423" s="39">
        <v>4</v>
      </c>
      <c r="O423" s="35"/>
      <c r="P423" s="35"/>
      <c r="Q423" s="35"/>
      <c r="R423" s="35"/>
      <c r="S423" s="35"/>
      <c r="T423" s="35"/>
      <c r="U423" s="35"/>
      <c r="V423" s="35"/>
      <c r="W423" s="35"/>
      <c r="X423" s="35"/>
    </row>
    <row r="424" spans="1:24" ht="25.5">
      <c r="A424" s="36">
        <v>422</v>
      </c>
      <c r="B424" s="7" t="s">
        <v>469</v>
      </c>
      <c r="C424" s="4" t="s">
        <v>7</v>
      </c>
      <c r="D424" s="4" t="s">
        <v>9</v>
      </c>
      <c r="E424" s="37">
        <v>50</v>
      </c>
      <c r="F424" s="37">
        <v>33.200000000000003</v>
      </c>
      <c r="G424" s="6" t="s">
        <v>141</v>
      </c>
      <c r="H424" s="5">
        <v>9.6</v>
      </c>
      <c r="I424" s="4" t="s">
        <v>52</v>
      </c>
      <c r="J424" s="3" t="s">
        <v>3</v>
      </c>
      <c r="K424" s="2">
        <v>2006</v>
      </c>
      <c r="L424" s="38" t="s">
        <v>2</v>
      </c>
      <c r="M424" s="8" t="s">
        <v>1</v>
      </c>
      <c r="N424" s="39">
        <v>4</v>
      </c>
      <c r="O424" s="35"/>
      <c r="P424" s="35"/>
      <c r="Q424" s="35"/>
      <c r="R424" s="35"/>
      <c r="S424" s="35"/>
      <c r="T424" s="35"/>
      <c r="U424" s="35"/>
      <c r="V424" s="35"/>
      <c r="W424" s="35"/>
      <c r="X424" s="35"/>
    </row>
    <row r="425" spans="1:24" ht="25.5">
      <c r="A425" s="36">
        <v>423</v>
      </c>
      <c r="B425" s="7" t="s">
        <v>469</v>
      </c>
      <c r="C425" s="4" t="s">
        <v>7</v>
      </c>
      <c r="D425" s="4" t="s">
        <v>6</v>
      </c>
      <c r="E425" s="37">
        <v>40</v>
      </c>
      <c r="F425" s="37">
        <v>26.6</v>
      </c>
      <c r="G425" s="6" t="s">
        <v>141</v>
      </c>
      <c r="H425" s="5">
        <v>9.6</v>
      </c>
      <c r="I425" s="4" t="s">
        <v>52</v>
      </c>
      <c r="J425" s="3" t="s">
        <v>3</v>
      </c>
      <c r="K425" s="2">
        <v>2006</v>
      </c>
      <c r="L425" s="38" t="s">
        <v>2</v>
      </c>
      <c r="M425" s="8" t="s">
        <v>1</v>
      </c>
      <c r="N425" s="39">
        <v>4</v>
      </c>
      <c r="O425" s="35"/>
      <c r="P425" s="35"/>
      <c r="Q425" s="35"/>
      <c r="R425" s="35"/>
      <c r="S425" s="35"/>
      <c r="T425" s="35"/>
      <c r="U425" s="35"/>
      <c r="V425" s="35"/>
      <c r="W425" s="35"/>
      <c r="X425" s="35"/>
    </row>
    <row r="426" spans="1:24" ht="25.5">
      <c r="A426" s="36">
        <v>424</v>
      </c>
      <c r="B426" s="7" t="s">
        <v>469</v>
      </c>
      <c r="C426" s="4" t="s">
        <v>7</v>
      </c>
      <c r="D426" s="4" t="s">
        <v>9</v>
      </c>
      <c r="E426" s="37">
        <v>63</v>
      </c>
      <c r="F426" s="37">
        <v>42.9</v>
      </c>
      <c r="G426" s="6" t="s">
        <v>141</v>
      </c>
      <c r="H426" s="5">
        <v>46.5</v>
      </c>
      <c r="I426" s="4" t="s">
        <v>52</v>
      </c>
      <c r="J426" s="3" t="s">
        <v>3</v>
      </c>
      <c r="K426" s="2">
        <v>2006</v>
      </c>
      <c r="L426" s="38" t="s">
        <v>2</v>
      </c>
      <c r="M426" s="8" t="s">
        <v>1</v>
      </c>
      <c r="N426" s="39">
        <v>4</v>
      </c>
      <c r="O426" s="35"/>
      <c r="P426" s="35"/>
      <c r="Q426" s="35"/>
      <c r="R426" s="35"/>
      <c r="S426" s="35"/>
      <c r="T426" s="35"/>
      <c r="U426" s="35"/>
      <c r="V426" s="35"/>
      <c r="W426" s="35"/>
      <c r="X426" s="35"/>
    </row>
    <row r="427" spans="1:24" ht="25.5">
      <c r="A427" s="36">
        <v>425</v>
      </c>
      <c r="B427" s="7" t="s">
        <v>469</v>
      </c>
      <c r="C427" s="4" t="s">
        <v>7</v>
      </c>
      <c r="D427" s="4" t="s">
        <v>6</v>
      </c>
      <c r="E427" s="37">
        <v>50</v>
      </c>
      <c r="F427" s="37">
        <v>33.200000000000003</v>
      </c>
      <c r="G427" s="6" t="s">
        <v>141</v>
      </c>
      <c r="H427" s="5">
        <v>46.5</v>
      </c>
      <c r="I427" s="4" t="s">
        <v>52</v>
      </c>
      <c r="J427" s="3" t="s">
        <v>3</v>
      </c>
      <c r="K427" s="2">
        <v>2006</v>
      </c>
      <c r="L427" s="38" t="s">
        <v>2</v>
      </c>
      <c r="M427" s="8" t="s">
        <v>1</v>
      </c>
      <c r="N427" s="39">
        <v>4</v>
      </c>
      <c r="O427" s="35"/>
      <c r="P427" s="35"/>
      <c r="Q427" s="35"/>
      <c r="R427" s="35"/>
      <c r="S427" s="35"/>
      <c r="T427" s="35"/>
      <c r="U427" s="35"/>
      <c r="V427" s="35"/>
      <c r="W427" s="35"/>
      <c r="X427" s="35"/>
    </row>
    <row r="428" spans="1:24" ht="25.5">
      <c r="A428" s="36">
        <v>426</v>
      </c>
      <c r="B428" s="7" t="s">
        <v>469</v>
      </c>
      <c r="C428" s="4" t="s">
        <v>7</v>
      </c>
      <c r="D428" s="4" t="s">
        <v>9</v>
      </c>
      <c r="E428" s="37">
        <v>25</v>
      </c>
      <c r="F428" s="37">
        <v>18.600000000000001</v>
      </c>
      <c r="G428" s="6" t="s">
        <v>5</v>
      </c>
      <c r="H428" s="5">
        <v>27</v>
      </c>
      <c r="I428" s="4" t="s">
        <v>52</v>
      </c>
      <c r="J428" s="3" t="s">
        <v>3</v>
      </c>
      <c r="K428" s="2">
        <v>2006</v>
      </c>
      <c r="L428" s="38" t="s">
        <v>2</v>
      </c>
      <c r="M428" s="8" t="s">
        <v>1</v>
      </c>
      <c r="N428" s="39">
        <v>4</v>
      </c>
      <c r="O428" s="35"/>
      <c r="P428" s="35"/>
      <c r="Q428" s="35"/>
      <c r="R428" s="35"/>
      <c r="S428" s="35"/>
      <c r="T428" s="35"/>
      <c r="U428" s="35"/>
      <c r="V428" s="35"/>
      <c r="W428" s="35"/>
      <c r="X428" s="35"/>
    </row>
    <row r="429" spans="1:24" ht="25.5">
      <c r="A429" s="36">
        <v>427</v>
      </c>
      <c r="B429" s="7" t="s">
        <v>469</v>
      </c>
      <c r="C429" s="4" t="s">
        <v>7</v>
      </c>
      <c r="D429" s="4" t="s">
        <v>6</v>
      </c>
      <c r="E429" s="37">
        <v>25</v>
      </c>
      <c r="F429" s="37">
        <v>18.600000000000001</v>
      </c>
      <c r="G429" s="6" t="s">
        <v>5</v>
      </c>
      <c r="H429" s="5">
        <v>27</v>
      </c>
      <c r="I429" s="4" t="s">
        <v>52</v>
      </c>
      <c r="J429" s="3" t="s">
        <v>3</v>
      </c>
      <c r="K429" s="2">
        <v>2006</v>
      </c>
      <c r="L429" s="38" t="s">
        <v>2</v>
      </c>
      <c r="M429" s="8" t="s">
        <v>1</v>
      </c>
      <c r="N429" s="39">
        <v>4</v>
      </c>
      <c r="O429" s="35"/>
      <c r="P429" s="35"/>
      <c r="Q429" s="35"/>
      <c r="R429" s="35"/>
      <c r="S429" s="35"/>
      <c r="T429" s="35"/>
      <c r="U429" s="35"/>
      <c r="V429" s="35"/>
      <c r="W429" s="35"/>
      <c r="X429" s="35"/>
    </row>
    <row r="430" spans="1:24" ht="25.5">
      <c r="A430" s="36">
        <v>428</v>
      </c>
      <c r="B430" s="7" t="s">
        <v>468</v>
      </c>
      <c r="C430" s="4" t="s">
        <v>7</v>
      </c>
      <c r="D430" s="4" t="s">
        <v>9</v>
      </c>
      <c r="E430" s="37">
        <v>114</v>
      </c>
      <c r="F430" s="37">
        <v>105</v>
      </c>
      <c r="G430" s="6" t="s">
        <v>5</v>
      </c>
      <c r="H430" s="5">
        <v>20.6</v>
      </c>
      <c r="I430" s="4" t="s">
        <v>52</v>
      </c>
      <c r="J430" s="3" t="s">
        <v>3</v>
      </c>
      <c r="K430" s="2">
        <v>1986</v>
      </c>
      <c r="L430" s="38" t="s">
        <v>2</v>
      </c>
      <c r="M430" s="8" t="s">
        <v>1</v>
      </c>
      <c r="N430" s="39">
        <v>4</v>
      </c>
      <c r="O430" s="35"/>
      <c r="P430" s="35"/>
      <c r="Q430" s="35"/>
      <c r="R430" s="35"/>
      <c r="S430" s="35"/>
      <c r="T430" s="35"/>
      <c r="U430" s="35"/>
      <c r="V430" s="35"/>
      <c r="W430" s="35"/>
      <c r="X430" s="35"/>
    </row>
    <row r="431" spans="1:24" ht="25.5">
      <c r="A431" s="36">
        <v>429</v>
      </c>
      <c r="B431" s="7" t="s">
        <v>468</v>
      </c>
      <c r="C431" s="4" t="s">
        <v>7</v>
      </c>
      <c r="D431" s="4" t="s">
        <v>6</v>
      </c>
      <c r="E431" s="37">
        <v>114</v>
      </c>
      <c r="F431" s="37">
        <v>105</v>
      </c>
      <c r="G431" s="6" t="s">
        <v>5</v>
      </c>
      <c r="H431" s="5">
        <v>20.6</v>
      </c>
      <c r="I431" s="4" t="s">
        <v>52</v>
      </c>
      <c r="J431" s="3" t="s">
        <v>3</v>
      </c>
      <c r="K431" s="2">
        <v>1986</v>
      </c>
      <c r="L431" s="38" t="s">
        <v>2</v>
      </c>
      <c r="M431" s="8" t="s">
        <v>1</v>
      </c>
      <c r="N431" s="39">
        <v>4</v>
      </c>
      <c r="O431" s="35"/>
      <c r="P431" s="35"/>
      <c r="Q431" s="35"/>
      <c r="R431" s="35"/>
      <c r="S431" s="35"/>
      <c r="T431" s="35"/>
      <c r="U431" s="35"/>
      <c r="V431" s="35"/>
      <c r="W431" s="35"/>
      <c r="X431" s="35"/>
    </row>
    <row r="432" spans="1:24" ht="25.5">
      <c r="A432" s="36">
        <v>430</v>
      </c>
      <c r="B432" s="7" t="s">
        <v>467</v>
      </c>
      <c r="C432" s="4" t="s">
        <v>7</v>
      </c>
      <c r="D432" s="4" t="s">
        <v>9</v>
      </c>
      <c r="E432" s="37">
        <v>89</v>
      </c>
      <c r="F432" s="37">
        <v>82</v>
      </c>
      <c r="G432" s="6" t="s">
        <v>5</v>
      </c>
      <c r="H432" s="5">
        <v>55.2</v>
      </c>
      <c r="I432" s="4" t="s">
        <v>52</v>
      </c>
      <c r="J432" s="3" t="s">
        <v>3</v>
      </c>
      <c r="K432" s="2">
        <v>1986</v>
      </c>
      <c r="L432" s="38" t="s">
        <v>2</v>
      </c>
      <c r="M432" s="8" t="s">
        <v>1</v>
      </c>
      <c r="N432" s="39">
        <v>4</v>
      </c>
      <c r="O432" s="35"/>
      <c r="P432" s="35"/>
      <c r="Q432" s="35"/>
      <c r="R432" s="35"/>
      <c r="S432" s="35"/>
      <c r="T432" s="35"/>
      <c r="U432" s="35"/>
      <c r="V432" s="35"/>
      <c r="W432" s="35"/>
      <c r="X432" s="35"/>
    </row>
    <row r="433" spans="1:24" ht="25.5">
      <c r="A433" s="36">
        <v>431</v>
      </c>
      <c r="B433" s="7" t="s">
        <v>467</v>
      </c>
      <c r="C433" s="4" t="s">
        <v>7</v>
      </c>
      <c r="D433" s="4" t="s">
        <v>6</v>
      </c>
      <c r="E433" s="37">
        <v>76</v>
      </c>
      <c r="F433" s="37">
        <v>69</v>
      </c>
      <c r="G433" s="6" t="s">
        <v>5</v>
      </c>
      <c r="H433" s="5">
        <v>55.2</v>
      </c>
      <c r="I433" s="4" t="s">
        <v>52</v>
      </c>
      <c r="J433" s="3" t="s">
        <v>3</v>
      </c>
      <c r="K433" s="2">
        <v>1986</v>
      </c>
      <c r="L433" s="38" t="s">
        <v>2</v>
      </c>
      <c r="M433" s="8" t="s">
        <v>1</v>
      </c>
      <c r="N433" s="39">
        <v>4</v>
      </c>
      <c r="O433" s="35"/>
      <c r="P433" s="35"/>
      <c r="Q433" s="35"/>
      <c r="R433" s="35"/>
      <c r="S433" s="35"/>
      <c r="T433" s="35"/>
      <c r="U433" s="35"/>
      <c r="V433" s="35"/>
      <c r="W433" s="35"/>
      <c r="X433" s="35"/>
    </row>
    <row r="434" spans="1:24" ht="25.5">
      <c r="A434" s="36">
        <v>432</v>
      </c>
      <c r="B434" s="7" t="s">
        <v>281</v>
      </c>
      <c r="C434" s="4" t="s">
        <v>7</v>
      </c>
      <c r="D434" s="4" t="s">
        <v>9</v>
      </c>
      <c r="E434" s="37">
        <v>57</v>
      </c>
      <c r="F434" s="37">
        <v>50</v>
      </c>
      <c r="G434" s="6" t="s">
        <v>5</v>
      </c>
      <c r="H434" s="5">
        <v>32.6</v>
      </c>
      <c r="I434" s="4" t="s">
        <v>52</v>
      </c>
      <c r="J434" s="3" t="s">
        <v>280</v>
      </c>
      <c r="K434" s="2">
        <v>1980</v>
      </c>
      <c r="L434" s="38" t="s">
        <v>2</v>
      </c>
      <c r="M434" s="8" t="s">
        <v>1</v>
      </c>
      <c r="N434" s="39">
        <v>4</v>
      </c>
      <c r="O434" s="35"/>
      <c r="P434" s="35"/>
      <c r="Q434" s="35"/>
      <c r="R434" s="35"/>
      <c r="S434" s="35"/>
      <c r="T434" s="35"/>
      <c r="U434" s="35"/>
      <c r="V434" s="35"/>
      <c r="W434" s="35"/>
      <c r="X434" s="35"/>
    </row>
    <row r="435" spans="1:24" ht="25.5">
      <c r="A435" s="36">
        <v>433</v>
      </c>
      <c r="B435" s="7" t="s">
        <v>281</v>
      </c>
      <c r="C435" s="4" t="s">
        <v>7</v>
      </c>
      <c r="D435" s="4" t="s">
        <v>6</v>
      </c>
      <c r="E435" s="37">
        <v>38</v>
      </c>
      <c r="F435" s="37">
        <v>31.6</v>
      </c>
      <c r="G435" s="6" t="s">
        <v>5</v>
      </c>
      <c r="H435" s="5">
        <v>32.6</v>
      </c>
      <c r="I435" s="4" t="s">
        <v>52</v>
      </c>
      <c r="J435" s="3" t="s">
        <v>280</v>
      </c>
      <c r="K435" s="2">
        <v>1980</v>
      </c>
      <c r="L435" s="38" t="s">
        <v>2</v>
      </c>
      <c r="M435" s="8" t="s">
        <v>1</v>
      </c>
      <c r="N435" s="39">
        <v>4</v>
      </c>
      <c r="O435" s="35"/>
      <c r="P435" s="35"/>
      <c r="Q435" s="35"/>
      <c r="R435" s="35"/>
      <c r="S435" s="35"/>
      <c r="T435" s="35"/>
      <c r="U435" s="35"/>
      <c r="V435" s="35"/>
      <c r="W435" s="35"/>
      <c r="X435" s="35"/>
    </row>
    <row r="436" spans="1:24" ht="25.5">
      <c r="A436" s="36">
        <v>434</v>
      </c>
      <c r="B436" s="7" t="s">
        <v>281</v>
      </c>
      <c r="C436" s="4" t="s">
        <v>7</v>
      </c>
      <c r="D436" s="4" t="s">
        <v>9</v>
      </c>
      <c r="E436" s="37">
        <v>63</v>
      </c>
      <c r="F436" s="37">
        <v>42.9</v>
      </c>
      <c r="G436" s="6" t="s">
        <v>141</v>
      </c>
      <c r="H436" s="5">
        <v>16.399999999999999</v>
      </c>
      <c r="I436" s="4" t="s">
        <v>52</v>
      </c>
      <c r="J436" s="3" t="s">
        <v>280</v>
      </c>
      <c r="K436" s="2">
        <v>2012</v>
      </c>
      <c r="L436" s="38" t="s">
        <v>2</v>
      </c>
      <c r="M436" s="8" t="s">
        <v>1</v>
      </c>
      <c r="N436" s="39">
        <v>4</v>
      </c>
      <c r="O436" s="35"/>
      <c r="P436" s="35"/>
      <c r="Q436" s="35"/>
      <c r="R436" s="35"/>
      <c r="S436" s="35"/>
      <c r="T436" s="35"/>
      <c r="U436" s="35"/>
      <c r="V436" s="35"/>
      <c r="W436" s="35"/>
      <c r="X436" s="35"/>
    </row>
    <row r="437" spans="1:24" ht="25.5">
      <c r="A437" s="36">
        <v>435</v>
      </c>
      <c r="B437" s="7" t="s">
        <v>281</v>
      </c>
      <c r="C437" s="4" t="s">
        <v>7</v>
      </c>
      <c r="D437" s="4" t="s">
        <v>6</v>
      </c>
      <c r="E437" s="37">
        <v>50</v>
      </c>
      <c r="F437" s="37">
        <v>33.200000000000003</v>
      </c>
      <c r="G437" s="6" t="s">
        <v>141</v>
      </c>
      <c r="H437" s="5">
        <v>16.399999999999999</v>
      </c>
      <c r="I437" s="4" t="s">
        <v>52</v>
      </c>
      <c r="J437" s="3" t="s">
        <v>280</v>
      </c>
      <c r="K437" s="2">
        <v>2012</v>
      </c>
      <c r="L437" s="38" t="s">
        <v>2</v>
      </c>
      <c r="M437" s="8" t="s">
        <v>1</v>
      </c>
      <c r="N437" s="39">
        <v>4</v>
      </c>
      <c r="O437" s="35"/>
      <c r="P437" s="35"/>
      <c r="Q437" s="35"/>
      <c r="R437" s="35"/>
      <c r="S437" s="35"/>
      <c r="T437" s="35"/>
      <c r="U437" s="35"/>
      <c r="V437" s="35"/>
      <c r="W437" s="35"/>
      <c r="X437" s="35"/>
    </row>
    <row r="438" spans="1:24" ht="25.5">
      <c r="A438" s="36">
        <v>436</v>
      </c>
      <c r="B438" s="7" t="s">
        <v>281</v>
      </c>
      <c r="C438" s="4" t="s">
        <v>7</v>
      </c>
      <c r="D438" s="4" t="s">
        <v>9</v>
      </c>
      <c r="E438" s="37">
        <v>63</v>
      </c>
      <c r="F438" s="37">
        <v>42.9</v>
      </c>
      <c r="G438" s="6" t="s">
        <v>141</v>
      </c>
      <c r="H438" s="5">
        <v>12.8</v>
      </c>
      <c r="I438" s="4" t="s">
        <v>52</v>
      </c>
      <c r="J438" s="3" t="s">
        <v>51</v>
      </c>
      <c r="K438" s="2">
        <v>1980</v>
      </c>
      <c r="L438" s="38" t="s">
        <v>2</v>
      </c>
      <c r="M438" s="8" t="s">
        <v>1</v>
      </c>
      <c r="N438" s="39">
        <v>4</v>
      </c>
      <c r="O438" s="35"/>
      <c r="P438" s="35"/>
      <c r="Q438" s="35"/>
      <c r="R438" s="35"/>
      <c r="S438" s="35"/>
      <c r="T438" s="35"/>
      <c r="U438" s="35"/>
      <c r="V438" s="35"/>
      <c r="W438" s="35"/>
      <c r="X438" s="35"/>
    </row>
    <row r="439" spans="1:24" ht="25.5">
      <c r="A439" s="36">
        <v>437</v>
      </c>
      <c r="B439" s="7" t="s">
        <v>281</v>
      </c>
      <c r="C439" s="4" t="s">
        <v>7</v>
      </c>
      <c r="D439" s="4" t="s">
        <v>6</v>
      </c>
      <c r="E439" s="37">
        <v>50</v>
      </c>
      <c r="F439" s="37">
        <v>33.200000000000003</v>
      </c>
      <c r="G439" s="6" t="s">
        <v>141</v>
      </c>
      <c r="H439" s="5">
        <v>12.8</v>
      </c>
      <c r="I439" s="4" t="s">
        <v>52</v>
      </c>
      <c r="J439" s="3" t="s">
        <v>51</v>
      </c>
      <c r="K439" s="2">
        <v>1980</v>
      </c>
      <c r="L439" s="38" t="s">
        <v>2</v>
      </c>
      <c r="M439" s="8" t="s">
        <v>1</v>
      </c>
      <c r="N439" s="39">
        <v>4</v>
      </c>
      <c r="O439" s="35"/>
      <c r="P439" s="35"/>
      <c r="Q439" s="35"/>
      <c r="R439" s="35"/>
      <c r="S439" s="35"/>
      <c r="T439" s="35"/>
      <c r="U439" s="35"/>
      <c r="V439" s="35"/>
      <c r="W439" s="35"/>
      <c r="X439" s="35"/>
    </row>
    <row r="440" spans="1:24" ht="25.5">
      <c r="A440" s="36">
        <v>438</v>
      </c>
      <c r="B440" s="7" t="s">
        <v>279</v>
      </c>
      <c r="C440" s="4" t="s">
        <v>7</v>
      </c>
      <c r="D440" s="4" t="s">
        <v>9</v>
      </c>
      <c r="E440" s="37">
        <v>76</v>
      </c>
      <c r="F440" s="37">
        <v>69</v>
      </c>
      <c r="G440" s="6" t="s">
        <v>5</v>
      </c>
      <c r="H440" s="5">
        <v>20</v>
      </c>
      <c r="I440" s="4" t="s">
        <v>52</v>
      </c>
      <c r="J440" s="3" t="s">
        <v>3</v>
      </c>
      <c r="K440" s="2">
        <v>2012</v>
      </c>
      <c r="L440" s="38" t="s">
        <v>2</v>
      </c>
      <c r="M440" s="8" t="s">
        <v>1</v>
      </c>
      <c r="N440" s="39">
        <v>4</v>
      </c>
      <c r="O440" s="35"/>
      <c r="P440" s="35"/>
      <c r="Q440" s="35"/>
      <c r="R440" s="35"/>
      <c r="S440" s="35"/>
      <c r="T440" s="35"/>
      <c r="U440" s="35"/>
      <c r="V440" s="35"/>
      <c r="W440" s="35"/>
      <c r="X440" s="35"/>
    </row>
    <row r="441" spans="1:24" ht="25.5">
      <c r="A441" s="36">
        <v>439</v>
      </c>
      <c r="B441" s="7" t="s">
        <v>279</v>
      </c>
      <c r="C441" s="4" t="s">
        <v>7</v>
      </c>
      <c r="D441" s="4" t="s">
        <v>6</v>
      </c>
      <c r="E441" s="37">
        <v>57</v>
      </c>
      <c r="F441" s="37">
        <v>50</v>
      </c>
      <c r="G441" s="6" t="s">
        <v>5</v>
      </c>
      <c r="H441" s="5">
        <v>20</v>
      </c>
      <c r="I441" s="4" t="s">
        <v>52</v>
      </c>
      <c r="J441" s="3" t="s">
        <v>3</v>
      </c>
      <c r="K441" s="2">
        <v>2012</v>
      </c>
      <c r="L441" s="38" t="s">
        <v>2</v>
      </c>
      <c r="M441" s="8" t="s">
        <v>1</v>
      </c>
      <c r="N441" s="39">
        <v>4</v>
      </c>
      <c r="O441" s="35"/>
      <c r="P441" s="35"/>
      <c r="Q441" s="35"/>
      <c r="R441" s="35"/>
      <c r="S441" s="35"/>
      <c r="T441" s="35"/>
      <c r="U441" s="35"/>
      <c r="V441" s="35"/>
      <c r="W441" s="35"/>
      <c r="X441" s="35"/>
    </row>
    <row r="442" spans="1:24" ht="25.5">
      <c r="A442" s="36">
        <v>440</v>
      </c>
      <c r="B442" s="7" t="s">
        <v>279</v>
      </c>
      <c r="C442" s="4" t="s">
        <v>7</v>
      </c>
      <c r="D442" s="4" t="s">
        <v>9</v>
      </c>
      <c r="E442" s="37">
        <v>57</v>
      </c>
      <c r="F442" s="37">
        <v>50</v>
      </c>
      <c r="G442" s="6" t="s">
        <v>5</v>
      </c>
      <c r="H442" s="5">
        <v>80.3</v>
      </c>
      <c r="I442" s="4" t="s">
        <v>52</v>
      </c>
      <c r="J442" s="3" t="s">
        <v>3</v>
      </c>
      <c r="K442" s="2">
        <v>2012</v>
      </c>
      <c r="L442" s="38" t="s">
        <v>2</v>
      </c>
      <c r="M442" s="8" t="s">
        <v>1</v>
      </c>
      <c r="N442" s="39">
        <v>4</v>
      </c>
      <c r="O442" s="35"/>
      <c r="P442" s="35"/>
      <c r="Q442" s="35"/>
      <c r="R442" s="35"/>
      <c r="S442" s="35"/>
      <c r="T442" s="35"/>
      <c r="U442" s="35"/>
      <c r="V442" s="35"/>
      <c r="W442" s="35"/>
      <c r="X442" s="35"/>
    </row>
    <row r="443" spans="1:24" ht="25.5">
      <c r="A443" s="36">
        <v>441</v>
      </c>
      <c r="B443" s="7" t="s">
        <v>279</v>
      </c>
      <c r="C443" s="4" t="s">
        <v>7</v>
      </c>
      <c r="D443" s="4" t="s">
        <v>6</v>
      </c>
      <c r="E443" s="37">
        <v>57</v>
      </c>
      <c r="F443" s="37">
        <v>50</v>
      </c>
      <c r="G443" s="6" t="s">
        <v>5</v>
      </c>
      <c r="H443" s="5">
        <v>80.3</v>
      </c>
      <c r="I443" s="4" t="s">
        <v>52</v>
      </c>
      <c r="J443" s="3" t="s">
        <v>3</v>
      </c>
      <c r="K443" s="2">
        <v>2012</v>
      </c>
      <c r="L443" s="38" t="s">
        <v>2</v>
      </c>
      <c r="M443" s="8" t="s">
        <v>1</v>
      </c>
      <c r="N443" s="39">
        <v>4</v>
      </c>
      <c r="O443" s="35"/>
      <c r="P443" s="35"/>
      <c r="Q443" s="35"/>
      <c r="R443" s="35"/>
      <c r="S443" s="35"/>
      <c r="T443" s="35"/>
      <c r="U443" s="35"/>
      <c r="V443" s="35"/>
      <c r="W443" s="35"/>
      <c r="X443" s="35"/>
    </row>
    <row r="444" spans="1:24" ht="25.5">
      <c r="A444" s="36">
        <v>442</v>
      </c>
      <c r="B444" s="7" t="s">
        <v>279</v>
      </c>
      <c r="C444" s="4" t="s">
        <v>7</v>
      </c>
      <c r="D444" s="4" t="s">
        <v>9</v>
      </c>
      <c r="E444" s="37">
        <v>57</v>
      </c>
      <c r="F444" s="37">
        <v>50</v>
      </c>
      <c r="G444" s="6" t="s">
        <v>5</v>
      </c>
      <c r="H444" s="5">
        <v>51.4</v>
      </c>
      <c r="I444" s="4" t="s">
        <v>52</v>
      </c>
      <c r="J444" s="3" t="s">
        <v>3</v>
      </c>
      <c r="K444" s="2">
        <v>2012</v>
      </c>
      <c r="L444" s="38" t="s">
        <v>2</v>
      </c>
      <c r="M444" s="8" t="s">
        <v>1</v>
      </c>
      <c r="N444" s="39">
        <v>4</v>
      </c>
      <c r="O444" s="35"/>
      <c r="P444" s="35"/>
      <c r="Q444" s="35"/>
      <c r="R444" s="35"/>
      <c r="S444" s="35"/>
      <c r="T444" s="35"/>
      <c r="U444" s="35"/>
      <c r="V444" s="35"/>
      <c r="W444" s="35"/>
      <c r="X444" s="35"/>
    </row>
    <row r="445" spans="1:24" ht="25.5">
      <c r="A445" s="36">
        <v>443</v>
      </c>
      <c r="B445" s="7" t="s">
        <v>279</v>
      </c>
      <c r="C445" s="4" t="s">
        <v>7</v>
      </c>
      <c r="D445" s="4" t="s">
        <v>6</v>
      </c>
      <c r="E445" s="37">
        <v>57</v>
      </c>
      <c r="F445" s="37">
        <v>50</v>
      </c>
      <c r="G445" s="6" t="s">
        <v>5</v>
      </c>
      <c r="H445" s="5">
        <v>51.4</v>
      </c>
      <c r="I445" s="4" t="s">
        <v>52</v>
      </c>
      <c r="J445" s="3" t="s">
        <v>3</v>
      </c>
      <c r="K445" s="2">
        <v>2012</v>
      </c>
      <c r="L445" s="38" t="s">
        <v>2</v>
      </c>
      <c r="M445" s="8" t="s">
        <v>1</v>
      </c>
      <c r="N445" s="39">
        <v>4</v>
      </c>
      <c r="O445" s="35"/>
      <c r="P445" s="35"/>
      <c r="Q445" s="35"/>
      <c r="R445" s="35"/>
      <c r="S445" s="35"/>
      <c r="T445" s="35"/>
      <c r="U445" s="35"/>
      <c r="V445" s="35"/>
      <c r="W445" s="35"/>
      <c r="X445" s="35"/>
    </row>
    <row r="446" spans="1:24" ht="25.5">
      <c r="A446" s="36">
        <v>444</v>
      </c>
      <c r="B446" s="7" t="s">
        <v>279</v>
      </c>
      <c r="C446" s="4" t="s">
        <v>7</v>
      </c>
      <c r="D446" s="4" t="s">
        <v>9</v>
      </c>
      <c r="E446" s="37">
        <v>57</v>
      </c>
      <c r="F446" s="37">
        <v>50</v>
      </c>
      <c r="G446" s="6" t="s">
        <v>5</v>
      </c>
      <c r="H446" s="5">
        <v>54.3</v>
      </c>
      <c r="I446" s="4" t="s">
        <v>52</v>
      </c>
      <c r="J446" s="3" t="s">
        <v>3</v>
      </c>
      <c r="K446" s="2">
        <v>2012</v>
      </c>
      <c r="L446" s="38" t="s">
        <v>2</v>
      </c>
      <c r="M446" s="8" t="s">
        <v>1</v>
      </c>
      <c r="N446" s="39">
        <v>4</v>
      </c>
      <c r="O446" s="35"/>
      <c r="P446" s="35"/>
      <c r="Q446" s="35"/>
      <c r="R446" s="35"/>
      <c r="S446" s="35"/>
      <c r="T446" s="35"/>
      <c r="U446" s="35"/>
      <c r="V446" s="35"/>
      <c r="W446" s="35"/>
      <c r="X446" s="35"/>
    </row>
    <row r="447" spans="1:24" ht="25.5">
      <c r="A447" s="36">
        <v>445</v>
      </c>
      <c r="B447" s="7" t="s">
        <v>279</v>
      </c>
      <c r="C447" s="4" t="s">
        <v>7</v>
      </c>
      <c r="D447" s="4" t="s">
        <v>6</v>
      </c>
      <c r="E447" s="37">
        <v>45</v>
      </c>
      <c r="F447" s="37">
        <v>38</v>
      </c>
      <c r="G447" s="6" t="s">
        <v>5</v>
      </c>
      <c r="H447" s="5">
        <v>54.3</v>
      </c>
      <c r="I447" s="4" t="s">
        <v>52</v>
      </c>
      <c r="J447" s="3" t="s">
        <v>3</v>
      </c>
      <c r="K447" s="2">
        <v>2012</v>
      </c>
      <c r="L447" s="38" t="s">
        <v>2</v>
      </c>
      <c r="M447" s="8" t="s">
        <v>1</v>
      </c>
      <c r="N447" s="39">
        <v>4</v>
      </c>
      <c r="O447" s="35"/>
      <c r="P447" s="35"/>
      <c r="Q447" s="35"/>
      <c r="R447" s="35"/>
      <c r="S447" s="35"/>
      <c r="T447" s="35"/>
      <c r="U447" s="35"/>
      <c r="V447" s="35"/>
      <c r="W447" s="35"/>
      <c r="X447" s="35"/>
    </row>
    <row r="448" spans="1:24" ht="25.5">
      <c r="A448" s="36">
        <v>446</v>
      </c>
      <c r="B448" s="7" t="s">
        <v>279</v>
      </c>
      <c r="C448" s="4" t="s">
        <v>7</v>
      </c>
      <c r="D448" s="4" t="s">
        <v>9</v>
      </c>
      <c r="E448" s="37">
        <v>57</v>
      </c>
      <c r="F448" s="37">
        <v>50</v>
      </c>
      <c r="G448" s="6" t="s">
        <v>5</v>
      </c>
      <c r="H448" s="5">
        <v>11.2</v>
      </c>
      <c r="I448" s="4" t="s">
        <v>52</v>
      </c>
      <c r="J448" s="3" t="s">
        <v>51</v>
      </c>
      <c r="K448" s="2">
        <v>2012</v>
      </c>
      <c r="L448" s="38" t="s">
        <v>2</v>
      </c>
      <c r="M448" s="8" t="s">
        <v>1</v>
      </c>
      <c r="N448" s="39">
        <v>4</v>
      </c>
      <c r="O448" s="35"/>
      <c r="P448" s="35"/>
      <c r="Q448" s="35"/>
      <c r="R448" s="35"/>
      <c r="S448" s="35"/>
      <c r="T448" s="35"/>
      <c r="U448" s="35"/>
      <c r="V448" s="35"/>
      <c r="W448" s="35"/>
      <c r="X448" s="35"/>
    </row>
    <row r="449" spans="1:24" ht="25.5">
      <c r="A449" s="36">
        <v>447</v>
      </c>
      <c r="B449" s="7" t="s">
        <v>279</v>
      </c>
      <c r="C449" s="4" t="s">
        <v>7</v>
      </c>
      <c r="D449" s="4" t="s">
        <v>6</v>
      </c>
      <c r="E449" s="37">
        <v>45</v>
      </c>
      <c r="F449" s="37">
        <v>38</v>
      </c>
      <c r="G449" s="6" t="s">
        <v>5</v>
      </c>
      <c r="H449" s="5">
        <v>11.2</v>
      </c>
      <c r="I449" s="4" t="s">
        <v>52</v>
      </c>
      <c r="J449" s="3" t="s">
        <v>51</v>
      </c>
      <c r="K449" s="2">
        <v>2012</v>
      </c>
      <c r="L449" s="38" t="s">
        <v>2</v>
      </c>
      <c r="M449" s="8" t="s">
        <v>1</v>
      </c>
      <c r="N449" s="39">
        <v>4</v>
      </c>
      <c r="O449" s="35"/>
      <c r="P449" s="35"/>
      <c r="Q449" s="35"/>
      <c r="R449" s="35"/>
      <c r="S449" s="35"/>
      <c r="T449" s="35"/>
      <c r="U449" s="35"/>
      <c r="V449" s="35"/>
      <c r="W449" s="35"/>
      <c r="X449" s="35"/>
    </row>
    <row r="450" spans="1:24" ht="25.5">
      <c r="A450" s="36">
        <v>448</v>
      </c>
      <c r="B450" s="7" t="s">
        <v>279</v>
      </c>
      <c r="C450" s="4" t="s">
        <v>7</v>
      </c>
      <c r="D450" s="4" t="s">
        <v>9</v>
      </c>
      <c r="E450" s="37">
        <v>38</v>
      </c>
      <c r="F450" s="37">
        <v>31.6</v>
      </c>
      <c r="G450" s="6" t="s">
        <v>5</v>
      </c>
      <c r="H450" s="5">
        <v>11.5</v>
      </c>
      <c r="I450" s="4" t="s">
        <v>52</v>
      </c>
      <c r="J450" s="3" t="s">
        <v>3</v>
      </c>
      <c r="K450" s="2">
        <v>1980</v>
      </c>
      <c r="L450" s="38" t="s">
        <v>2</v>
      </c>
      <c r="M450" s="8" t="s">
        <v>1</v>
      </c>
      <c r="N450" s="39">
        <v>4</v>
      </c>
      <c r="O450" s="35"/>
      <c r="P450" s="35"/>
      <c r="Q450" s="35"/>
      <c r="R450" s="35"/>
      <c r="S450" s="35"/>
      <c r="T450" s="35"/>
      <c r="U450" s="35"/>
      <c r="V450" s="35"/>
      <c r="W450" s="35"/>
      <c r="X450" s="35"/>
    </row>
    <row r="451" spans="1:24" ht="25.5">
      <c r="A451" s="36">
        <v>449</v>
      </c>
      <c r="B451" s="7" t="s">
        <v>279</v>
      </c>
      <c r="C451" s="4" t="s">
        <v>7</v>
      </c>
      <c r="D451" s="4" t="s">
        <v>6</v>
      </c>
      <c r="E451" s="37">
        <v>32</v>
      </c>
      <c r="F451" s="37">
        <v>25.6</v>
      </c>
      <c r="G451" s="6" t="s">
        <v>5</v>
      </c>
      <c r="H451" s="5">
        <v>11.5</v>
      </c>
      <c r="I451" s="4" t="s">
        <v>52</v>
      </c>
      <c r="J451" s="3" t="s">
        <v>3</v>
      </c>
      <c r="K451" s="2">
        <v>1980</v>
      </c>
      <c r="L451" s="38" t="s">
        <v>2</v>
      </c>
      <c r="M451" s="8" t="s">
        <v>1</v>
      </c>
      <c r="N451" s="39">
        <v>4</v>
      </c>
      <c r="O451" s="35"/>
      <c r="P451" s="35"/>
      <c r="Q451" s="35"/>
      <c r="R451" s="35"/>
      <c r="S451" s="35"/>
      <c r="T451" s="35"/>
      <c r="U451" s="35"/>
      <c r="V451" s="35"/>
      <c r="W451" s="35"/>
      <c r="X451" s="35"/>
    </row>
    <row r="452" spans="1:24" ht="25.5">
      <c r="A452" s="36">
        <v>450</v>
      </c>
      <c r="B452" s="7" t="s">
        <v>466</v>
      </c>
      <c r="C452" s="4" t="s">
        <v>7</v>
      </c>
      <c r="D452" s="4" t="s">
        <v>9</v>
      </c>
      <c r="E452" s="37">
        <v>57</v>
      </c>
      <c r="F452" s="37">
        <v>50</v>
      </c>
      <c r="G452" s="6" t="s">
        <v>5</v>
      </c>
      <c r="H452" s="5">
        <v>66</v>
      </c>
      <c r="I452" s="4" t="s">
        <v>52</v>
      </c>
      <c r="J452" s="3" t="s">
        <v>3</v>
      </c>
      <c r="K452" s="2">
        <v>2012</v>
      </c>
      <c r="L452" s="38" t="s">
        <v>2</v>
      </c>
      <c r="M452" s="8" t="s">
        <v>1</v>
      </c>
      <c r="N452" s="39">
        <v>4</v>
      </c>
      <c r="O452" s="35"/>
      <c r="P452" s="35"/>
      <c r="Q452" s="35"/>
      <c r="R452" s="35"/>
      <c r="S452" s="35"/>
      <c r="T452" s="35"/>
      <c r="U452" s="35"/>
      <c r="V452" s="35"/>
      <c r="W452" s="35"/>
      <c r="X452" s="35"/>
    </row>
    <row r="453" spans="1:24" ht="25.5">
      <c r="A453" s="36">
        <v>451</v>
      </c>
      <c r="B453" s="7" t="s">
        <v>466</v>
      </c>
      <c r="C453" s="4" t="s">
        <v>7</v>
      </c>
      <c r="D453" s="4" t="s">
        <v>6</v>
      </c>
      <c r="E453" s="37">
        <v>45</v>
      </c>
      <c r="F453" s="37">
        <v>38</v>
      </c>
      <c r="G453" s="6" t="s">
        <v>5</v>
      </c>
      <c r="H453" s="5">
        <v>66</v>
      </c>
      <c r="I453" s="4" t="s">
        <v>52</v>
      </c>
      <c r="J453" s="3" t="s">
        <v>3</v>
      </c>
      <c r="K453" s="2">
        <v>2012</v>
      </c>
      <c r="L453" s="38" t="s">
        <v>2</v>
      </c>
      <c r="M453" s="8" t="s">
        <v>1</v>
      </c>
      <c r="N453" s="39">
        <v>4</v>
      </c>
      <c r="O453" s="35"/>
      <c r="P453" s="35"/>
      <c r="Q453" s="35"/>
      <c r="R453" s="35"/>
      <c r="S453" s="35"/>
      <c r="T453" s="35"/>
      <c r="U453" s="35"/>
      <c r="V453" s="35"/>
      <c r="W453" s="35"/>
      <c r="X453" s="35"/>
    </row>
    <row r="454" spans="1:24" ht="25.5">
      <c r="A454" s="36">
        <v>452</v>
      </c>
      <c r="B454" s="7" t="s">
        <v>466</v>
      </c>
      <c r="C454" s="4" t="s">
        <v>7</v>
      </c>
      <c r="D454" s="4" t="s">
        <v>9</v>
      </c>
      <c r="E454" s="37">
        <v>63</v>
      </c>
      <c r="F454" s="37">
        <v>42.9</v>
      </c>
      <c r="G454" s="6" t="s">
        <v>141</v>
      </c>
      <c r="H454" s="5">
        <v>11.8</v>
      </c>
      <c r="I454" s="4" t="s">
        <v>52</v>
      </c>
      <c r="J454" s="3" t="s">
        <v>3</v>
      </c>
      <c r="K454" s="2">
        <v>2012</v>
      </c>
      <c r="L454" s="38" t="s">
        <v>2</v>
      </c>
      <c r="M454" s="8" t="s">
        <v>1</v>
      </c>
      <c r="N454" s="39">
        <v>4</v>
      </c>
      <c r="O454" s="35"/>
      <c r="P454" s="35"/>
      <c r="Q454" s="35"/>
      <c r="R454" s="35"/>
      <c r="S454" s="35"/>
      <c r="T454" s="35"/>
      <c r="U454" s="35"/>
      <c r="V454" s="35"/>
      <c r="W454" s="35"/>
      <c r="X454" s="35"/>
    </row>
    <row r="455" spans="1:24" ht="25.5">
      <c r="A455" s="36">
        <v>453</v>
      </c>
      <c r="B455" s="7" t="s">
        <v>466</v>
      </c>
      <c r="C455" s="4" t="s">
        <v>7</v>
      </c>
      <c r="D455" s="4" t="s">
        <v>6</v>
      </c>
      <c r="E455" s="37">
        <v>50</v>
      </c>
      <c r="F455" s="37">
        <v>33.200000000000003</v>
      </c>
      <c r="G455" s="6" t="s">
        <v>141</v>
      </c>
      <c r="H455" s="5">
        <v>11.8</v>
      </c>
      <c r="I455" s="4" t="s">
        <v>52</v>
      </c>
      <c r="J455" s="3" t="s">
        <v>3</v>
      </c>
      <c r="K455" s="2">
        <v>2012</v>
      </c>
      <c r="L455" s="38" t="s">
        <v>2</v>
      </c>
      <c r="M455" s="8" t="s">
        <v>1</v>
      </c>
      <c r="N455" s="39">
        <v>4</v>
      </c>
      <c r="O455" s="35"/>
      <c r="P455" s="35"/>
      <c r="Q455" s="35"/>
      <c r="R455" s="35"/>
      <c r="S455" s="35"/>
      <c r="T455" s="35"/>
      <c r="U455" s="35"/>
      <c r="V455" s="35"/>
      <c r="W455" s="35"/>
      <c r="X455" s="35"/>
    </row>
    <row r="456" spans="1:24" ht="25.5">
      <c r="A456" s="36">
        <v>454</v>
      </c>
      <c r="B456" s="7" t="s">
        <v>466</v>
      </c>
      <c r="C456" s="4" t="s">
        <v>7</v>
      </c>
      <c r="D456" s="4" t="s">
        <v>9</v>
      </c>
      <c r="E456" s="37">
        <v>50</v>
      </c>
      <c r="F456" s="37">
        <v>33.200000000000003</v>
      </c>
      <c r="G456" s="6" t="s">
        <v>141</v>
      </c>
      <c r="H456" s="5">
        <v>59.2</v>
      </c>
      <c r="I456" s="4" t="s">
        <v>52</v>
      </c>
      <c r="J456" s="3" t="s">
        <v>3</v>
      </c>
      <c r="K456" s="2">
        <v>2012</v>
      </c>
      <c r="L456" s="38" t="s">
        <v>2</v>
      </c>
      <c r="M456" s="8" t="s">
        <v>1</v>
      </c>
      <c r="N456" s="39">
        <v>4</v>
      </c>
      <c r="O456" s="35"/>
      <c r="P456" s="35"/>
      <c r="Q456" s="35"/>
      <c r="R456" s="35"/>
      <c r="S456" s="35"/>
      <c r="T456" s="35"/>
      <c r="U456" s="35"/>
      <c r="V456" s="35"/>
      <c r="W456" s="35"/>
      <c r="X456" s="35"/>
    </row>
    <row r="457" spans="1:24" ht="25.5">
      <c r="A457" s="36">
        <v>455</v>
      </c>
      <c r="B457" s="7" t="s">
        <v>466</v>
      </c>
      <c r="C457" s="4" t="s">
        <v>7</v>
      </c>
      <c r="D457" s="4" t="s">
        <v>6</v>
      </c>
      <c r="E457" s="37">
        <v>40</v>
      </c>
      <c r="F457" s="37">
        <v>26.6</v>
      </c>
      <c r="G457" s="6" t="s">
        <v>141</v>
      </c>
      <c r="H457" s="5">
        <v>59.2</v>
      </c>
      <c r="I457" s="4" t="s">
        <v>52</v>
      </c>
      <c r="J457" s="3" t="s">
        <v>3</v>
      </c>
      <c r="K457" s="2">
        <v>2012</v>
      </c>
      <c r="L457" s="38" t="s">
        <v>2</v>
      </c>
      <c r="M457" s="8" t="s">
        <v>1</v>
      </c>
      <c r="N457" s="39">
        <v>4</v>
      </c>
      <c r="O457" s="35"/>
      <c r="P457" s="35"/>
      <c r="Q457" s="35"/>
      <c r="R457" s="35"/>
      <c r="S457" s="35"/>
      <c r="T457" s="35"/>
      <c r="U457" s="35"/>
      <c r="V457" s="35"/>
      <c r="W457" s="35"/>
      <c r="X457" s="35"/>
    </row>
    <row r="458" spans="1:24" ht="25.5">
      <c r="A458" s="36">
        <v>456</v>
      </c>
      <c r="B458" s="7" t="s">
        <v>466</v>
      </c>
      <c r="C458" s="4" t="s">
        <v>7</v>
      </c>
      <c r="D458" s="4" t="s">
        <v>9</v>
      </c>
      <c r="E458" s="37">
        <v>40</v>
      </c>
      <c r="F458" s="37">
        <v>26.6</v>
      </c>
      <c r="G458" s="6" t="s">
        <v>141</v>
      </c>
      <c r="H458" s="5">
        <v>119.7</v>
      </c>
      <c r="I458" s="4" t="s">
        <v>52</v>
      </c>
      <c r="J458" s="3" t="s">
        <v>3</v>
      </c>
      <c r="K458" s="2">
        <v>2012</v>
      </c>
      <c r="L458" s="38" t="s">
        <v>2</v>
      </c>
      <c r="M458" s="8" t="s">
        <v>1</v>
      </c>
      <c r="N458" s="39">
        <v>4</v>
      </c>
      <c r="O458" s="35"/>
      <c r="P458" s="35"/>
      <c r="Q458" s="35"/>
      <c r="R458" s="35"/>
      <c r="S458" s="35"/>
      <c r="T458" s="35"/>
      <c r="U458" s="35"/>
      <c r="V458" s="35"/>
      <c r="W458" s="35"/>
      <c r="X458" s="35"/>
    </row>
    <row r="459" spans="1:24" ht="25.5">
      <c r="A459" s="36">
        <v>457</v>
      </c>
      <c r="B459" s="7" t="s">
        <v>466</v>
      </c>
      <c r="C459" s="4" t="s">
        <v>7</v>
      </c>
      <c r="D459" s="4" t="s">
        <v>6</v>
      </c>
      <c r="E459" s="37">
        <v>32</v>
      </c>
      <c r="F459" s="37">
        <v>21.2</v>
      </c>
      <c r="G459" s="6" t="s">
        <v>141</v>
      </c>
      <c r="H459" s="5">
        <v>119.7</v>
      </c>
      <c r="I459" s="4" t="s">
        <v>52</v>
      </c>
      <c r="J459" s="3" t="s">
        <v>3</v>
      </c>
      <c r="K459" s="2">
        <v>2012</v>
      </c>
      <c r="L459" s="38" t="s">
        <v>2</v>
      </c>
      <c r="M459" s="8" t="s">
        <v>1</v>
      </c>
      <c r="N459" s="39">
        <v>4</v>
      </c>
      <c r="O459" s="35"/>
      <c r="P459" s="35"/>
      <c r="Q459" s="35"/>
      <c r="R459" s="35"/>
      <c r="S459" s="35"/>
      <c r="T459" s="35"/>
      <c r="U459" s="35"/>
      <c r="V459" s="35"/>
      <c r="W459" s="35"/>
      <c r="X459" s="35"/>
    </row>
    <row r="460" spans="1:24" ht="25.5">
      <c r="A460" s="36">
        <v>458</v>
      </c>
      <c r="B460" s="7" t="s">
        <v>466</v>
      </c>
      <c r="C460" s="4" t="s">
        <v>7</v>
      </c>
      <c r="D460" s="4" t="s">
        <v>9</v>
      </c>
      <c r="E460" s="37">
        <v>32</v>
      </c>
      <c r="F460" s="37">
        <v>21.2</v>
      </c>
      <c r="G460" s="6" t="s">
        <v>141</v>
      </c>
      <c r="H460" s="5">
        <v>16</v>
      </c>
      <c r="I460" s="4" t="s">
        <v>52</v>
      </c>
      <c r="J460" s="3" t="s">
        <v>3</v>
      </c>
      <c r="K460" s="2">
        <v>2012</v>
      </c>
      <c r="L460" s="38" t="s">
        <v>2</v>
      </c>
      <c r="M460" s="8" t="s">
        <v>1</v>
      </c>
      <c r="N460" s="39">
        <v>4</v>
      </c>
      <c r="O460" s="35"/>
      <c r="P460" s="35"/>
      <c r="Q460" s="35"/>
      <c r="R460" s="35"/>
      <c r="S460" s="35"/>
      <c r="T460" s="35"/>
      <c r="U460" s="35"/>
      <c r="V460" s="35"/>
      <c r="W460" s="35"/>
      <c r="X460" s="35"/>
    </row>
    <row r="461" spans="1:24" ht="25.5">
      <c r="A461" s="36">
        <v>459</v>
      </c>
      <c r="B461" s="7" t="s">
        <v>466</v>
      </c>
      <c r="C461" s="4" t="s">
        <v>7</v>
      </c>
      <c r="D461" s="4" t="s">
        <v>6</v>
      </c>
      <c r="E461" s="37">
        <v>25</v>
      </c>
      <c r="F461" s="37">
        <v>16.600000000000001</v>
      </c>
      <c r="G461" s="6" t="s">
        <v>141</v>
      </c>
      <c r="H461" s="5">
        <v>16</v>
      </c>
      <c r="I461" s="4" t="s">
        <v>52</v>
      </c>
      <c r="J461" s="3" t="s">
        <v>3</v>
      </c>
      <c r="K461" s="2">
        <v>2012</v>
      </c>
      <c r="L461" s="38" t="s">
        <v>2</v>
      </c>
      <c r="M461" s="8" t="s">
        <v>1</v>
      </c>
      <c r="N461" s="39">
        <v>4</v>
      </c>
      <c r="O461" s="35"/>
      <c r="P461" s="35"/>
      <c r="Q461" s="35"/>
      <c r="R461" s="35"/>
      <c r="S461" s="35"/>
      <c r="T461" s="35"/>
      <c r="U461" s="35"/>
      <c r="V461" s="35"/>
      <c r="W461" s="35"/>
      <c r="X461" s="35"/>
    </row>
    <row r="462" spans="1:24" ht="25.5">
      <c r="A462" s="36">
        <v>460</v>
      </c>
      <c r="B462" s="7" t="s">
        <v>466</v>
      </c>
      <c r="C462" s="4" t="s">
        <v>7</v>
      </c>
      <c r="D462" s="4" t="s">
        <v>9</v>
      </c>
      <c r="E462" s="37">
        <v>38</v>
      </c>
      <c r="F462" s="37">
        <v>31.6</v>
      </c>
      <c r="G462" s="6" t="s">
        <v>5</v>
      </c>
      <c r="H462" s="5">
        <v>11.5</v>
      </c>
      <c r="I462" s="4" t="s">
        <v>52</v>
      </c>
      <c r="J462" s="3" t="s">
        <v>3</v>
      </c>
      <c r="K462" s="2">
        <v>1980</v>
      </c>
      <c r="L462" s="38" t="s">
        <v>2</v>
      </c>
      <c r="M462" s="8" t="s">
        <v>1</v>
      </c>
      <c r="N462" s="39">
        <v>4</v>
      </c>
      <c r="O462" s="35"/>
      <c r="P462" s="35"/>
      <c r="Q462" s="35"/>
      <c r="R462" s="35"/>
      <c r="S462" s="35"/>
      <c r="T462" s="35"/>
      <c r="U462" s="35"/>
      <c r="V462" s="35"/>
      <c r="W462" s="35"/>
      <c r="X462" s="35"/>
    </row>
    <row r="463" spans="1:24" ht="25.5">
      <c r="A463" s="36">
        <v>461</v>
      </c>
      <c r="B463" s="7" t="s">
        <v>466</v>
      </c>
      <c r="C463" s="4" t="s">
        <v>7</v>
      </c>
      <c r="D463" s="4" t="s">
        <v>6</v>
      </c>
      <c r="E463" s="37">
        <v>32</v>
      </c>
      <c r="F463" s="37">
        <v>25.6</v>
      </c>
      <c r="G463" s="6" t="s">
        <v>5</v>
      </c>
      <c r="H463" s="5">
        <v>11.5</v>
      </c>
      <c r="I463" s="4" t="s">
        <v>52</v>
      </c>
      <c r="J463" s="3" t="s">
        <v>3</v>
      </c>
      <c r="K463" s="2">
        <v>1980</v>
      </c>
      <c r="L463" s="38" t="s">
        <v>2</v>
      </c>
      <c r="M463" s="8" t="s">
        <v>1</v>
      </c>
      <c r="N463" s="39">
        <v>4</v>
      </c>
      <c r="O463" s="35"/>
      <c r="P463" s="35"/>
      <c r="Q463" s="35"/>
      <c r="R463" s="35"/>
      <c r="S463" s="35"/>
      <c r="T463" s="35"/>
      <c r="U463" s="35"/>
      <c r="V463" s="35"/>
      <c r="W463" s="35"/>
      <c r="X463" s="35"/>
    </row>
    <row r="464" spans="1:24" ht="25.5">
      <c r="A464" s="36">
        <v>462</v>
      </c>
      <c r="B464" s="7" t="s">
        <v>466</v>
      </c>
      <c r="C464" s="4" t="s">
        <v>7</v>
      </c>
      <c r="D464" s="4" t="s">
        <v>9</v>
      </c>
      <c r="E464" s="37">
        <v>25</v>
      </c>
      <c r="F464" s="37">
        <v>16.600000000000001</v>
      </c>
      <c r="G464" s="6" t="s">
        <v>141</v>
      </c>
      <c r="H464" s="5">
        <v>21.7</v>
      </c>
      <c r="I464" s="4" t="s">
        <v>52</v>
      </c>
      <c r="J464" s="3" t="s">
        <v>3</v>
      </c>
      <c r="K464" s="2">
        <v>2012</v>
      </c>
      <c r="L464" s="38" t="s">
        <v>2</v>
      </c>
      <c r="M464" s="8" t="s">
        <v>1</v>
      </c>
      <c r="N464" s="39">
        <v>4</v>
      </c>
      <c r="O464" s="35"/>
      <c r="P464" s="35"/>
      <c r="Q464" s="35"/>
      <c r="R464" s="35"/>
      <c r="S464" s="35"/>
      <c r="T464" s="35"/>
      <c r="U464" s="35"/>
      <c r="V464" s="35"/>
      <c r="W464" s="35"/>
      <c r="X464" s="35"/>
    </row>
    <row r="465" spans="1:24" ht="25.5">
      <c r="A465" s="36">
        <v>463</v>
      </c>
      <c r="B465" s="7" t="s">
        <v>466</v>
      </c>
      <c r="C465" s="4" t="s">
        <v>7</v>
      </c>
      <c r="D465" s="4" t="s">
        <v>6</v>
      </c>
      <c r="E465" s="37">
        <v>20</v>
      </c>
      <c r="F465" s="37">
        <v>13.2</v>
      </c>
      <c r="G465" s="6" t="s">
        <v>141</v>
      </c>
      <c r="H465" s="5">
        <v>21.7</v>
      </c>
      <c r="I465" s="4" t="s">
        <v>52</v>
      </c>
      <c r="J465" s="3" t="s">
        <v>3</v>
      </c>
      <c r="K465" s="2">
        <v>2012</v>
      </c>
      <c r="L465" s="38" t="s">
        <v>2</v>
      </c>
      <c r="M465" s="8" t="s">
        <v>1</v>
      </c>
      <c r="N465" s="39">
        <v>4</v>
      </c>
      <c r="O465" s="35"/>
      <c r="P465" s="35"/>
      <c r="Q465" s="35"/>
      <c r="R465" s="35"/>
      <c r="S465" s="35"/>
      <c r="T465" s="35"/>
      <c r="U465" s="35"/>
      <c r="V465" s="35"/>
      <c r="W465" s="35"/>
      <c r="X465" s="35"/>
    </row>
    <row r="466" spans="1:24" ht="25.5">
      <c r="A466" s="36">
        <v>464</v>
      </c>
      <c r="B466" s="7" t="s">
        <v>466</v>
      </c>
      <c r="C466" s="4" t="s">
        <v>7</v>
      </c>
      <c r="D466" s="4" t="s">
        <v>9</v>
      </c>
      <c r="E466" s="37">
        <v>20</v>
      </c>
      <c r="F466" s="37">
        <v>13.2</v>
      </c>
      <c r="G466" s="6" t="s">
        <v>141</v>
      </c>
      <c r="H466" s="5">
        <v>0.3</v>
      </c>
      <c r="I466" s="4" t="s">
        <v>52</v>
      </c>
      <c r="J466" s="3" t="s">
        <v>3</v>
      </c>
      <c r="K466" s="2">
        <v>2012</v>
      </c>
      <c r="L466" s="38" t="s">
        <v>2</v>
      </c>
      <c r="M466" s="8" t="s">
        <v>1</v>
      </c>
      <c r="N466" s="39">
        <v>4</v>
      </c>
      <c r="O466" s="35"/>
      <c r="P466" s="35"/>
      <c r="Q466" s="35"/>
      <c r="R466" s="35"/>
      <c r="S466" s="35"/>
      <c r="T466" s="35"/>
      <c r="U466" s="35"/>
      <c r="V466" s="35"/>
      <c r="W466" s="35"/>
      <c r="X466" s="35"/>
    </row>
    <row r="467" spans="1:24" ht="25.5">
      <c r="A467" s="36">
        <v>465</v>
      </c>
      <c r="B467" s="7" t="s">
        <v>466</v>
      </c>
      <c r="C467" s="4" t="s">
        <v>7</v>
      </c>
      <c r="D467" s="4" t="s">
        <v>6</v>
      </c>
      <c r="E467" s="37">
        <v>20</v>
      </c>
      <c r="F467" s="37">
        <v>13.2</v>
      </c>
      <c r="G467" s="6" t="s">
        <v>141</v>
      </c>
      <c r="H467" s="5">
        <v>0.3</v>
      </c>
      <c r="I467" s="4" t="s">
        <v>52</v>
      </c>
      <c r="J467" s="3" t="s">
        <v>3</v>
      </c>
      <c r="K467" s="2">
        <v>2012</v>
      </c>
      <c r="L467" s="38" t="s">
        <v>2</v>
      </c>
      <c r="M467" s="8" t="s">
        <v>1</v>
      </c>
      <c r="N467" s="39">
        <v>4</v>
      </c>
      <c r="O467" s="35"/>
      <c r="P467" s="35"/>
      <c r="Q467" s="35"/>
      <c r="R467" s="35"/>
      <c r="S467" s="35"/>
      <c r="T467" s="35"/>
      <c r="U467" s="35"/>
      <c r="V467" s="35"/>
      <c r="W467" s="35"/>
      <c r="X467" s="35"/>
    </row>
    <row r="468" spans="1:24" ht="25.5">
      <c r="A468" s="36">
        <v>466</v>
      </c>
      <c r="B468" s="7" t="s">
        <v>466</v>
      </c>
      <c r="C468" s="4" t="s">
        <v>7</v>
      </c>
      <c r="D468" s="4" t="s">
        <v>9</v>
      </c>
      <c r="E468" s="37">
        <v>32</v>
      </c>
      <c r="F468" s="37">
        <v>25.6</v>
      </c>
      <c r="G468" s="6" t="s">
        <v>5</v>
      </c>
      <c r="H468" s="5">
        <v>1.2</v>
      </c>
      <c r="I468" s="4" t="s">
        <v>52</v>
      </c>
      <c r="J468" s="3" t="s">
        <v>3</v>
      </c>
      <c r="K468" s="2">
        <v>1980</v>
      </c>
      <c r="L468" s="38" t="s">
        <v>2</v>
      </c>
      <c r="M468" s="8" t="s">
        <v>1</v>
      </c>
      <c r="N468" s="39">
        <v>4</v>
      </c>
      <c r="O468" s="35"/>
      <c r="P468" s="35"/>
      <c r="Q468" s="35"/>
      <c r="R468" s="35"/>
      <c r="S468" s="35"/>
      <c r="T468" s="35"/>
      <c r="U468" s="35"/>
      <c r="V468" s="35"/>
      <c r="W468" s="35"/>
      <c r="X468" s="35"/>
    </row>
    <row r="469" spans="1:24" ht="25.5">
      <c r="A469" s="36">
        <v>467</v>
      </c>
      <c r="B469" s="7" t="s">
        <v>466</v>
      </c>
      <c r="C469" s="4" t="s">
        <v>7</v>
      </c>
      <c r="D469" s="4" t="s">
        <v>6</v>
      </c>
      <c r="E469" s="37">
        <v>25</v>
      </c>
      <c r="F469" s="37">
        <v>18.600000000000001</v>
      </c>
      <c r="G469" s="6" t="s">
        <v>5</v>
      </c>
      <c r="H469" s="5">
        <v>1.2</v>
      </c>
      <c r="I469" s="4" t="s">
        <v>52</v>
      </c>
      <c r="J469" s="3" t="s">
        <v>3</v>
      </c>
      <c r="K469" s="2">
        <v>1980</v>
      </c>
      <c r="L469" s="38" t="s">
        <v>2</v>
      </c>
      <c r="M469" s="8" t="s">
        <v>1</v>
      </c>
      <c r="N469" s="39">
        <v>4</v>
      </c>
      <c r="O469" s="35"/>
      <c r="P469" s="35"/>
      <c r="Q469" s="35"/>
      <c r="R469" s="35"/>
      <c r="S469" s="35"/>
      <c r="T469" s="35"/>
      <c r="U469" s="35"/>
      <c r="V469" s="35"/>
      <c r="W469" s="35"/>
      <c r="X469" s="35"/>
    </row>
    <row r="470" spans="1:24" ht="25.5">
      <c r="A470" s="36">
        <v>468</v>
      </c>
      <c r="B470" s="7" t="s">
        <v>466</v>
      </c>
      <c r="C470" s="4" t="s">
        <v>7</v>
      </c>
      <c r="D470" s="4" t="s">
        <v>9</v>
      </c>
      <c r="E470" s="37">
        <v>32</v>
      </c>
      <c r="F470" s="37">
        <v>21.2</v>
      </c>
      <c r="G470" s="6" t="s">
        <v>141</v>
      </c>
      <c r="H470" s="5">
        <v>4.7</v>
      </c>
      <c r="I470" s="4" t="s">
        <v>52</v>
      </c>
      <c r="J470" s="3" t="s">
        <v>3</v>
      </c>
      <c r="K470" s="2">
        <v>2012</v>
      </c>
      <c r="L470" s="38" t="s">
        <v>2</v>
      </c>
      <c r="M470" s="8" t="s">
        <v>1</v>
      </c>
      <c r="N470" s="39">
        <v>4</v>
      </c>
      <c r="O470" s="35"/>
      <c r="P470" s="35"/>
      <c r="Q470" s="35"/>
      <c r="R470" s="35"/>
      <c r="S470" s="35"/>
      <c r="T470" s="35"/>
      <c r="U470" s="35"/>
      <c r="V470" s="35"/>
      <c r="W470" s="35"/>
      <c r="X470" s="35"/>
    </row>
    <row r="471" spans="1:24" ht="25.5">
      <c r="A471" s="36">
        <v>469</v>
      </c>
      <c r="B471" s="7" t="s">
        <v>466</v>
      </c>
      <c r="C471" s="4" t="s">
        <v>7</v>
      </c>
      <c r="D471" s="4" t="s">
        <v>6</v>
      </c>
      <c r="E471" s="37">
        <v>25</v>
      </c>
      <c r="F471" s="37">
        <v>16.600000000000001</v>
      </c>
      <c r="G471" s="6" t="s">
        <v>141</v>
      </c>
      <c r="H471" s="5">
        <v>4.7</v>
      </c>
      <c r="I471" s="4" t="s">
        <v>52</v>
      </c>
      <c r="J471" s="3" t="s">
        <v>3</v>
      </c>
      <c r="K471" s="2">
        <v>2012</v>
      </c>
      <c r="L471" s="38" t="s">
        <v>2</v>
      </c>
      <c r="M471" s="8" t="s">
        <v>1</v>
      </c>
      <c r="N471" s="39">
        <v>4</v>
      </c>
      <c r="O471" s="35"/>
      <c r="P471" s="35"/>
      <c r="Q471" s="35"/>
      <c r="R471" s="35"/>
      <c r="S471" s="35"/>
      <c r="T471" s="35"/>
      <c r="U471" s="35"/>
      <c r="V471" s="35"/>
      <c r="W471" s="35"/>
      <c r="X471" s="35"/>
    </row>
    <row r="472" spans="1:24" ht="25.5">
      <c r="A472" s="36">
        <v>470</v>
      </c>
      <c r="B472" s="7" t="s">
        <v>465</v>
      </c>
      <c r="C472" s="4" t="s">
        <v>7</v>
      </c>
      <c r="D472" s="4" t="s">
        <v>9</v>
      </c>
      <c r="E472" s="37">
        <v>32</v>
      </c>
      <c r="F472" s="37">
        <v>21.2</v>
      </c>
      <c r="G472" s="6" t="s">
        <v>141</v>
      </c>
      <c r="H472" s="5">
        <v>14</v>
      </c>
      <c r="I472" s="4" t="s">
        <v>52</v>
      </c>
      <c r="J472" s="3" t="s">
        <v>3</v>
      </c>
      <c r="K472" s="2">
        <v>2012</v>
      </c>
      <c r="L472" s="38" t="s">
        <v>2</v>
      </c>
      <c r="M472" s="8" t="s">
        <v>1</v>
      </c>
      <c r="N472" s="39">
        <v>4</v>
      </c>
      <c r="O472" s="35"/>
      <c r="P472" s="35"/>
      <c r="Q472" s="35"/>
      <c r="R472" s="35"/>
      <c r="S472" s="35"/>
      <c r="T472" s="35"/>
      <c r="U472" s="35"/>
      <c r="V472" s="35"/>
      <c r="W472" s="35"/>
      <c r="X472" s="35"/>
    </row>
    <row r="473" spans="1:24" ht="25.5">
      <c r="A473" s="36">
        <v>471</v>
      </c>
      <c r="B473" s="7" t="s">
        <v>465</v>
      </c>
      <c r="C473" s="4" t="s">
        <v>7</v>
      </c>
      <c r="D473" s="4" t="s">
        <v>6</v>
      </c>
      <c r="E473" s="37">
        <v>25</v>
      </c>
      <c r="F473" s="37">
        <v>16.600000000000001</v>
      </c>
      <c r="G473" s="6" t="s">
        <v>141</v>
      </c>
      <c r="H473" s="5">
        <v>14</v>
      </c>
      <c r="I473" s="4" t="s">
        <v>52</v>
      </c>
      <c r="J473" s="3" t="s">
        <v>3</v>
      </c>
      <c r="K473" s="2">
        <v>2012</v>
      </c>
      <c r="L473" s="38" t="s">
        <v>2</v>
      </c>
      <c r="M473" s="8" t="s">
        <v>1</v>
      </c>
      <c r="N473" s="39">
        <v>4</v>
      </c>
      <c r="O473" s="35"/>
      <c r="P473" s="35"/>
      <c r="Q473" s="35"/>
      <c r="R473" s="35"/>
      <c r="S473" s="35"/>
      <c r="T473" s="35"/>
      <c r="U473" s="35"/>
      <c r="V473" s="35"/>
      <c r="W473" s="35"/>
      <c r="X473" s="35"/>
    </row>
    <row r="474" spans="1:24" ht="25.5">
      <c r="A474" s="36">
        <v>472</v>
      </c>
      <c r="B474" s="7" t="s">
        <v>465</v>
      </c>
      <c r="C474" s="4" t="s">
        <v>7</v>
      </c>
      <c r="D474" s="4" t="s">
        <v>9</v>
      </c>
      <c r="E474" s="37">
        <v>32</v>
      </c>
      <c r="F474" s="37">
        <v>25.6</v>
      </c>
      <c r="G474" s="6" t="s">
        <v>5</v>
      </c>
      <c r="H474" s="5">
        <v>10.7</v>
      </c>
      <c r="I474" s="4" t="s">
        <v>52</v>
      </c>
      <c r="J474" s="3" t="s">
        <v>3</v>
      </c>
      <c r="K474" s="2">
        <v>1986</v>
      </c>
      <c r="L474" s="38" t="s">
        <v>2</v>
      </c>
      <c r="M474" s="8" t="s">
        <v>1</v>
      </c>
      <c r="N474" s="39">
        <v>4</v>
      </c>
      <c r="O474" s="35"/>
      <c r="P474" s="35"/>
      <c r="Q474" s="35"/>
      <c r="R474" s="35"/>
      <c r="S474" s="35"/>
      <c r="T474" s="35"/>
      <c r="U474" s="35"/>
      <c r="V474" s="35"/>
      <c r="W474" s="35"/>
      <c r="X474" s="35"/>
    </row>
    <row r="475" spans="1:24" ht="25.5">
      <c r="A475" s="36">
        <v>473</v>
      </c>
      <c r="B475" s="7" t="s">
        <v>465</v>
      </c>
      <c r="C475" s="4" t="s">
        <v>7</v>
      </c>
      <c r="D475" s="4" t="s">
        <v>6</v>
      </c>
      <c r="E475" s="37">
        <v>25</v>
      </c>
      <c r="F475" s="37">
        <v>18.600000000000001</v>
      </c>
      <c r="G475" s="6" t="s">
        <v>5</v>
      </c>
      <c r="H475" s="5">
        <v>10.7</v>
      </c>
      <c r="I475" s="4" t="s">
        <v>52</v>
      </c>
      <c r="J475" s="3" t="s">
        <v>3</v>
      </c>
      <c r="K475" s="2">
        <v>1986</v>
      </c>
      <c r="L475" s="38" t="s">
        <v>2</v>
      </c>
      <c r="M475" s="8" t="s">
        <v>1</v>
      </c>
      <c r="N475" s="39">
        <v>4</v>
      </c>
      <c r="O475" s="35"/>
      <c r="P475" s="35"/>
      <c r="Q475" s="35"/>
      <c r="R475" s="35"/>
      <c r="S475" s="35"/>
      <c r="T475" s="35"/>
      <c r="U475" s="35"/>
      <c r="V475" s="35"/>
      <c r="W475" s="35"/>
      <c r="X475" s="35"/>
    </row>
    <row r="476" spans="1:24" ht="25.5">
      <c r="A476" s="36">
        <v>474</v>
      </c>
      <c r="B476" s="7" t="s">
        <v>465</v>
      </c>
      <c r="C476" s="4" t="s">
        <v>7</v>
      </c>
      <c r="D476" s="4" t="s">
        <v>9</v>
      </c>
      <c r="E476" s="37">
        <v>20</v>
      </c>
      <c r="F476" s="37">
        <v>13.2</v>
      </c>
      <c r="G476" s="6" t="s">
        <v>141</v>
      </c>
      <c r="H476" s="5">
        <v>28.4</v>
      </c>
      <c r="I476" s="4" t="s">
        <v>52</v>
      </c>
      <c r="J476" s="3" t="s">
        <v>3</v>
      </c>
      <c r="K476" s="2">
        <v>2012</v>
      </c>
      <c r="L476" s="38" t="s">
        <v>2</v>
      </c>
      <c r="M476" s="8" t="s">
        <v>1</v>
      </c>
      <c r="N476" s="39">
        <v>4</v>
      </c>
      <c r="O476" s="35"/>
      <c r="P476" s="35"/>
      <c r="Q476" s="35"/>
      <c r="R476" s="35"/>
      <c r="S476" s="35"/>
      <c r="T476" s="35"/>
      <c r="U476" s="35"/>
      <c r="V476" s="35"/>
      <c r="W476" s="35"/>
      <c r="X476" s="35"/>
    </row>
    <row r="477" spans="1:24" ht="25.5">
      <c r="A477" s="36">
        <v>475</v>
      </c>
      <c r="B477" s="7" t="s">
        <v>465</v>
      </c>
      <c r="C477" s="4" t="s">
        <v>7</v>
      </c>
      <c r="D477" s="4" t="s">
        <v>6</v>
      </c>
      <c r="E477" s="37">
        <v>20</v>
      </c>
      <c r="F477" s="37">
        <v>13.2</v>
      </c>
      <c r="G477" s="6" t="s">
        <v>141</v>
      </c>
      <c r="H477" s="5">
        <v>28.4</v>
      </c>
      <c r="I477" s="4" t="s">
        <v>52</v>
      </c>
      <c r="J477" s="3" t="s">
        <v>3</v>
      </c>
      <c r="K477" s="2">
        <v>2012</v>
      </c>
      <c r="L477" s="38" t="s">
        <v>2</v>
      </c>
      <c r="M477" s="8" t="s">
        <v>1</v>
      </c>
      <c r="N477" s="39">
        <v>4</v>
      </c>
      <c r="O477" s="35"/>
      <c r="P477" s="35"/>
      <c r="Q477" s="35"/>
      <c r="R477" s="35"/>
      <c r="S477" s="35"/>
      <c r="T477" s="35"/>
      <c r="U477" s="35"/>
      <c r="V477" s="35"/>
      <c r="W477" s="35"/>
      <c r="X477" s="35"/>
    </row>
    <row r="478" spans="1:24" ht="25.5">
      <c r="A478" s="36">
        <v>476</v>
      </c>
      <c r="B478" s="7" t="s">
        <v>464</v>
      </c>
      <c r="C478" s="4" t="s">
        <v>7</v>
      </c>
      <c r="D478" s="4" t="s">
        <v>9</v>
      </c>
      <c r="E478" s="37">
        <v>57</v>
      </c>
      <c r="F478" s="37">
        <v>50</v>
      </c>
      <c r="G478" s="6" t="s">
        <v>5</v>
      </c>
      <c r="H478" s="5">
        <v>24.1</v>
      </c>
      <c r="I478" s="4" t="s">
        <v>52</v>
      </c>
      <c r="J478" s="3" t="s">
        <v>3</v>
      </c>
      <c r="K478" s="2">
        <v>2006</v>
      </c>
      <c r="L478" s="38" t="s">
        <v>2</v>
      </c>
      <c r="M478" s="8" t="s">
        <v>1</v>
      </c>
      <c r="N478" s="39">
        <v>4</v>
      </c>
      <c r="O478" s="35"/>
      <c r="P478" s="35"/>
      <c r="Q478" s="35"/>
      <c r="R478" s="35"/>
      <c r="S478" s="35"/>
      <c r="T478" s="35"/>
      <c r="U478" s="35"/>
      <c r="V478" s="35"/>
      <c r="W478" s="35"/>
      <c r="X478" s="35"/>
    </row>
    <row r="479" spans="1:24" ht="25.5">
      <c r="A479" s="36">
        <v>477</v>
      </c>
      <c r="B479" s="7" t="s">
        <v>464</v>
      </c>
      <c r="C479" s="4" t="s">
        <v>7</v>
      </c>
      <c r="D479" s="4" t="s">
        <v>6</v>
      </c>
      <c r="E479" s="37">
        <v>45</v>
      </c>
      <c r="F479" s="37">
        <v>38</v>
      </c>
      <c r="G479" s="6" t="s">
        <v>5</v>
      </c>
      <c r="H479" s="5">
        <v>24.1</v>
      </c>
      <c r="I479" s="4" t="s">
        <v>52</v>
      </c>
      <c r="J479" s="3" t="s">
        <v>3</v>
      </c>
      <c r="K479" s="2">
        <v>2006</v>
      </c>
      <c r="L479" s="38" t="s">
        <v>2</v>
      </c>
      <c r="M479" s="8" t="s">
        <v>1</v>
      </c>
      <c r="N479" s="39">
        <v>4</v>
      </c>
      <c r="O479" s="35"/>
      <c r="P479" s="35"/>
      <c r="Q479" s="35"/>
      <c r="R479" s="35"/>
      <c r="S479" s="35"/>
      <c r="T479" s="35"/>
      <c r="U479" s="35"/>
      <c r="V479" s="35"/>
      <c r="W479" s="35"/>
      <c r="X479" s="35"/>
    </row>
    <row r="480" spans="1:24" ht="25.5">
      <c r="A480" s="36">
        <v>478</v>
      </c>
      <c r="B480" s="7" t="s">
        <v>464</v>
      </c>
      <c r="C480" s="4" t="s">
        <v>7</v>
      </c>
      <c r="D480" s="4" t="s">
        <v>9</v>
      </c>
      <c r="E480" s="37">
        <v>57</v>
      </c>
      <c r="F480" s="37">
        <v>50</v>
      </c>
      <c r="G480" s="6" t="s">
        <v>5</v>
      </c>
      <c r="H480" s="5">
        <v>12.3</v>
      </c>
      <c r="I480" s="4" t="s">
        <v>52</v>
      </c>
      <c r="J480" s="3" t="s">
        <v>3</v>
      </c>
      <c r="K480" s="2">
        <v>2012</v>
      </c>
      <c r="L480" s="38" t="s">
        <v>2</v>
      </c>
      <c r="M480" s="8" t="s">
        <v>1</v>
      </c>
      <c r="N480" s="39">
        <v>4</v>
      </c>
      <c r="O480" s="35"/>
      <c r="P480" s="35"/>
      <c r="Q480" s="35"/>
      <c r="R480" s="35"/>
      <c r="S480" s="35"/>
      <c r="T480" s="35"/>
      <c r="U480" s="35"/>
      <c r="V480" s="35"/>
      <c r="W480" s="35"/>
      <c r="X480" s="35"/>
    </row>
    <row r="481" spans="1:24" ht="25.5">
      <c r="A481" s="36">
        <v>479</v>
      </c>
      <c r="B481" s="7" t="s">
        <v>464</v>
      </c>
      <c r="C481" s="4" t="s">
        <v>7</v>
      </c>
      <c r="D481" s="4" t="s">
        <v>6</v>
      </c>
      <c r="E481" s="37">
        <v>57</v>
      </c>
      <c r="F481" s="37">
        <v>50</v>
      </c>
      <c r="G481" s="6" t="s">
        <v>5</v>
      </c>
      <c r="H481" s="5">
        <v>12.3</v>
      </c>
      <c r="I481" s="4" t="s">
        <v>52</v>
      </c>
      <c r="J481" s="3" t="s">
        <v>3</v>
      </c>
      <c r="K481" s="2">
        <v>2012</v>
      </c>
      <c r="L481" s="38" t="s">
        <v>2</v>
      </c>
      <c r="M481" s="8" t="s">
        <v>1</v>
      </c>
      <c r="N481" s="39">
        <v>4</v>
      </c>
      <c r="O481" s="35"/>
      <c r="P481" s="35"/>
      <c r="Q481" s="35"/>
      <c r="R481" s="35"/>
      <c r="S481" s="35"/>
      <c r="T481" s="35"/>
      <c r="U481" s="35"/>
      <c r="V481" s="35"/>
      <c r="W481" s="35"/>
      <c r="X481" s="35"/>
    </row>
    <row r="482" spans="1:24" ht="25.5">
      <c r="A482" s="36">
        <v>480</v>
      </c>
      <c r="B482" s="7" t="s">
        <v>464</v>
      </c>
      <c r="C482" s="4" t="s">
        <v>7</v>
      </c>
      <c r="D482" s="4" t="s">
        <v>9</v>
      </c>
      <c r="E482" s="37">
        <v>45</v>
      </c>
      <c r="F482" s="37">
        <v>38</v>
      </c>
      <c r="G482" s="6" t="s">
        <v>5</v>
      </c>
      <c r="H482" s="5">
        <v>34.9</v>
      </c>
      <c r="I482" s="4" t="s">
        <v>52</v>
      </c>
      <c r="J482" s="3" t="s">
        <v>3</v>
      </c>
      <c r="K482" s="2">
        <v>2006</v>
      </c>
      <c r="L482" s="38" t="s">
        <v>2</v>
      </c>
      <c r="M482" s="8" t="s">
        <v>1</v>
      </c>
      <c r="N482" s="39">
        <v>4</v>
      </c>
      <c r="O482" s="35"/>
      <c r="P482" s="35"/>
      <c r="Q482" s="35"/>
      <c r="R482" s="35"/>
      <c r="S482" s="35"/>
      <c r="T482" s="35"/>
      <c r="U482" s="35"/>
      <c r="V482" s="35"/>
      <c r="W482" s="35"/>
      <c r="X482" s="35"/>
    </row>
    <row r="483" spans="1:24" ht="25.5">
      <c r="A483" s="36">
        <v>481</v>
      </c>
      <c r="B483" s="7" t="s">
        <v>464</v>
      </c>
      <c r="C483" s="4" t="s">
        <v>7</v>
      </c>
      <c r="D483" s="4" t="s">
        <v>6</v>
      </c>
      <c r="E483" s="37">
        <v>38</v>
      </c>
      <c r="F483" s="37">
        <v>31.6</v>
      </c>
      <c r="G483" s="6" t="s">
        <v>5</v>
      </c>
      <c r="H483" s="5">
        <v>34.9</v>
      </c>
      <c r="I483" s="4" t="s">
        <v>52</v>
      </c>
      <c r="J483" s="3" t="s">
        <v>3</v>
      </c>
      <c r="K483" s="2">
        <v>2006</v>
      </c>
      <c r="L483" s="38" t="s">
        <v>2</v>
      </c>
      <c r="M483" s="8" t="s">
        <v>1</v>
      </c>
      <c r="N483" s="39">
        <v>4</v>
      </c>
      <c r="O483" s="35"/>
      <c r="P483" s="35"/>
      <c r="Q483" s="35"/>
      <c r="R483" s="35"/>
      <c r="S483" s="35"/>
      <c r="T483" s="35"/>
      <c r="U483" s="35"/>
      <c r="V483" s="35"/>
      <c r="W483" s="35"/>
      <c r="X483" s="35"/>
    </row>
    <row r="484" spans="1:24" ht="25.5">
      <c r="A484" s="36">
        <v>482</v>
      </c>
      <c r="B484" s="7" t="s">
        <v>463</v>
      </c>
      <c r="C484" s="4" t="s">
        <v>7</v>
      </c>
      <c r="D484" s="4" t="s">
        <v>9</v>
      </c>
      <c r="E484" s="37">
        <v>45</v>
      </c>
      <c r="F484" s="37">
        <v>38</v>
      </c>
      <c r="G484" s="6" t="s">
        <v>5</v>
      </c>
      <c r="H484" s="5">
        <v>7.3</v>
      </c>
      <c r="I484" s="4" t="s">
        <v>52</v>
      </c>
      <c r="J484" s="3" t="s">
        <v>3</v>
      </c>
      <c r="K484" s="2">
        <v>2006</v>
      </c>
      <c r="L484" s="38" t="s">
        <v>2</v>
      </c>
      <c r="M484" s="8" t="s">
        <v>1</v>
      </c>
      <c r="N484" s="39">
        <v>4</v>
      </c>
      <c r="O484" s="35"/>
      <c r="P484" s="35"/>
      <c r="Q484" s="35"/>
      <c r="R484" s="35"/>
      <c r="S484" s="35"/>
      <c r="T484" s="35"/>
      <c r="U484" s="35"/>
      <c r="V484" s="35"/>
      <c r="W484" s="35"/>
      <c r="X484" s="35"/>
    </row>
    <row r="485" spans="1:24" ht="25.5">
      <c r="A485" s="36">
        <v>483</v>
      </c>
      <c r="B485" s="7" t="s">
        <v>463</v>
      </c>
      <c r="C485" s="4" t="s">
        <v>7</v>
      </c>
      <c r="D485" s="4" t="s">
        <v>6</v>
      </c>
      <c r="E485" s="37">
        <v>45</v>
      </c>
      <c r="F485" s="37">
        <v>38</v>
      </c>
      <c r="G485" s="6" t="s">
        <v>5</v>
      </c>
      <c r="H485" s="5">
        <v>7.3</v>
      </c>
      <c r="I485" s="4" t="s">
        <v>52</v>
      </c>
      <c r="J485" s="3" t="s">
        <v>3</v>
      </c>
      <c r="K485" s="2">
        <v>2006</v>
      </c>
      <c r="L485" s="38" t="s">
        <v>2</v>
      </c>
      <c r="M485" s="8" t="s">
        <v>1</v>
      </c>
      <c r="N485" s="39">
        <v>4</v>
      </c>
      <c r="O485" s="35"/>
      <c r="P485" s="35"/>
      <c r="Q485" s="35"/>
      <c r="R485" s="35"/>
      <c r="S485" s="35"/>
      <c r="T485" s="35"/>
      <c r="U485" s="35"/>
      <c r="V485" s="35"/>
      <c r="W485" s="35"/>
      <c r="X485" s="35"/>
    </row>
    <row r="486" spans="1:24" ht="25.5">
      <c r="A486" s="36">
        <v>484</v>
      </c>
      <c r="B486" s="7" t="s">
        <v>463</v>
      </c>
      <c r="C486" s="4" t="s">
        <v>7</v>
      </c>
      <c r="D486" s="4" t="s">
        <v>9</v>
      </c>
      <c r="E486" s="37">
        <v>57</v>
      </c>
      <c r="F486" s="37">
        <v>50</v>
      </c>
      <c r="G486" s="6" t="s">
        <v>5</v>
      </c>
      <c r="H486" s="5">
        <v>2.5</v>
      </c>
      <c r="I486" s="4" t="s">
        <v>52</v>
      </c>
      <c r="J486" s="3" t="s">
        <v>3</v>
      </c>
      <c r="K486" s="2">
        <v>2012</v>
      </c>
      <c r="L486" s="38" t="s">
        <v>2</v>
      </c>
      <c r="M486" s="8" t="s">
        <v>1</v>
      </c>
      <c r="N486" s="39">
        <v>4</v>
      </c>
      <c r="O486" s="35"/>
      <c r="P486" s="35"/>
      <c r="Q486" s="35"/>
      <c r="R486" s="35"/>
      <c r="S486" s="35"/>
      <c r="T486" s="35"/>
      <c r="U486" s="35"/>
      <c r="V486" s="35"/>
      <c r="W486" s="35"/>
      <c r="X486" s="35"/>
    </row>
    <row r="487" spans="1:24" ht="25.5">
      <c r="A487" s="36">
        <v>485</v>
      </c>
      <c r="B487" s="7" t="s">
        <v>463</v>
      </c>
      <c r="C487" s="4" t="s">
        <v>7</v>
      </c>
      <c r="D487" s="4" t="s">
        <v>6</v>
      </c>
      <c r="E487" s="37">
        <v>45</v>
      </c>
      <c r="F487" s="37">
        <v>38</v>
      </c>
      <c r="G487" s="6" t="s">
        <v>5</v>
      </c>
      <c r="H487" s="5">
        <v>2.5</v>
      </c>
      <c r="I487" s="4" t="s">
        <v>52</v>
      </c>
      <c r="J487" s="3" t="s">
        <v>3</v>
      </c>
      <c r="K487" s="2">
        <v>2012</v>
      </c>
      <c r="L487" s="38" t="s">
        <v>2</v>
      </c>
      <c r="M487" s="8" t="s">
        <v>1</v>
      </c>
      <c r="N487" s="39">
        <v>4</v>
      </c>
      <c r="O487" s="35"/>
      <c r="P487" s="35"/>
      <c r="Q487" s="35"/>
      <c r="R487" s="35"/>
      <c r="S487" s="35"/>
      <c r="T487" s="35"/>
      <c r="U487" s="35"/>
      <c r="V487" s="35"/>
      <c r="W487" s="35"/>
      <c r="X487" s="35"/>
    </row>
    <row r="488" spans="1:24" ht="25.5">
      <c r="A488" s="36">
        <v>486</v>
      </c>
      <c r="B488" s="7" t="s">
        <v>463</v>
      </c>
      <c r="C488" s="4" t="s">
        <v>7</v>
      </c>
      <c r="D488" s="4" t="s">
        <v>9</v>
      </c>
      <c r="E488" s="37">
        <v>32</v>
      </c>
      <c r="F488" s="37">
        <v>21.2</v>
      </c>
      <c r="G488" s="6" t="s">
        <v>141</v>
      </c>
      <c r="H488" s="5">
        <v>4.4000000000000004</v>
      </c>
      <c r="I488" s="4" t="s">
        <v>52</v>
      </c>
      <c r="J488" s="3" t="s">
        <v>3</v>
      </c>
      <c r="K488" s="2">
        <v>2012</v>
      </c>
      <c r="L488" s="38" t="s">
        <v>2</v>
      </c>
      <c r="M488" s="8" t="s">
        <v>1</v>
      </c>
      <c r="N488" s="39">
        <v>4</v>
      </c>
      <c r="O488" s="35"/>
      <c r="P488" s="35"/>
      <c r="Q488" s="35"/>
      <c r="R488" s="35"/>
      <c r="S488" s="35"/>
      <c r="T488" s="35"/>
      <c r="U488" s="35"/>
      <c r="V488" s="35"/>
      <c r="W488" s="35"/>
      <c r="X488" s="35"/>
    </row>
    <row r="489" spans="1:24" ht="25.5">
      <c r="A489" s="36">
        <v>487</v>
      </c>
      <c r="B489" s="7" t="s">
        <v>463</v>
      </c>
      <c r="C489" s="4" t="s">
        <v>7</v>
      </c>
      <c r="D489" s="4" t="s">
        <v>6</v>
      </c>
      <c r="E489" s="37">
        <v>25</v>
      </c>
      <c r="F489" s="37">
        <v>16.600000000000001</v>
      </c>
      <c r="G489" s="6" t="s">
        <v>141</v>
      </c>
      <c r="H489" s="5">
        <v>4.4000000000000004</v>
      </c>
      <c r="I489" s="4" t="s">
        <v>52</v>
      </c>
      <c r="J489" s="3" t="s">
        <v>3</v>
      </c>
      <c r="K489" s="2">
        <v>2012</v>
      </c>
      <c r="L489" s="38" t="s">
        <v>2</v>
      </c>
      <c r="M489" s="8" t="s">
        <v>1</v>
      </c>
      <c r="N489" s="39">
        <v>4</v>
      </c>
      <c r="O489" s="35"/>
      <c r="P489" s="35"/>
      <c r="Q489" s="35"/>
      <c r="R489" s="35"/>
      <c r="S489" s="35"/>
      <c r="T489" s="35"/>
      <c r="U489" s="35"/>
      <c r="V489" s="35"/>
      <c r="W489" s="35"/>
      <c r="X489" s="35"/>
    </row>
    <row r="490" spans="1:24" ht="25.5">
      <c r="A490" s="36">
        <v>488</v>
      </c>
      <c r="B490" s="7" t="s">
        <v>463</v>
      </c>
      <c r="C490" s="4" t="s">
        <v>7</v>
      </c>
      <c r="D490" s="4" t="s">
        <v>9</v>
      </c>
      <c r="E490" s="37">
        <v>20</v>
      </c>
      <c r="F490" s="37">
        <v>14.4</v>
      </c>
      <c r="G490" s="6" t="s">
        <v>5</v>
      </c>
      <c r="H490" s="5">
        <v>82.6</v>
      </c>
      <c r="I490" s="4" t="s">
        <v>52</v>
      </c>
      <c r="J490" s="3" t="s">
        <v>3</v>
      </c>
      <c r="K490" s="2">
        <v>2006</v>
      </c>
      <c r="L490" s="38" t="s">
        <v>2</v>
      </c>
      <c r="M490" s="8" t="s">
        <v>1</v>
      </c>
      <c r="N490" s="39">
        <v>4</v>
      </c>
      <c r="O490" s="35"/>
      <c r="P490" s="35"/>
      <c r="Q490" s="35"/>
      <c r="R490" s="35"/>
      <c r="S490" s="35"/>
      <c r="T490" s="35"/>
      <c r="U490" s="35"/>
      <c r="V490" s="35"/>
      <c r="W490" s="35"/>
      <c r="X490" s="35"/>
    </row>
    <row r="491" spans="1:24" ht="25.5">
      <c r="A491" s="36">
        <v>489</v>
      </c>
      <c r="B491" s="7" t="s">
        <v>463</v>
      </c>
      <c r="C491" s="4" t="s">
        <v>7</v>
      </c>
      <c r="D491" s="4" t="s">
        <v>6</v>
      </c>
      <c r="E491" s="37">
        <v>20</v>
      </c>
      <c r="F491" s="37">
        <v>14.4</v>
      </c>
      <c r="G491" s="6" t="s">
        <v>5</v>
      </c>
      <c r="H491" s="5">
        <v>82.6</v>
      </c>
      <c r="I491" s="4" t="s">
        <v>52</v>
      </c>
      <c r="J491" s="3" t="s">
        <v>3</v>
      </c>
      <c r="K491" s="2">
        <v>2006</v>
      </c>
      <c r="L491" s="38" t="s">
        <v>2</v>
      </c>
      <c r="M491" s="8" t="s">
        <v>1</v>
      </c>
      <c r="N491" s="39">
        <v>4</v>
      </c>
      <c r="O491" s="35"/>
      <c r="P491" s="35"/>
      <c r="Q491" s="35"/>
      <c r="R491" s="35"/>
      <c r="S491" s="35"/>
      <c r="T491" s="35"/>
      <c r="U491" s="35"/>
      <c r="V491" s="35"/>
      <c r="W491" s="35"/>
      <c r="X491" s="35"/>
    </row>
    <row r="492" spans="1:24" ht="25.5">
      <c r="A492" s="36">
        <v>490</v>
      </c>
      <c r="B492" s="7" t="s">
        <v>462</v>
      </c>
      <c r="C492" s="4" t="s">
        <v>7</v>
      </c>
      <c r="D492" s="4" t="s">
        <v>9</v>
      </c>
      <c r="E492" s="37">
        <v>57</v>
      </c>
      <c r="F492" s="37">
        <v>50</v>
      </c>
      <c r="G492" s="6" t="s">
        <v>5</v>
      </c>
      <c r="H492" s="5">
        <v>65.5</v>
      </c>
      <c r="I492" s="4" t="s">
        <v>52</v>
      </c>
      <c r="J492" s="3" t="s">
        <v>280</v>
      </c>
      <c r="K492" s="2">
        <v>2006</v>
      </c>
      <c r="L492" s="38" t="s">
        <v>2</v>
      </c>
      <c r="M492" s="8" t="s">
        <v>1</v>
      </c>
      <c r="N492" s="39">
        <v>4</v>
      </c>
      <c r="O492" s="35"/>
      <c r="P492" s="35"/>
      <c r="Q492" s="35"/>
      <c r="R492" s="35"/>
      <c r="S492" s="35"/>
      <c r="T492" s="35"/>
      <c r="U492" s="35"/>
      <c r="V492" s="35"/>
      <c r="W492" s="35"/>
      <c r="X492" s="35"/>
    </row>
    <row r="493" spans="1:24" ht="25.5">
      <c r="A493" s="36">
        <v>491</v>
      </c>
      <c r="B493" s="7" t="s">
        <v>462</v>
      </c>
      <c r="C493" s="4" t="s">
        <v>7</v>
      </c>
      <c r="D493" s="4" t="s">
        <v>6</v>
      </c>
      <c r="E493" s="37">
        <v>38</v>
      </c>
      <c r="F493" s="37">
        <v>31.6</v>
      </c>
      <c r="G493" s="6" t="s">
        <v>5</v>
      </c>
      <c r="H493" s="5">
        <v>65.5</v>
      </c>
      <c r="I493" s="4" t="s">
        <v>52</v>
      </c>
      <c r="J493" s="3" t="s">
        <v>280</v>
      </c>
      <c r="K493" s="2">
        <v>2006</v>
      </c>
      <c r="L493" s="38" t="s">
        <v>2</v>
      </c>
      <c r="M493" s="8" t="s">
        <v>1</v>
      </c>
      <c r="N493" s="39">
        <v>4</v>
      </c>
      <c r="O493" s="35"/>
      <c r="P493" s="35"/>
      <c r="Q493" s="35"/>
      <c r="R493" s="35"/>
      <c r="S493" s="35"/>
      <c r="T493" s="35"/>
      <c r="U493" s="35"/>
      <c r="V493" s="35"/>
      <c r="W493" s="35"/>
      <c r="X493" s="35"/>
    </row>
    <row r="494" spans="1:24" ht="25.5">
      <c r="A494" s="36">
        <v>492</v>
      </c>
      <c r="B494" s="7" t="s">
        <v>462</v>
      </c>
      <c r="C494" s="4" t="s">
        <v>7</v>
      </c>
      <c r="D494" s="4" t="s">
        <v>9</v>
      </c>
      <c r="E494" s="37">
        <v>57</v>
      </c>
      <c r="F494" s="37">
        <v>50</v>
      </c>
      <c r="G494" s="6" t="s">
        <v>5</v>
      </c>
      <c r="H494" s="5">
        <v>15</v>
      </c>
      <c r="I494" s="4" t="s">
        <v>52</v>
      </c>
      <c r="J494" s="3" t="s">
        <v>51</v>
      </c>
      <c r="K494" s="2">
        <v>2006</v>
      </c>
      <c r="L494" s="38" t="s">
        <v>2</v>
      </c>
      <c r="M494" s="8" t="s">
        <v>1</v>
      </c>
      <c r="N494" s="39">
        <v>4</v>
      </c>
      <c r="O494" s="35"/>
      <c r="P494" s="35"/>
      <c r="Q494" s="35"/>
      <c r="R494" s="35"/>
      <c r="S494" s="35"/>
      <c r="T494" s="35"/>
      <c r="U494" s="35"/>
      <c r="V494" s="35"/>
      <c r="W494" s="35"/>
      <c r="X494" s="35"/>
    </row>
    <row r="495" spans="1:24" ht="25.5">
      <c r="A495" s="36">
        <v>493</v>
      </c>
      <c r="B495" s="7" t="s">
        <v>462</v>
      </c>
      <c r="C495" s="4" t="s">
        <v>7</v>
      </c>
      <c r="D495" s="4" t="s">
        <v>6</v>
      </c>
      <c r="E495" s="37">
        <v>38</v>
      </c>
      <c r="F495" s="37">
        <v>31.6</v>
      </c>
      <c r="G495" s="6" t="s">
        <v>5</v>
      </c>
      <c r="H495" s="5">
        <v>15</v>
      </c>
      <c r="I495" s="4" t="s">
        <v>52</v>
      </c>
      <c r="J495" s="3" t="s">
        <v>51</v>
      </c>
      <c r="K495" s="2">
        <v>2006</v>
      </c>
      <c r="L495" s="38" t="s">
        <v>2</v>
      </c>
      <c r="M495" s="8" t="s">
        <v>1</v>
      </c>
      <c r="N495" s="39">
        <v>4</v>
      </c>
      <c r="O495" s="35"/>
      <c r="P495" s="35"/>
      <c r="Q495" s="35"/>
      <c r="R495" s="35"/>
      <c r="S495" s="35"/>
      <c r="T495" s="35"/>
      <c r="U495" s="35"/>
      <c r="V495" s="35"/>
      <c r="W495" s="35"/>
      <c r="X495" s="35"/>
    </row>
    <row r="496" spans="1:24" ht="25.5">
      <c r="A496" s="36">
        <v>494</v>
      </c>
      <c r="B496" s="7" t="s">
        <v>461</v>
      </c>
      <c r="C496" s="4" t="s">
        <v>7</v>
      </c>
      <c r="D496" s="4" t="s">
        <v>9</v>
      </c>
      <c r="E496" s="37">
        <v>57</v>
      </c>
      <c r="F496" s="37">
        <v>50</v>
      </c>
      <c r="G496" s="6" t="s">
        <v>5</v>
      </c>
      <c r="H496" s="5">
        <v>8.1</v>
      </c>
      <c r="I496" s="4" t="s">
        <v>52</v>
      </c>
      <c r="J496" s="3" t="s">
        <v>3</v>
      </c>
      <c r="K496" s="2">
        <v>2006</v>
      </c>
      <c r="L496" s="38" t="s">
        <v>2</v>
      </c>
      <c r="M496" s="8" t="s">
        <v>1</v>
      </c>
      <c r="N496" s="39">
        <v>4</v>
      </c>
      <c r="O496" s="35"/>
      <c r="P496" s="35"/>
      <c r="Q496" s="35"/>
      <c r="R496" s="35"/>
      <c r="S496" s="35"/>
      <c r="T496" s="35"/>
      <c r="U496" s="35"/>
      <c r="V496" s="35"/>
      <c r="W496" s="35"/>
      <c r="X496" s="35"/>
    </row>
    <row r="497" spans="1:24" ht="25.5">
      <c r="A497" s="36">
        <v>495</v>
      </c>
      <c r="B497" s="7" t="s">
        <v>461</v>
      </c>
      <c r="C497" s="4" t="s">
        <v>7</v>
      </c>
      <c r="D497" s="4" t="s">
        <v>6</v>
      </c>
      <c r="E497" s="37">
        <v>38</v>
      </c>
      <c r="F497" s="37">
        <v>31.6</v>
      </c>
      <c r="G497" s="6" t="s">
        <v>5</v>
      </c>
      <c r="H497" s="5">
        <v>8.1</v>
      </c>
      <c r="I497" s="4" t="s">
        <v>52</v>
      </c>
      <c r="J497" s="3" t="s">
        <v>3</v>
      </c>
      <c r="K497" s="2">
        <v>2006</v>
      </c>
      <c r="L497" s="38" t="s">
        <v>2</v>
      </c>
      <c r="M497" s="8" t="s">
        <v>1</v>
      </c>
      <c r="N497" s="39">
        <v>4</v>
      </c>
      <c r="O497" s="35"/>
      <c r="P497" s="35"/>
      <c r="Q497" s="35"/>
      <c r="R497" s="35"/>
      <c r="S497" s="35"/>
      <c r="T497" s="35"/>
      <c r="U497" s="35"/>
      <c r="V497" s="35"/>
      <c r="W497" s="35"/>
      <c r="X497" s="35"/>
    </row>
    <row r="498" spans="1:24" ht="25.5">
      <c r="A498" s="36">
        <v>496</v>
      </c>
      <c r="B498" s="7" t="s">
        <v>461</v>
      </c>
      <c r="C498" s="4" t="s">
        <v>7</v>
      </c>
      <c r="D498" s="4" t="s">
        <v>9</v>
      </c>
      <c r="E498" s="37">
        <v>32</v>
      </c>
      <c r="F498" s="37">
        <v>21.2</v>
      </c>
      <c r="G498" s="6" t="s">
        <v>141</v>
      </c>
      <c r="H498" s="5">
        <v>7.5</v>
      </c>
      <c r="I498" s="4" t="s">
        <v>52</v>
      </c>
      <c r="J498" s="3" t="s">
        <v>3</v>
      </c>
      <c r="K498" s="2">
        <v>2012</v>
      </c>
      <c r="L498" s="38" t="s">
        <v>2</v>
      </c>
      <c r="M498" s="8" t="s">
        <v>1</v>
      </c>
      <c r="N498" s="39">
        <v>4</v>
      </c>
      <c r="O498" s="35"/>
      <c r="P498" s="35"/>
      <c r="Q498" s="35"/>
      <c r="R498" s="35"/>
      <c r="S498" s="35"/>
      <c r="T498" s="35"/>
      <c r="U498" s="35"/>
      <c r="V498" s="35"/>
      <c r="W498" s="35"/>
      <c r="X498" s="35"/>
    </row>
    <row r="499" spans="1:24" ht="25.5">
      <c r="A499" s="36">
        <v>497</v>
      </c>
      <c r="B499" s="7" t="s">
        <v>461</v>
      </c>
      <c r="C499" s="4" t="s">
        <v>7</v>
      </c>
      <c r="D499" s="4" t="s">
        <v>6</v>
      </c>
      <c r="E499" s="37">
        <v>25</v>
      </c>
      <c r="F499" s="37">
        <v>16.600000000000001</v>
      </c>
      <c r="G499" s="6" t="s">
        <v>141</v>
      </c>
      <c r="H499" s="5">
        <v>7.5</v>
      </c>
      <c r="I499" s="4" t="s">
        <v>52</v>
      </c>
      <c r="J499" s="3" t="s">
        <v>3</v>
      </c>
      <c r="K499" s="2">
        <v>2012</v>
      </c>
      <c r="L499" s="38" t="s">
        <v>2</v>
      </c>
      <c r="M499" s="8" t="s">
        <v>1</v>
      </c>
      <c r="N499" s="39">
        <v>4</v>
      </c>
      <c r="O499" s="35"/>
      <c r="P499" s="35"/>
      <c r="Q499" s="35"/>
      <c r="R499" s="35"/>
      <c r="S499" s="35"/>
      <c r="T499" s="35"/>
      <c r="U499" s="35"/>
      <c r="V499" s="35"/>
      <c r="W499" s="35"/>
      <c r="X499" s="35"/>
    </row>
    <row r="500" spans="1:24" ht="25.5">
      <c r="A500" s="36">
        <v>498</v>
      </c>
      <c r="B500" s="7" t="s">
        <v>461</v>
      </c>
      <c r="C500" s="4" t="s">
        <v>7</v>
      </c>
      <c r="D500" s="4" t="s">
        <v>9</v>
      </c>
      <c r="E500" s="37">
        <v>76</v>
      </c>
      <c r="F500" s="37">
        <v>69</v>
      </c>
      <c r="G500" s="6" t="s">
        <v>5</v>
      </c>
      <c r="H500" s="5">
        <v>19</v>
      </c>
      <c r="I500" s="4" t="s">
        <v>52</v>
      </c>
      <c r="J500" s="3" t="s">
        <v>3</v>
      </c>
      <c r="K500" s="2">
        <v>2012</v>
      </c>
      <c r="L500" s="38" t="s">
        <v>2</v>
      </c>
      <c r="M500" s="8" t="s">
        <v>1</v>
      </c>
      <c r="N500" s="39">
        <v>4</v>
      </c>
      <c r="O500" s="35"/>
      <c r="P500" s="35"/>
      <c r="Q500" s="35"/>
      <c r="R500" s="35"/>
      <c r="S500" s="35"/>
      <c r="T500" s="35"/>
      <c r="U500" s="35"/>
      <c r="V500" s="35"/>
      <c r="W500" s="35"/>
      <c r="X500" s="35"/>
    </row>
    <row r="501" spans="1:24" ht="25.5">
      <c r="A501" s="36">
        <v>499</v>
      </c>
      <c r="B501" s="7" t="s">
        <v>461</v>
      </c>
      <c r="C501" s="4" t="s">
        <v>7</v>
      </c>
      <c r="D501" s="4" t="s">
        <v>6</v>
      </c>
      <c r="E501" s="37">
        <v>57</v>
      </c>
      <c r="F501" s="37">
        <v>50</v>
      </c>
      <c r="G501" s="6" t="s">
        <v>5</v>
      </c>
      <c r="H501" s="5">
        <v>19</v>
      </c>
      <c r="I501" s="4" t="s">
        <v>52</v>
      </c>
      <c r="J501" s="3" t="s">
        <v>3</v>
      </c>
      <c r="K501" s="2">
        <v>2012</v>
      </c>
      <c r="L501" s="38" t="s">
        <v>2</v>
      </c>
      <c r="M501" s="8" t="s">
        <v>1</v>
      </c>
      <c r="N501" s="39">
        <v>4</v>
      </c>
      <c r="O501" s="35"/>
      <c r="P501" s="35"/>
      <c r="Q501" s="35"/>
      <c r="R501" s="35"/>
      <c r="S501" s="35"/>
      <c r="T501" s="35"/>
      <c r="U501" s="35"/>
      <c r="V501" s="35"/>
      <c r="W501" s="35"/>
      <c r="X501" s="35"/>
    </row>
    <row r="502" spans="1:24" ht="25.5">
      <c r="A502" s="36">
        <v>500</v>
      </c>
      <c r="B502" s="7" t="s">
        <v>460</v>
      </c>
      <c r="C502" s="4" t="s">
        <v>7</v>
      </c>
      <c r="D502" s="4" t="s">
        <v>9</v>
      </c>
      <c r="E502" s="37">
        <v>57</v>
      </c>
      <c r="F502" s="37">
        <v>50</v>
      </c>
      <c r="G502" s="6" t="s">
        <v>5</v>
      </c>
      <c r="H502" s="5">
        <v>28</v>
      </c>
      <c r="I502" s="4" t="s">
        <v>52</v>
      </c>
      <c r="J502" s="3" t="s">
        <v>3</v>
      </c>
      <c r="K502" s="2">
        <v>2006</v>
      </c>
      <c r="L502" s="38" t="s">
        <v>2</v>
      </c>
      <c r="M502" s="8" t="s">
        <v>1</v>
      </c>
      <c r="N502" s="39">
        <v>4</v>
      </c>
      <c r="O502" s="35"/>
      <c r="P502" s="35"/>
      <c r="Q502" s="35"/>
      <c r="R502" s="35"/>
      <c r="S502" s="35"/>
      <c r="T502" s="35"/>
      <c r="U502" s="35"/>
      <c r="V502" s="35"/>
      <c r="W502" s="35"/>
      <c r="X502" s="35"/>
    </row>
    <row r="503" spans="1:24" ht="25.5">
      <c r="A503" s="36">
        <v>501</v>
      </c>
      <c r="B503" s="7" t="s">
        <v>460</v>
      </c>
      <c r="C503" s="4" t="s">
        <v>7</v>
      </c>
      <c r="D503" s="4" t="s">
        <v>6</v>
      </c>
      <c r="E503" s="37">
        <v>45</v>
      </c>
      <c r="F503" s="37">
        <v>38</v>
      </c>
      <c r="G503" s="6" t="s">
        <v>5</v>
      </c>
      <c r="H503" s="5">
        <v>28</v>
      </c>
      <c r="I503" s="4" t="s">
        <v>52</v>
      </c>
      <c r="J503" s="3" t="s">
        <v>3</v>
      </c>
      <c r="K503" s="2">
        <v>2006</v>
      </c>
      <c r="L503" s="38" t="s">
        <v>2</v>
      </c>
      <c r="M503" s="8" t="s">
        <v>1</v>
      </c>
      <c r="N503" s="39">
        <v>4</v>
      </c>
      <c r="O503" s="35"/>
      <c r="P503" s="35"/>
      <c r="Q503" s="35"/>
      <c r="R503" s="35"/>
      <c r="S503" s="35"/>
      <c r="T503" s="35"/>
      <c r="U503" s="35"/>
      <c r="V503" s="35"/>
      <c r="W503" s="35"/>
      <c r="X503" s="35"/>
    </row>
    <row r="504" spans="1:24" ht="25.5">
      <c r="A504" s="36">
        <v>502</v>
      </c>
      <c r="B504" s="18" t="s">
        <v>196</v>
      </c>
      <c r="C504" s="4" t="s">
        <v>7</v>
      </c>
      <c r="D504" s="4" t="s">
        <v>9</v>
      </c>
      <c r="E504" s="37">
        <v>20</v>
      </c>
      <c r="F504" s="37">
        <v>13.2</v>
      </c>
      <c r="G504" s="6" t="s">
        <v>141</v>
      </c>
      <c r="H504" s="25">
        <v>130</v>
      </c>
      <c r="I504" s="4" t="s">
        <v>52</v>
      </c>
      <c r="J504" s="3" t="s">
        <v>3</v>
      </c>
      <c r="K504" s="2">
        <v>2005</v>
      </c>
      <c r="L504" s="38" t="s">
        <v>2</v>
      </c>
      <c r="M504" s="8" t="s">
        <v>1</v>
      </c>
      <c r="N504" s="39">
        <v>4</v>
      </c>
      <c r="O504" s="35"/>
      <c r="P504" s="35"/>
      <c r="Q504" s="35"/>
      <c r="R504" s="35"/>
      <c r="S504" s="35"/>
      <c r="T504" s="35"/>
      <c r="U504" s="35"/>
      <c r="V504" s="35"/>
      <c r="W504" s="35"/>
      <c r="X504" s="35"/>
    </row>
    <row r="505" spans="1:24" ht="25.5">
      <c r="A505" s="36">
        <v>503</v>
      </c>
      <c r="B505" s="18" t="s">
        <v>196</v>
      </c>
      <c r="C505" s="4" t="s">
        <v>7</v>
      </c>
      <c r="D505" s="4" t="s">
        <v>6</v>
      </c>
      <c r="E505" s="37">
        <v>20</v>
      </c>
      <c r="F505" s="37">
        <v>13.2</v>
      </c>
      <c r="G505" s="6" t="s">
        <v>141</v>
      </c>
      <c r="H505" s="25">
        <v>130</v>
      </c>
      <c r="I505" s="4" t="s">
        <v>52</v>
      </c>
      <c r="J505" s="3" t="s">
        <v>3</v>
      </c>
      <c r="K505" s="2">
        <v>2005</v>
      </c>
      <c r="L505" s="38" t="s">
        <v>2</v>
      </c>
      <c r="M505" s="8" t="s">
        <v>1</v>
      </c>
      <c r="N505" s="39">
        <v>4</v>
      </c>
      <c r="O505" s="35"/>
      <c r="P505" s="35"/>
      <c r="Q505" s="35"/>
      <c r="R505" s="35"/>
      <c r="S505" s="35"/>
      <c r="T505" s="35"/>
      <c r="U505" s="35"/>
      <c r="V505" s="35"/>
      <c r="W505" s="35"/>
      <c r="X505" s="35"/>
    </row>
    <row r="506" spans="1:24" ht="25.5">
      <c r="A506" s="36">
        <v>504</v>
      </c>
      <c r="B506" s="7" t="s">
        <v>459</v>
      </c>
      <c r="C506" s="4" t="s">
        <v>10</v>
      </c>
      <c r="D506" s="4" t="s">
        <v>9</v>
      </c>
      <c r="E506" s="37">
        <v>159</v>
      </c>
      <c r="F506" s="37">
        <v>150</v>
      </c>
      <c r="G506" s="6" t="s">
        <v>5</v>
      </c>
      <c r="H506" s="5">
        <v>212.4</v>
      </c>
      <c r="I506" s="4" t="s">
        <v>52</v>
      </c>
      <c r="J506" s="3" t="s">
        <v>3</v>
      </c>
      <c r="K506" s="2">
        <v>1976</v>
      </c>
      <c r="L506" s="38" t="s">
        <v>2</v>
      </c>
      <c r="M506" s="8" t="s">
        <v>111</v>
      </c>
      <c r="N506" s="39">
        <v>7</v>
      </c>
      <c r="O506" s="35"/>
      <c r="P506" s="35"/>
      <c r="Q506" s="35"/>
      <c r="R506" s="35"/>
      <c r="S506" s="35"/>
      <c r="T506" s="35"/>
      <c r="U506" s="35"/>
      <c r="V506" s="35"/>
      <c r="W506" s="35"/>
      <c r="X506" s="35"/>
    </row>
    <row r="507" spans="1:24" ht="25.5">
      <c r="A507" s="36">
        <v>505</v>
      </c>
      <c r="B507" s="7" t="s">
        <v>459</v>
      </c>
      <c r="C507" s="4" t="s">
        <v>10</v>
      </c>
      <c r="D507" s="4" t="s">
        <v>6</v>
      </c>
      <c r="E507" s="37">
        <v>159</v>
      </c>
      <c r="F507" s="37">
        <v>150</v>
      </c>
      <c r="G507" s="6" t="s">
        <v>5</v>
      </c>
      <c r="H507" s="5">
        <v>212.4</v>
      </c>
      <c r="I507" s="4" t="s">
        <v>52</v>
      </c>
      <c r="J507" s="3" t="s">
        <v>3</v>
      </c>
      <c r="K507" s="2">
        <v>1976</v>
      </c>
      <c r="L507" s="38" t="s">
        <v>2</v>
      </c>
      <c r="M507" s="8" t="s">
        <v>111</v>
      </c>
      <c r="N507" s="39">
        <v>7</v>
      </c>
      <c r="O507" s="35"/>
      <c r="P507" s="35"/>
      <c r="Q507" s="35"/>
      <c r="R507" s="35"/>
      <c r="S507" s="35"/>
      <c r="T507" s="35"/>
      <c r="U507" s="35"/>
      <c r="V507" s="35"/>
      <c r="W507" s="35"/>
      <c r="X507" s="35"/>
    </row>
    <row r="508" spans="1:24" ht="25.5">
      <c r="A508" s="36">
        <v>506</v>
      </c>
      <c r="B508" s="7" t="s">
        <v>458</v>
      </c>
      <c r="C508" s="4" t="s">
        <v>10</v>
      </c>
      <c r="D508" s="4" t="s">
        <v>9</v>
      </c>
      <c r="E508" s="37">
        <v>76</v>
      </c>
      <c r="F508" s="37">
        <v>69</v>
      </c>
      <c r="G508" s="6" t="s">
        <v>5</v>
      </c>
      <c r="H508" s="5">
        <v>51.9</v>
      </c>
      <c r="I508" s="4" t="s">
        <v>52</v>
      </c>
      <c r="J508" s="3" t="s">
        <v>3</v>
      </c>
      <c r="K508" s="2">
        <v>1976</v>
      </c>
      <c r="L508" s="38" t="s">
        <v>2</v>
      </c>
      <c r="M508" s="8" t="s">
        <v>111</v>
      </c>
      <c r="N508" s="39">
        <v>7</v>
      </c>
      <c r="O508" s="35"/>
      <c r="P508" s="35"/>
      <c r="Q508" s="35"/>
      <c r="R508" s="35"/>
      <c r="S508" s="35"/>
      <c r="T508" s="35"/>
      <c r="U508" s="35"/>
      <c r="V508" s="35"/>
      <c r="W508" s="35"/>
      <c r="X508" s="35"/>
    </row>
    <row r="509" spans="1:24" ht="25.5">
      <c r="A509" s="36">
        <v>507</v>
      </c>
      <c r="B509" s="7" t="s">
        <v>458</v>
      </c>
      <c r="C509" s="4" t="s">
        <v>10</v>
      </c>
      <c r="D509" s="4" t="s">
        <v>6</v>
      </c>
      <c r="E509" s="37">
        <v>76</v>
      </c>
      <c r="F509" s="37">
        <v>69</v>
      </c>
      <c r="G509" s="6" t="s">
        <v>5</v>
      </c>
      <c r="H509" s="5">
        <v>51.9</v>
      </c>
      <c r="I509" s="4" t="s">
        <v>52</v>
      </c>
      <c r="J509" s="3" t="s">
        <v>3</v>
      </c>
      <c r="K509" s="2">
        <v>1976</v>
      </c>
      <c r="L509" s="38" t="s">
        <v>2</v>
      </c>
      <c r="M509" s="8" t="s">
        <v>111</v>
      </c>
      <c r="N509" s="39">
        <v>7</v>
      </c>
      <c r="O509" s="35"/>
      <c r="P509" s="35"/>
      <c r="Q509" s="35"/>
      <c r="R509" s="35"/>
      <c r="S509" s="35"/>
      <c r="T509" s="35"/>
      <c r="U509" s="35"/>
      <c r="V509" s="35"/>
      <c r="W509" s="35"/>
      <c r="X509" s="35"/>
    </row>
    <row r="510" spans="1:24" ht="25.5">
      <c r="A510" s="36">
        <v>508</v>
      </c>
      <c r="B510" s="7" t="s">
        <v>457</v>
      </c>
      <c r="C510" s="4" t="s">
        <v>10</v>
      </c>
      <c r="D510" s="4" t="s">
        <v>9</v>
      </c>
      <c r="E510" s="37">
        <v>133</v>
      </c>
      <c r="F510" s="37">
        <v>124</v>
      </c>
      <c r="G510" s="6" t="s">
        <v>5</v>
      </c>
      <c r="H510" s="5">
        <v>208.3</v>
      </c>
      <c r="I510" s="4" t="s">
        <v>52</v>
      </c>
      <c r="J510" s="3" t="s">
        <v>3</v>
      </c>
      <c r="K510" s="2">
        <v>1986</v>
      </c>
      <c r="L510" s="38" t="s">
        <v>2</v>
      </c>
      <c r="M510" s="8" t="s">
        <v>111</v>
      </c>
      <c r="N510" s="39">
        <v>7</v>
      </c>
      <c r="O510" s="35"/>
      <c r="P510" s="35"/>
      <c r="Q510" s="35"/>
      <c r="R510" s="35"/>
      <c r="S510" s="35"/>
      <c r="T510" s="35"/>
      <c r="U510" s="35"/>
      <c r="V510" s="35"/>
      <c r="W510" s="35"/>
      <c r="X510" s="35"/>
    </row>
    <row r="511" spans="1:24" ht="25.5">
      <c r="A511" s="36">
        <v>509</v>
      </c>
      <c r="B511" s="7" t="s">
        <v>457</v>
      </c>
      <c r="C511" s="4" t="s">
        <v>10</v>
      </c>
      <c r="D511" s="4" t="s">
        <v>6</v>
      </c>
      <c r="E511" s="37">
        <v>133</v>
      </c>
      <c r="F511" s="37">
        <v>124</v>
      </c>
      <c r="G511" s="6" t="s">
        <v>5</v>
      </c>
      <c r="H511" s="5">
        <v>208.3</v>
      </c>
      <c r="I511" s="4" t="s">
        <v>52</v>
      </c>
      <c r="J511" s="3" t="s">
        <v>3</v>
      </c>
      <c r="K511" s="2">
        <v>1986</v>
      </c>
      <c r="L511" s="38" t="s">
        <v>2</v>
      </c>
      <c r="M511" s="8" t="s">
        <v>111</v>
      </c>
      <c r="N511" s="39">
        <v>7</v>
      </c>
      <c r="O511" s="35"/>
      <c r="P511" s="35"/>
      <c r="Q511" s="35"/>
      <c r="R511" s="35"/>
      <c r="S511" s="35"/>
      <c r="T511" s="35"/>
      <c r="U511" s="35"/>
      <c r="V511" s="35"/>
      <c r="W511" s="35"/>
      <c r="X511" s="35"/>
    </row>
    <row r="512" spans="1:24" ht="25.5">
      <c r="A512" s="36">
        <v>510</v>
      </c>
      <c r="B512" s="7" t="s">
        <v>457</v>
      </c>
      <c r="C512" s="4" t="s">
        <v>10</v>
      </c>
      <c r="D512" s="4" t="s">
        <v>9</v>
      </c>
      <c r="E512" s="37">
        <v>133</v>
      </c>
      <c r="F512" s="37">
        <v>124</v>
      </c>
      <c r="G512" s="6" t="s">
        <v>5</v>
      </c>
      <c r="H512" s="5">
        <v>22.1</v>
      </c>
      <c r="I512" s="4" t="s">
        <v>52</v>
      </c>
      <c r="J512" s="3" t="s">
        <v>51</v>
      </c>
      <c r="K512" s="2">
        <v>1986</v>
      </c>
      <c r="L512" s="38" t="s">
        <v>2</v>
      </c>
      <c r="M512" s="8" t="s">
        <v>111</v>
      </c>
      <c r="N512" s="39">
        <v>7</v>
      </c>
      <c r="O512" s="35"/>
      <c r="P512" s="35"/>
      <c r="Q512" s="35"/>
      <c r="R512" s="35"/>
      <c r="S512" s="35"/>
      <c r="T512" s="35"/>
      <c r="U512" s="35"/>
      <c r="V512" s="35"/>
      <c r="W512" s="35"/>
      <c r="X512" s="35"/>
    </row>
    <row r="513" spans="1:24" ht="25.5">
      <c r="A513" s="36">
        <v>511</v>
      </c>
      <c r="B513" s="7" t="s">
        <v>457</v>
      </c>
      <c r="C513" s="4" t="s">
        <v>10</v>
      </c>
      <c r="D513" s="4" t="s">
        <v>6</v>
      </c>
      <c r="E513" s="37">
        <v>133</v>
      </c>
      <c r="F513" s="37">
        <v>124</v>
      </c>
      <c r="G513" s="6" t="s">
        <v>5</v>
      </c>
      <c r="H513" s="5">
        <v>22.1</v>
      </c>
      <c r="I513" s="4" t="s">
        <v>105</v>
      </c>
      <c r="J513" s="3" t="s">
        <v>51</v>
      </c>
      <c r="K513" s="2">
        <v>1986</v>
      </c>
      <c r="L513" s="38" t="s">
        <v>2</v>
      </c>
      <c r="M513" s="8" t="s">
        <v>111</v>
      </c>
      <c r="N513" s="39">
        <v>7</v>
      </c>
      <c r="O513" s="35"/>
      <c r="P513" s="35"/>
      <c r="Q513" s="35"/>
      <c r="R513" s="35"/>
      <c r="S513" s="35"/>
      <c r="T513" s="35"/>
      <c r="U513" s="35"/>
      <c r="V513" s="35"/>
      <c r="W513" s="35"/>
      <c r="X513" s="35"/>
    </row>
    <row r="514" spans="1:24" ht="25.5">
      <c r="A514" s="36">
        <v>512</v>
      </c>
      <c r="B514" s="7" t="s">
        <v>457</v>
      </c>
      <c r="C514" s="4" t="s">
        <v>10</v>
      </c>
      <c r="D514" s="4" t="s">
        <v>9</v>
      </c>
      <c r="E514" s="37">
        <v>89</v>
      </c>
      <c r="F514" s="37">
        <v>82</v>
      </c>
      <c r="G514" s="6" t="s">
        <v>5</v>
      </c>
      <c r="H514" s="5">
        <v>156</v>
      </c>
      <c r="I514" s="4" t="s">
        <v>52</v>
      </c>
      <c r="J514" s="3" t="s">
        <v>3</v>
      </c>
      <c r="K514" s="2">
        <v>1986</v>
      </c>
      <c r="L514" s="38" t="s">
        <v>2</v>
      </c>
      <c r="M514" s="8" t="s">
        <v>111</v>
      </c>
      <c r="N514" s="39">
        <v>7</v>
      </c>
      <c r="O514" s="35"/>
      <c r="P514" s="35"/>
      <c r="Q514" s="35"/>
      <c r="R514" s="35"/>
      <c r="S514" s="35"/>
      <c r="T514" s="35"/>
      <c r="U514" s="35"/>
      <c r="V514" s="35"/>
      <c r="W514" s="35"/>
      <c r="X514" s="35"/>
    </row>
    <row r="515" spans="1:24" ht="25.5">
      <c r="A515" s="36">
        <v>513</v>
      </c>
      <c r="B515" s="7" t="s">
        <v>457</v>
      </c>
      <c r="C515" s="4" t="s">
        <v>10</v>
      </c>
      <c r="D515" s="4" t="s">
        <v>6</v>
      </c>
      <c r="E515" s="37">
        <v>89</v>
      </c>
      <c r="F515" s="37">
        <v>82</v>
      </c>
      <c r="G515" s="6" t="s">
        <v>5</v>
      </c>
      <c r="H515" s="5">
        <v>156</v>
      </c>
      <c r="I515" s="4" t="s">
        <v>52</v>
      </c>
      <c r="J515" s="3" t="s">
        <v>3</v>
      </c>
      <c r="K515" s="2">
        <v>1986</v>
      </c>
      <c r="L515" s="38" t="s">
        <v>2</v>
      </c>
      <c r="M515" s="8" t="s">
        <v>111</v>
      </c>
      <c r="N515" s="39">
        <v>7</v>
      </c>
      <c r="O515" s="35"/>
      <c r="P515" s="35"/>
      <c r="Q515" s="35"/>
      <c r="R515" s="35"/>
      <c r="S515" s="35"/>
      <c r="T515" s="35"/>
      <c r="U515" s="35"/>
      <c r="V515" s="35"/>
      <c r="W515" s="35"/>
      <c r="X515" s="35"/>
    </row>
    <row r="516" spans="1:24" ht="25.5">
      <c r="A516" s="36">
        <v>514</v>
      </c>
      <c r="B516" s="7" t="s">
        <v>457</v>
      </c>
      <c r="C516" s="4" t="s">
        <v>10</v>
      </c>
      <c r="D516" s="4" t="s">
        <v>9</v>
      </c>
      <c r="E516" s="37">
        <v>89</v>
      </c>
      <c r="F516" s="37">
        <v>82</v>
      </c>
      <c r="G516" s="6" t="s">
        <v>5</v>
      </c>
      <c r="H516" s="5">
        <v>12.1</v>
      </c>
      <c r="I516" s="4" t="s">
        <v>52</v>
      </c>
      <c r="J516" s="3" t="s">
        <v>280</v>
      </c>
      <c r="K516" s="2">
        <v>1986</v>
      </c>
      <c r="L516" s="38" t="s">
        <v>2</v>
      </c>
      <c r="M516" s="8" t="s">
        <v>111</v>
      </c>
      <c r="N516" s="39">
        <v>7</v>
      </c>
      <c r="O516" s="35"/>
      <c r="P516" s="35"/>
      <c r="Q516" s="35"/>
      <c r="R516" s="35"/>
      <c r="S516" s="35"/>
      <c r="T516" s="35"/>
      <c r="U516" s="35"/>
      <c r="V516" s="35"/>
      <c r="W516" s="35"/>
      <c r="X516" s="35"/>
    </row>
    <row r="517" spans="1:24" ht="25.5">
      <c r="A517" s="36">
        <v>515</v>
      </c>
      <c r="B517" s="7" t="s">
        <v>457</v>
      </c>
      <c r="C517" s="4" t="s">
        <v>10</v>
      </c>
      <c r="D517" s="4" t="s">
        <v>6</v>
      </c>
      <c r="E517" s="37">
        <v>89</v>
      </c>
      <c r="F517" s="37">
        <v>82</v>
      </c>
      <c r="G517" s="6" t="s">
        <v>5</v>
      </c>
      <c r="H517" s="5">
        <v>12.1</v>
      </c>
      <c r="I517" s="4" t="s">
        <v>52</v>
      </c>
      <c r="J517" s="3" t="s">
        <v>280</v>
      </c>
      <c r="K517" s="2">
        <v>1986</v>
      </c>
      <c r="L517" s="38" t="s">
        <v>2</v>
      </c>
      <c r="M517" s="8" t="s">
        <v>111</v>
      </c>
      <c r="N517" s="39">
        <v>7</v>
      </c>
      <c r="O517" s="35"/>
      <c r="P517" s="35"/>
      <c r="Q517" s="35"/>
      <c r="R517" s="35"/>
      <c r="S517" s="35"/>
      <c r="T517" s="35"/>
      <c r="U517" s="35"/>
      <c r="V517" s="35"/>
      <c r="W517" s="35"/>
      <c r="X517" s="35"/>
    </row>
    <row r="518" spans="1:24" ht="25.5">
      <c r="A518" s="36">
        <v>516</v>
      </c>
      <c r="B518" s="7" t="s">
        <v>457</v>
      </c>
      <c r="C518" s="4" t="s">
        <v>10</v>
      </c>
      <c r="D518" s="4" t="s">
        <v>9</v>
      </c>
      <c r="E518" s="37">
        <v>57</v>
      </c>
      <c r="F518" s="37">
        <v>50</v>
      </c>
      <c r="G518" s="6" t="s">
        <v>5</v>
      </c>
      <c r="H518" s="5">
        <v>242.7</v>
      </c>
      <c r="I518" s="4" t="s">
        <v>52</v>
      </c>
      <c r="J518" s="3" t="s">
        <v>3</v>
      </c>
      <c r="K518" s="2">
        <v>1986</v>
      </c>
      <c r="L518" s="38" t="s">
        <v>2</v>
      </c>
      <c r="M518" s="8" t="s">
        <v>111</v>
      </c>
      <c r="N518" s="39">
        <v>7</v>
      </c>
      <c r="O518" s="35"/>
      <c r="P518" s="35"/>
      <c r="Q518" s="35"/>
      <c r="R518" s="35"/>
      <c r="S518" s="35"/>
      <c r="T518" s="35"/>
      <c r="U518" s="35"/>
      <c r="V518" s="35"/>
      <c r="W518" s="35"/>
      <c r="X518" s="35"/>
    </row>
    <row r="519" spans="1:24" ht="25.5">
      <c r="A519" s="36">
        <v>517</v>
      </c>
      <c r="B519" s="7" t="s">
        <v>457</v>
      </c>
      <c r="C519" s="4" t="s">
        <v>10</v>
      </c>
      <c r="D519" s="4" t="s">
        <v>6</v>
      </c>
      <c r="E519" s="37">
        <v>57</v>
      </c>
      <c r="F519" s="37">
        <v>50</v>
      </c>
      <c r="G519" s="6" t="s">
        <v>5</v>
      </c>
      <c r="H519" s="5">
        <v>242.7</v>
      </c>
      <c r="I519" s="4" t="s">
        <v>52</v>
      </c>
      <c r="J519" s="3" t="s">
        <v>3</v>
      </c>
      <c r="K519" s="2">
        <v>1986</v>
      </c>
      <c r="L519" s="38" t="s">
        <v>2</v>
      </c>
      <c r="M519" s="8" t="s">
        <v>111</v>
      </c>
      <c r="N519" s="39">
        <v>7</v>
      </c>
      <c r="O519" s="35"/>
      <c r="P519" s="35"/>
      <c r="Q519" s="35"/>
      <c r="R519" s="35"/>
      <c r="S519" s="35"/>
      <c r="T519" s="35"/>
      <c r="U519" s="35"/>
      <c r="V519" s="35"/>
      <c r="W519" s="35"/>
      <c r="X519" s="35"/>
    </row>
    <row r="520" spans="1:24" ht="25.5">
      <c r="A520" s="36">
        <v>518</v>
      </c>
      <c r="B520" s="7" t="s">
        <v>457</v>
      </c>
      <c r="C520" s="4" t="s">
        <v>10</v>
      </c>
      <c r="D520" s="4" t="s">
        <v>9</v>
      </c>
      <c r="E520" s="37">
        <v>57</v>
      </c>
      <c r="F520" s="37">
        <v>50</v>
      </c>
      <c r="G520" s="6" t="s">
        <v>5</v>
      </c>
      <c r="H520" s="5">
        <v>9</v>
      </c>
      <c r="I520" s="4" t="s">
        <v>105</v>
      </c>
      <c r="J520" s="3" t="s">
        <v>51</v>
      </c>
      <c r="K520" s="2">
        <v>1986</v>
      </c>
      <c r="L520" s="38" t="s">
        <v>2</v>
      </c>
      <c r="M520" s="8" t="s">
        <v>111</v>
      </c>
      <c r="N520" s="39">
        <v>7</v>
      </c>
      <c r="O520" s="35"/>
      <c r="P520" s="35"/>
      <c r="Q520" s="35"/>
      <c r="R520" s="35"/>
      <c r="S520" s="35"/>
      <c r="T520" s="35"/>
      <c r="U520" s="35"/>
      <c r="V520" s="35"/>
      <c r="W520" s="35"/>
      <c r="X520" s="35"/>
    </row>
    <row r="521" spans="1:24" ht="25.5">
      <c r="A521" s="36">
        <v>519</v>
      </c>
      <c r="B521" s="7" t="s">
        <v>457</v>
      </c>
      <c r="C521" s="4" t="s">
        <v>10</v>
      </c>
      <c r="D521" s="4" t="s">
        <v>6</v>
      </c>
      <c r="E521" s="37">
        <v>57</v>
      </c>
      <c r="F521" s="37">
        <v>50</v>
      </c>
      <c r="G521" s="6" t="s">
        <v>5</v>
      </c>
      <c r="H521" s="5">
        <v>9</v>
      </c>
      <c r="I521" s="4" t="s">
        <v>52</v>
      </c>
      <c r="J521" s="3" t="s">
        <v>51</v>
      </c>
      <c r="K521" s="2">
        <v>1986</v>
      </c>
      <c r="L521" s="38" t="s">
        <v>2</v>
      </c>
      <c r="M521" s="8" t="s">
        <v>111</v>
      </c>
      <c r="N521" s="39">
        <v>7</v>
      </c>
      <c r="O521" s="35"/>
      <c r="P521" s="35"/>
      <c r="Q521" s="35"/>
      <c r="R521" s="35"/>
      <c r="S521" s="35"/>
      <c r="T521" s="35"/>
      <c r="U521" s="35"/>
      <c r="V521" s="35"/>
      <c r="W521" s="35"/>
      <c r="X521" s="35"/>
    </row>
    <row r="522" spans="1:24" ht="25.5">
      <c r="A522" s="36">
        <v>520</v>
      </c>
      <c r="B522" s="7" t="s">
        <v>456</v>
      </c>
      <c r="C522" s="4" t="s">
        <v>10</v>
      </c>
      <c r="D522" s="4" t="s">
        <v>9</v>
      </c>
      <c r="E522" s="37">
        <v>108</v>
      </c>
      <c r="F522" s="37">
        <v>100</v>
      </c>
      <c r="G522" s="6" t="s">
        <v>5</v>
      </c>
      <c r="H522" s="5">
        <v>240.9</v>
      </c>
      <c r="I522" s="4" t="s">
        <v>52</v>
      </c>
      <c r="J522" s="3" t="s">
        <v>3</v>
      </c>
      <c r="K522" s="2">
        <v>1982</v>
      </c>
      <c r="L522" s="38" t="s">
        <v>2</v>
      </c>
      <c r="M522" s="8" t="s">
        <v>111</v>
      </c>
      <c r="N522" s="39">
        <v>7</v>
      </c>
      <c r="O522" s="35"/>
      <c r="P522" s="35"/>
      <c r="Q522" s="35"/>
      <c r="R522" s="35"/>
      <c r="S522" s="35"/>
      <c r="T522" s="35"/>
      <c r="U522" s="35"/>
      <c r="V522" s="35"/>
      <c r="W522" s="35"/>
      <c r="X522" s="35"/>
    </row>
    <row r="523" spans="1:24" ht="25.5">
      <c r="A523" s="36">
        <v>521</v>
      </c>
      <c r="B523" s="7" t="s">
        <v>456</v>
      </c>
      <c r="C523" s="4" t="s">
        <v>10</v>
      </c>
      <c r="D523" s="4" t="s">
        <v>6</v>
      </c>
      <c r="E523" s="37">
        <v>108</v>
      </c>
      <c r="F523" s="37">
        <v>100</v>
      </c>
      <c r="G523" s="6" t="s">
        <v>5</v>
      </c>
      <c r="H523" s="5">
        <v>240.9</v>
      </c>
      <c r="I523" s="4" t="s">
        <v>52</v>
      </c>
      <c r="J523" s="3" t="s">
        <v>3</v>
      </c>
      <c r="K523" s="2">
        <v>1982</v>
      </c>
      <c r="L523" s="38" t="s">
        <v>2</v>
      </c>
      <c r="M523" s="8" t="s">
        <v>111</v>
      </c>
      <c r="N523" s="39">
        <v>7</v>
      </c>
      <c r="O523" s="35"/>
      <c r="P523" s="35"/>
      <c r="Q523" s="35"/>
      <c r="R523" s="35"/>
      <c r="S523" s="35"/>
      <c r="T523" s="35"/>
      <c r="U523" s="35"/>
      <c r="V523" s="35"/>
      <c r="W523" s="35"/>
      <c r="X523" s="35"/>
    </row>
    <row r="524" spans="1:24" ht="25.5">
      <c r="A524" s="36">
        <v>522</v>
      </c>
      <c r="B524" s="7" t="s">
        <v>455</v>
      </c>
      <c r="C524" s="4" t="s">
        <v>10</v>
      </c>
      <c r="D524" s="4" t="s">
        <v>9</v>
      </c>
      <c r="E524" s="37">
        <v>76</v>
      </c>
      <c r="F524" s="37">
        <v>69</v>
      </c>
      <c r="G524" s="6" t="s">
        <v>5</v>
      </c>
      <c r="H524" s="5">
        <v>277.39999999999998</v>
      </c>
      <c r="I524" s="4" t="s">
        <v>52</v>
      </c>
      <c r="J524" s="3" t="s">
        <v>3</v>
      </c>
      <c r="K524" s="2">
        <v>1986</v>
      </c>
      <c r="L524" s="38" t="s">
        <v>2</v>
      </c>
      <c r="M524" s="8" t="s">
        <v>111</v>
      </c>
      <c r="N524" s="39">
        <v>7</v>
      </c>
      <c r="O524" s="35"/>
      <c r="P524" s="35"/>
      <c r="Q524" s="35"/>
      <c r="R524" s="35"/>
      <c r="S524" s="35"/>
      <c r="T524" s="35"/>
      <c r="U524" s="35"/>
      <c r="V524" s="35"/>
      <c r="W524" s="35"/>
      <c r="X524" s="35"/>
    </row>
    <row r="525" spans="1:24" ht="25.5">
      <c r="A525" s="36">
        <v>523</v>
      </c>
      <c r="B525" s="7" t="s">
        <v>455</v>
      </c>
      <c r="C525" s="4" t="s">
        <v>10</v>
      </c>
      <c r="D525" s="4" t="s">
        <v>6</v>
      </c>
      <c r="E525" s="37">
        <v>76</v>
      </c>
      <c r="F525" s="37">
        <v>69</v>
      </c>
      <c r="G525" s="6" t="s">
        <v>5</v>
      </c>
      <c r="H525" s="5">
        <v>277.39999999999998</v>
      </c>
      <c r="I525" s="4" t="s">
        <v>52</v>
      </c>
      <c r="J525" s="3" t="s">
        <v>3</v>
      </c>
      <c r="K525" s="2">
        <v>1986</v>
      </c>
      <c r="L525" s="38" t="s">
        <v>2</v>
      </c>
      <c r="M525" s="8" t="s">
        <v>111</v>
      </c>
      <c r="N525" s="39">
        <v>7</v>
      </c>
      <c r="O525" s="35"/>
      <c r="P525" s="35"/>
      <c r="Q525" s="35"/>
      <c r="R525" s="35"/>
      <c r="S525" s="35"/>
      <c r="T525" s="35"/>
      <c r="U525" s="35"/>
      <c r="V525" s="35"/>
      <c r="W525" s="35"/>
      <c r="X525" s="35"/>
    </row>
    <row r="526" spans="1:24" ht="25.5">
      <c r="A526" s="36">
        <v>524</v>
      </c>
      <c r="B526" s="7" t="s">
        <v>454</v>
      </c>
      <c r="C526" s="4" t="s">
        <v>10</v>
      </c>
      <c r="D526" s="4" t="s">
        <v>9</v>
      </c>
      <c r="E526" s="37">
        <v>57</v>
      </c>
      <c r="F526" s="37">
        <v>50</v>
      </c>
      <c r="G526" s="6" t="s">
        <v>5</v>
      </c>
      <c r="H526" s="5">
        <v>101.9</v>
      </c>
      <c r="I526" s="4" t="s">
        <v>105</v>
      </c>
      <c r="J526" s="3" t="s">
        <v>3</v>
      </c>
      <c r="K526" s="2">
        <v>1986</v>
      </c>
      <c r="L526" s="38" t="s">
        <v>2</v>
      </c>
      <c r="M526" s="8" t="s">
        <v>111</v>
      </c>
      <c r="N526" s="39">
        <v>7</v>
      </c>
      <c r="O526" s="35"/>
      <c r="P526" s="35"/>
      <c r="Q526" s="35"/>
      <c r="R526" s="35"/>
      <c r="S526" s="35"/>
      <c r="T526" s="35"/>
      <c r="U526" s="35"/>
      <c r="V526" s="35"/>
      <c r="W526" s="35"/>
      <c r="X526" s="35"/>
    </row>
    <row r="527" spans="1:24" ht="25.5">
      <c r="A527" s="36">
        <v>525</v>
      </c>
      <c r="B527" s="7" t="s">
        <v>454</v>
      </c>
      <c r="C527" s="4" t="s">
        <v>10</v>
      </c>
      <c r="D527" s="4" t="s">
        <v>6</v>
      </c>
      <c r="E527" s="37">
        <v>57</v>
      </c>
      <c r="F527" s="37">
        <v>50</v>
      </c>
      <c r="G527" s="6" t="s">
        <v>5</v>
      </c>
      <c r="H527" s="5">
        <v>101.9</v>
      </c>
      <c r="I527" s="4" t="s">
        <v>52</v>
      </c>
      <c r="J527" s="3" t="s">
        <v>3</v>
      </c>
      <c r="K527" s="2">
        <v>1986</v>
      </c>
      <c r="L527" s="38" t="s">
        <v>2</v>
      </c>
      <c r="M527" s="8" t="s">
        <v>111</v>
      </c>
      <c r="N527" s="39">
        <v>7</v>
      </c>
      <c r="O527" s="35"/>
      <c r="P527" s="35"/>
      <c r="Q527" s="35"/>
      <c r="R527" s="35"/>
      <c r="S527" s="35"/>
      <c r="T527" s="35"/>
      <c r="U527" s="35"/>
      <c r="V527" s="35"/>
      <c r="W527" s="35"/>
      <c r="X527" s="35"/>
    </row>
    <row r="528" spans="1:24" ht="25.5">
      <c r="A528" s="36">
        <v>526</v>
      </c>
      <c r="B528" s="7" t="s">
        <v>453</v>
      </c>
      <c r="C528" s="4" t="s">
        <v>10</v>
      </c>
      <c r="D528" s="4" t="s">
        <v>9</v>
      </c>
      <c r="E528" s="37">
        <v>57</v>
      </c>
      <c r="F528" s="37">
        <v>50</v>
      </c>
      <c r="G528" s="6" t="s">
        <v>5</v>
      </c>
      <c r="H528" s="5">
        <v>42.9</v>
      </c>
      <c r="I528" s="4" t="s">
        <v>52</v>
      </c>
      <c r="J528" s="3" t="s">
        <v>3</v>
      </c>
      <c r="K528" s="2">
        <v>1986</v>
      </c>
      <c r="L528" s="38" t="s">
        <v>2</v>
      </c>
      <c r="M528" s="8" t="s">
        <v>111</v>
      </c>
      <c r="N528" s="39">
        <v>7</v>
      </c>
      <c r="O528" s="35"/>
      <c r="P528" s="35"/>
      <c r="Q528" s="35"/>
      <c r="R528" s="35"/>
      <c r="S528" s="35"/>
      <c r="T528" s="35"/>
      <c r="U528" s="35"/>
      <c r="V528" s="35"/>
      <c r="W528" s="35"/>
      <c r="X528" s="35"/>
    </row>
    <row r="529" spans="1:24" ht="25.5">
      <c r="A529" s="36">
        <v>527</v>
      </c>
      <c r="B529" s="7" t="s">
        <v>453</v>
      </c>
      <c r="C529" s="4" t="s">
        <v>10</v>
      </c>
      <c r="D529" s="4" t="s">
        <v>6</v>
      </c>
      <c r="E529" s="37">
        <v>57</v>
      </c>
      <c r="F529" s="37">
        <v>50</v>
      </c>
      <c r="G529" s="6" t="s">
        <v>5</v>
      </c>
      <c r="H529" s="5">
        <v>42.9</v>
      </c>
      <c r="I529" s="4" t="s">
        <v>52</v>
      </c>
      <c r="J529" s="3" t="s">
        <v>3</v>
      </c>
      <c r="K529" s="2">
        <v>1986</v>
      </c>
      <c r="L529" s="38" t="s">
        <v>2</v>
      </c>
      <c r="M529" s="8" t="s">
        <v>111</v>
      </c>
      <c r="N529" s="39">
        <v>7</v>
      </c>
      <c r="O529" s="35"/>
      <c r="P529" s="35"/>
      <c r="Q529" s="35"/>
      <c r="R529" s="35"/>
      <c r="S529" s="35"/>
      <c r="T529" s="35"/>
      <c r="U529" s="35"/>
      <c r="V529" s="35"/>
      <c r="W529" s="35"/>
      <c r="X529" s="35"/>
    </row>
    <row r="530" spans="1:24" ht="25.5">
      <c r="A530" s="36">
        <v>528</v>
      </c>
      <c r="B530" s="7" t="s">
        <v>452</v>
      </c>
      <c r="C530" s="4" t="s">
        <v>10</v>
      </c>
      <c r="D530" s="4" t="s">
        <v>9</v>
      </c>
      <c r="E530" s="37">
        <v>57</v>
      </c>
      <c r="F530" s="37">
        <v>50</v>
      </c>
      <c r="G530" s="6" t="s">
        <v>5</v>
      </c>
      <c r="H530" s="5">
        <v>113</v>
      </c>
      <c r="I530" s="4" t="s">
        <v>52</v>
      </c>
      <c r="J530" s="3" t="s">
        <v>3</v>
      </c>
      <c r="K530" s="2">
        <v>1986</v>
      </c>
      <c r="L530" s="38" t="s">
        <v>2</v>
      </c>
      <c r="M530" s="8" t="s">
        <v>111</v>
      </c>
      <c r="N530" s="39">
        <v>7</v>
      </c>
      <c r="O530" s="35"/>
      <c r="P530" s="35"/>
      <c r="Q530" s="35"/>
      <c r="R530" s="35"/>
      <c r="S530" s="35"/>
      <c r="T530" s="35"/>
      <c r="U530" s="35"/>
      <c r="V530" s="35"/>
      <c r="W530" s="35"/>
      <c r="X530" s="35"/>
    </row>
    <row r="531" spans="1:24" ht="25.5">
      <c r="A531" s="36">
        <v>529</v>
      </c>
      <c r="B531" s="7" t="s">
        <v>452</v>
      </c>
      <c r="C531" s="4" t="s">
        <v>10</v>
      </c>
      <c r="D531" s="4" t="s">
        <v>6</v>
      </c>
      <c r="E531" s="37">
        <v>57</v>
      </c>
      <c r="F531" s="37">
        <v>50</v>
      </c>
      <c r="G531" s="6" t="s">
        <v>5</v>
      </c>
      <c r="H531" s="5">
        <v>113</v>
      </c>
      <c r="I531" s="4" t="s">
        <v>52</v>
      </c>
      <c r="J531" s="3" t="s">
        <v>3</v>
      </c>
      <c r="K531" s="2">
        <v>1986</v>
      </c>
      <c r="L531" s="38" t="s">
        <v>2</v>
      </c>
      <c r="M531" s="8" t="s">
        <v>111</v>
      </c>
      <c r="N531" s="39">
        <v>7</v>
      </c>
      <c r="O531" s="35"/>
      <c r="P531" s="35"/>
      <c r="Q531" s="35"/>
      <c r="R531" s="35"/>
      <c r="S531" s="35"/>
      <c r="T531" s="35"/>
      <c r="U531" s="35"/>
      <c r="V531" s="35"/>
      <c r="W531" s="35"/>
      <c r="X531" s="35"/>
    </row>
    <row r="532" spans="1:24" ht="25.5">
      <c r="A532" s="36">
        <v>530</v>
      </c>
      <c r="B532" s="7" t="s">
        <v>451</v>
      </c>
      <c r="C532" s="4" t="s">
        <v>10</v>
      </c>
      <c r="D532" s="4" t="s">
        <v>9</v>
      </c>
      <c r="E532" s="37">
        <v>57</v>
      </c>
      <c r="F532" s="37">
        <v>50</v>
      </c>
      <c r="G532" s="6" t="s">
        <v>5</v>
      </c>
      <c r="H532" s="5">
        <v>6</v>
      </c>
      <c r="I532" s="4" t="s">
        <v>52</v>
      </c>
      <c r="J532" s="3" t="s">
        <v>3</v>
      </c>
      <c r="K532" s="2">
        <v>1986</v>
      </c>
      <c r="L532" s="38" t="s">
        <v>2</v>
      </c>
      <c r="M532" s="8" t="s">
        <v>111</v>
      </c>
      <c r="N532" s="39">
        <v>7</v>
      </c>
      <c r="O532" s="35"/>
      <c r="P532" s="35"/>
      <c r="Q532" s="35"/>
      <c r="R532" s="35"/>
      <c r="S532" s="35"/>
      <c r="T532" s="35"/>
      <c r="U532" s="35"/>
      <c r="V532" s="35"/>
      <c r="W532" s="35"/>
      <c r="X532" s="35"/>
    </row>
    <row r="533" spans="1:24" ht="25.5">
      <c r="A533" s="36">
        <v>531</v>
      </c>
      <c r="B533" s="7" t="s">
        <v>451</v>
      </c>
      <c r="C533" s="4" t="s">
        <v>10</v>
      </c>
      <c r="D533" s="4" t="s">
        <v>6</v>
      </c>
      <c r="E533" s="37">
        <v>57</v>
      </c>
      <c r="F533" s="37">
        <v>50</v>
      </c>
      <c r="G533" s="6" t="s">
        <v>5</v>
      </c>
      <c r="H533" s="5">
        <v>6</v>
      </c>
      <c r="I533" s="4" t="s">
        <v>52</v>
      </c>
      <c r="J533" s="3" t="s">
        <v>3</v>
      </c>
      <c r="K533" s="2">
        <v>1986</v>
      </c>
      <c r="L533" s="38" t="s">
        <v>2</v>
      </c>
      <c r="M533" s="8" t="s">
        <v>111</v>
      </c>
      <c r="N533" s="39">
        <v>7</v>
      </c>
      <c r="O533" s="35"/>
      <c r="P533" s="35"/>
      <c r="Q533" s="35"/>
      <c r="R533" s="35"/>
      <c r="S533" s="35"/>
      <c r="T533" s="35"/>
      <c r="U533" s="35"/>
      <c r="V533" s="35"/>
      <c r="W533" s="35"/>
      <c r="X533" s="35"/>
    </row>
    <row r="534" spans="1:24" ht="25.5">
      <c r="A534" s="36">
        <v>532</v>
      </c>
      <c r="B534" s="7" t="s">
        <v>450</v>
      </c>
      <c r="C534" s="4" t="s">
        <v>10</v>
      </c>
      <c r="D534" s="4" t="s">
        <v>9</v>
      </c>
      <c r="E534" s="37">
        <v>57</v>
      </c>
      <c r="F534" s="37">
        <v>50</v>
      </c>
      <c r="G534" s="6" t="s">
        <v>5</v>
      </c>
      <c r="H534" s="5">
        <v>13</v>
      </c>
      <c r="I534" s="4" t="s">
        <v>52</v>
      </c>
      <c r="J534" s="3" t="s">
        <v>3</v>
      </c>
      <c r="K534" s="2">
        <v>1986</v>
      </c>
      <c r="L534" s="38" t="s">
        <v>2</v>
      </c>
      <c r="M534" s="8" t="s">
        <v>111</v>
      </c>
      <c r="N534" s="39">
        <v>7</v>
      </c>
      <c r="O534" s="35"/>
      <c r="P534" s="35"/>
      <c r="Q534" s="35"/>
      <c r="R534" s="35"/>
      <c r="S534" s="35"/>
      <c r="T534" s="35"/>
      <c r="U534" s="35"/>
      <c r="V534" s="35"/>
      <c r="W534" s="35"/>
      <c r="X534" s="35"/>
    </row>
    <row r="535" spans="1:24" ht="25.5">
      <c r="A535" s="36">
        <v>533</v>
      </c>
      <c r="B535" s="7" t="s">
        <v>450</v>
      </c>
      <c r="C535" s="4" t="s">
        <v>10</v>
      </c>
      <c r="D535" s="4" t="s">
        <v>6</v>
      </c>
      <c r="E535" s="37">
        <v>57</v>
      </c>
      <c r="F535" s="37">
        <v>50</v>
      </c>
      <c r="G535" s="6" t="s">
        <v>5</v>
      </c>
      <c r="H535" s="5">
        <v>13</v>
      </c>
      <c r="I535" s="4" t="s">
        <v>52</v>
      </c>
      <c r="J535" s="3" t="s">
        <v>3</v>
      </c>
      <c r="K535" s="2">
        <v>1986</v>
      </c>
      <c r="L535" s="38" t="s">
        <v>2</v>
      </c>
      <c r="M535" s="8" t="s">
        <v>111</v>
      </c>
      <c r="N535" s="39">
        <v>7</v>
      </c>
      <c r="O535" s="35"/>
      <c r="P535" s="35"/>
      <c r="Q535" s="35"/>
      <c r="R535" s="35"/>
      <c r="S535" s="35"/>
      <c r="T535" s="35"/>
      <c r="U535" s="35"/>
      <c r="V535" s="35"/>
      <c r="W535" s="35"/>
      <c r="X535" s="35"/>
    </row>
    <row r="536" spans="1:24" ht="25.5">
      <c r="A536" s="36">
        <v>534</v>
      </c>
      <c r="B536" s="7" t="s">
        <v>449</v>
      </c>
      <c r="C536" s="4" t="s">
        <v>10</v>
      </c>
      <c r="D536" s="4" t="s">
        <v>9</v>
      </c>
      <c r="E536" s="37">
        <v>57</v>
      </c>
      <c r="F536" s="37">
        <v>50</v>
      </c>
      <c r="G536" s="6" t="s">
        <v>5</v>
      </c>
      <c r="H536" s="5">
        <v>6</v>
      </c>
      <c r="I536" s="4" t="s">
        <v>52</v>
      </c>
      <c r="J536" s="3" t="s">
        <v>3</v>
      </c>
      <c r="K536" s="2">
        <v>1986</v>
      </c>
      <c r="L536" s="38" t="s">
        <v>2</v>
      </c>
      <c r="M536" s="8" t="s">
        <v>111</v>
      </c>
      <c r="N536" s="39">
        <v>7</v>
      </c>
      <c r="O536" s="35"/>
      <c r="P536" s="35"/>
      <c r="Q536" s="35"/>
      <c r="R536" s="35"/>
      <c r="S536" s="35"/>
      <c r="T536" s="35"/>
      <c r="U536" s="35"/>
      <c r="V536" s="35"/>
      <c r="W536" s="35"/>
      <c r="X536" s="35"/>
    </row>
    <row r="537" spans="1:24" ht="25.5">
      <c r="A537" s="36">
        <v>535</v>
      </c>
      <c r="B537" s="7" t="s">
        <v>449</v>
      </c>
      <c r="C537" s="4" t="s">
        <v>10</v>
      </c>
      <c r="D537" s="4" t="s">
        <v>6</v>
      </c>
      <c r="E537" s="37">
        <v>57</v>
      </c>
      <c r="F537" s="37">
        <v>50</v>
      </c>
      <c r="G537" s="6" t="s">
        <v>5</v>
      </c>
      <c r="H537" s="5">
        <v>6</v>
      </c>
      <c r="I537" s="4" t="s">
        <v>52</v>
      </c>
      <c r="J537" s="3" t="s">
        <v>3</v>
      </c>
      <c r="K537" s="2">
        <v>1986</v>
      </c>
      <c r="L537" s="38" t="s">
        <v>2</v>
      </c>
      <c r="M537" s="8" t="s">
        <v>111</v>
      </c>
      <c r="N537" s="39">
        <v>7</v>
      </c>
      <c r="O537" s="35"/>
      <c r="P537" s="35"/>
      <c r="Q537" s="35"/>
      <c r="R537" s="35"/>
      <c r="S537" s="35"/>
      <c r="T537" s="35"/>
      <c r="U537" s="35"/>
      <c r="V537" s="35"/>
      <c r="W537" s="35"/>
      <c r="X537" s="35"/>
    </row>
    <row r="538" spans="1:24" ht="33.75">
      <c r="A538" s="36">
        <v>536</v>
      </c>
      <c r="B538" s="7" t="s">
        <v>448</v>
      </c>
      <c r="C538" s="4" t="s">
        <v>10</v>
      </c>
      <c r="D538" s="4" t="s">
        <v>9</v>
      </c>
      <c r="E538" s="37">
        <v>76</v>
      </c>
      <c r="F538" s="37">
        <v>69</v>
      </c>
      <c r="G538" s="6" t="s">
        <v>5</v>
      </c>
      <c r="H538" s="5">
        <v>110</v>
      </c>
      <c r="I538" s="4" t="s">
        <v>52</v>
      </c>
      <c r="J538" s="3" t="s">
        <v>3</v>
      </c>
      <c r="K538" s="2">
        <v>1986</v>
      </c>
      <c r="L538" s="38" t="s">
        <v>2</v>
      </c>
      <c r="M538" s="8" t="s">
        <v>111</v>
      </c>
      <c r="N538" s="39">
        <v>7</v>
      </c>
      <c r="O538" s="35"/>
      <c r="P538" s="35"/>
      <c r="Q538" s="35"/>
      <c r="R538" s="35"/>
      <c r="S538" s="35"/>
      <c r="T538" s="35"/>
      <c r="U538" s="35"/>
      <c r="V538" s="35"/>
      <c r="W538" s="35"/>
      <c r="X538" s="35"/>
    </row>
    <row r="539" spans="1:24" ht="33.75">
      <c r="A539" s="36">
        <v>537</v>
      </c>
      <c r="B539" s="7" t="s">
        <v>448</v>
      </c>
      <c r="C539" s="4" t="s">
        <v>10</v>
      </c>
      <c r="D539" s="4" t="s">
        <v>6</v>
      </c>
      <c r="E539" s="37">
        <v>76</v>
      </c>
      <c r="F539" s="37">
        <v>69</v>
      </c>
      <c r="G539" s="6" t="s">
        <v>5</v>
      </c>
      <c r="H539" s="5">
        <v>110</v>
      </c>
      <c r="I539" s="4" t="s">
        <v>52</v>
      </c>
      <c r="J539" s="3" t="s">
        <v>3</v>
      </c>
      <c r="K539" s="2">
        <v>1986</v>
      </c>
      <c r="L539" s="38" t="s">
        <v>2</v>
      </c>
      <c r="M539" s="8" t="s">
        <v>111</v>
      </c>
      <c r="N539" s="39">
        <v>7</v>
      </c>
      <c r="O539" s="35"/>
      <c r="P539" s="35"/>
      <c r="Q539" s="35"/>
      <c r="R539" s="35"/>
      <c r="S539" s="35"/>
      <c r="T539" s="35"/>
      <c r="U539" s="35"/>
      <c r="V539" s="35"/>
      <c r="W539" s="35"/>
      <c r="X539" s="35"/>
    </row>
    <row r="540" spans="1:24" ht="33.75">
      <c r="A540" s="36">
        <v>538</v>
      </c>
      <c r="B540" s="7" t="s">
        <v>448</v>
      </c>
      <c r="C540" s="4" t="s">
        <v>10</v>
      </c>
      <c r="D540" s="4" t="s">
        <v>9</v>
      </c>
      <c r="E540" s="37">
        <v>57</v>
      </c>
      <c r="F540" s="37">
        <v>50</v>
      </c>
      <c r="G540" s="6" t="s">
        <v>5</v>
      </c>
      <c r="H540" s="5">
        <v>76</v>
      </c>
      <c r="I540" s="4" t="s">
        <v>52</v>
      </c>
      <c r="J540" s="3" t="s">
        <v>3</v>
      </c>
      <c r="K540" s="2">
        <v>1986</v>
      </c>
      <c r="L540" s="38" t="s">
        <v>2</v>
      </c>
      <c r="M540" s="8" t="s">
        <v>111</v>
      </c>
      <c r="N540" s="39">
        <v>7</v>
      </c>
      <c r="O540" s="35"/>
      <c r="P540" s="35"/>
      <c r="Q540" s="35"/>
      <c r="R540" s="35"/>
      <c r="S540" s="35"/>
      <c r="T540" s="35"/>
      <c r="U540" s="35"/>
      <c r="V540" s="35"/>
      <c r="W540" s="35"/>
      <c r="X540" s="35"/>
    </row>
    <row r="541" spans="1:24" ht="33.75">
      <c r="A541" s="36">
        <v>539</v>
      </c>
      <c r="B541" s="7" t="s">
        <v>448</v>
      </c>
      <c r="C541" s="4" t="s">
        <v>10</v>
      </c>
      <c r="D541" s="4" t="s">
        <v>6</v>
      </c>
      <c r="E541" s="37">
        <v>57</v>
      </c>
      <c r="F541" s="37">
        <v>50</v>
      </c>
      <c r="G541" s="6" t="s">
        <v>5</v>
      </c>
      <c r="H541" s="5">
        <v>76</v>
      </c>
      <c r="I541" s="4" t="s">
        <v>52</v>
      </c>
      <c r="J541" s="3" t="s">
        <v>3</v>
      </c>
      <c r="K541" s="2">
        <v>1986</v>
      </c>
      <c r="L541" s="38" t="s">
        <v>2</v>
      </c>
      <c r="M541" s="8" t="s">
        <v>111</v>
      </c>
      <c r="N541" s="39">
        <v>7</v>
      </c>
      <c r="O541" s="35"/>
      <c r="P541" s="35"/>
      <c r="Q541" s="35"/>
      <c r="R541" s="35"/>
      <c r="S541" s="35"/>
      <c r="T541" s="35"/>
      <c r="U541" s="35"/>
      <c r="V541" s="35"/>
      <c r="W541" s="35"/>
      <c r="X541" s="35"/>
    </row>
    <row r="542" spans="1:24" ht="33.75">
      <c r="A542" s="36">
        <v>540</v>
      </c>
      <c r="B542" s="7" t="s">
        <v>448</v>
      </c>
      <c r="C542" s="4" t="s">
        <v>10</v>
      </c>
      <c r="D542" s="4" t="s">
        <v>9</v>
      </c>
      <c r="E542" s="37">
        <v>38</v>
      </c>
      <c r="F542" s="37">
        <v>31.6</v>
      </c>
      <c r="G542" s="6" t="s">
        <v>5</v>
      </c>
      <c r="H542" s="5">
        <v>4</v>
      </c>
      <c r="I542" s="4" t="s">
        <v>52</v>
      </c>
      <c r="J542" s="3" t="s">
        <v>3</v>
      </c>
      <c r="K542" s="2">
        <v>1986</v>
      </c>
      <c r="L542" s="38" t="s">
        <v>2</v>
      </c>
      <c r="M542" s="8" t="s">
        <v>111</v>
      </c>
      <c r="N542" s="39">
        <v>7</v>
      </c>
      <c r="O542" s="35"/>
      <c r="P542" s="35"/>
      <c r="Q542" s="35"/>
      <c r="R542" s="35"/>
      <c r="S542" s="35"/>
      <c r="T542" s="35"/>
      <c r="U542" s="35"/>
      <c r="V542" s="35"/>
      <c r="W542" s="35"/>
      <c r="X542" s="35"/>
    </row>
    <row r="543" spans="1:24" ht="33.75">
      <c r="A543" s="36">
        <v>541</v>
      </c>
      <c r="B543" s="7" t="s">
        <v>448</v>
      </c>
      <c r="C543" s="4" t="s">
        <v>10</v>
      </c>
      <c r="D543" s="4" t="s">
        <v>6</v>
      </c>
      <c r="E543" s="37">
        <v>38</v>
      </c>
      <c r="F543" s="37">
        <v>31.6</v>
      </c>
      <c r="G543" s="6" t="s">
        <v>5</v>
      </c>
      <c r="H543" s="5">
        <v>4</v>
      </c>
      <c r="I543" s="4" t="s">
        <v>52</v>
      </c>
      <c r="J543" s="3" t="s">
        <v>3</v>
      </c>
      <c r="K543" s="2">
        <v>1986</v>
      </c>
      <c r="L543" s="38" t="s">
        <v>2</v>
      </c>
      <c r="M543" s="8" t="s">
        <v>111</v>
      </c>
      <c r="N543" s="39">
        <v>7</v>
      </c>
      <c r="O543" s="35"/>
      <c r="P543" s="35"/>
      <c r="Q543" s="35"/>
      <c r="R543" s="35"/>
      <c r="S543" s="35"/>
      <c r="T543" s="35"/>
      <c r="U543" s="35"/>
      <c r="V543" s="35"/>
      <c r="W543" s="35"/>
      <c r="X543" s="35"/>
    </row>
    <row r="544" spans="1:24" ht="33.75">
      <c r="A544" s="36">
        <v>542</v>
      </c>
      <c r="B544" s="7" t="s">
        <v>447</v>
      </c>
      <c r="C544" s="4" t="s">
        <v>10</v>
      </c>
      <c r="D544" s="4" t="s">
        <v>9</v>
      </c>
      <c r="E544" s="37">
        <v>89</v>
      </c>
      <c r="F544" s="37">
        <v>82</v>
      </c>
      <c r="G544" s="6" t="s">
        <v>5</v>
      </c>
      <c r="H544" s="5">
        <v>47</v>
      </c>
      <c r="I544" s="4" t="s">
        <v>52</v>
      </c>
      <c r="J544" s="3" t="s">
        <v>3</v>
      </c>
      <c r="K544" s="2">
        <v>1986</v>
      </c>
      <c r="L544" s="38" t="s">
        <v>2</v>
      </c>
      <c r="M544" s="8" t="s">
        <v>111</v>
      </c>
      <c r="N544" s="39">
        <v>7</v>
      </c>
      <c r="O544" s="35"/>
      <c r="P544" s="35"/>
      <c r="Q544" s="35"/>
      <c r="R544" s="35"/>
      <c r="S544" s="35"/>
      <c r="T544" s="35"/>
      <c r="U544" s="35"/>
      <c r="V544" s="35"/>
      <c r="W544" s="35"/>
      <c r="X544" s="35"/>
    </row>
    <row r="545" spans="1:24" ht="33.75">
      <c r="A545" s="36">
        <v>543</v>
      </c>
      <c r="B545" s="7" t="s">
        <v>447</v>
      </c>
      <c r="C545" s="4" t="s">
        <v>10</v>
      </c>
      <c r="D545" s="4" t="s">
        <v>6</v>
      </c>
      <c r="E545" s="37">
        <v>89</v>
      </c>
      <c r="F545" s="37">
        <v>82</v>
      </c>
      <c r="G545" s="6" t="s">
        <v>5</v>
      </c>
      <c r="H545" s="5">
        <v>47</v>
      </c>
      <c r="I545" s="4" t="s">
        <v>52</v>
      </c>
      <c r="J545" s="3" t="s">
        <v>3</v>
      </c>
      <c r="K545" s="2">
        <v>1986</v>
      </c>
      <c r="L545" s="38" t="s">
        <v>2</v>
      </c>
      <c r="M545" s="8" t="s">
        <v>111</v>
      </c>
      <c r="N545" s="39">
        <v>7</v>
      </c>
      <c r="O545" s="35"/>
      <c r="P545" s="35"/>
      <c r="Q545" s="35"/>
      <c r="R545" s="35"/>
      <c r="S545" s="35"/>
      <c r="T545" s="35"/>
      <c r="U545" s="35"/>
      <c r="V545" s="35"/>
      <c r="W545" s="35"/>
      <c r="X545" s="35"/>
    </row>
    <row r="546" spans="1:24" ht="33.75">
      <c r="A546" s="36">
        <v>544</v>
      </c>
      <c r="B546" s="7" t="s">
        <v>447</v>
      </c>
      <c r="C546" s="4" t="s">
        <v>10</v>
      </c>
      <c r="D546" s="4" t="s">
        <v>9</v>
      </c>
      <c r="E546" s="37">
        <v>57</v>
      </c>
      <c r="F546" s="37">
        <v>50</v>
      </c>
      <c r="G546" s="6" t="s">
        <v>5</v>
      </c>
      <c r="H546" s="5">
        <v>6</v>
      </c>
      <c r="I546" s="4" t="s">
        <v>52</v>
      </c>
      <c r="J546" s="3" t="s">
        <v>3</v>
      </c>
      <c r="K546" s="2">
        <v>1986</v>
      </c>
      <c r="L546" s="38" t="s">
        <v>2</v>
      </c>
      <c r="M546" s="8" t="s">
        <v>111</v>
      </c>
      <c r="N546" s="39">
        <v>7</v>
      </c>
      <c r="O546" s="35"/>
      <c r="P546" s="35"/>
      <c r="Q546" s="35"/>
      <c r="R546" s="35"/>
      <c r="S546" s="35"/>
      <c r="T546" s="35"/>
      <c r="U546" s="35"/>
      <c r="V546" s="35"/>
      <c r="W546" s="35"/>
      <c r="X546" s="35"/>
    </row>
    <row r="547" spans="1:24" ht="33.75">
      <c r="A547" s="36">
        <v>545</v>
      </c>
      <c r="B547" s="7" t="s">
        <v>447</v>
      </c>
      <c r="C547" s="4" t="s">
        <v>10</v>
      </c>
      <c r="D547" s="4" t="s">
        <v>6</v>
      </c>
      <c r="E547" s="37">
        <v>57</v>
      </c>
      <c r="F547" s="37">
        <v>50</v>
      </c>
      <c r="G547" s="6" t="s">
        <v>5</v>
      </c>
      <c r="H547" s="5">
        <v>6</v>
      </c>
      <c r="I547" s="4" t="s">
        <v>52</v>
      </c>
      <c r="J547" s="3" t="s">
        <v>3</v>
      </c>
      <c r="K547" s="2">
        <v>1986</v>
      </c>
      <c r="L547" s="38" t="s">
        <v>2</v>
      </c>
      <c r="M547" s="8" t="s">
        <v>111</v>
      </c>
      <c r="N547" s="39">
        <v>7</v>
      </c>
      <c r="O547" s="35"/>
      <c r="P547" s="35"/>
      <c r="Q547" s="35"/>
      <c r="R547" s="35"/>
      <c r="S547" s="35"/>
      <c r="T547" s="35"/>
      <c r="U547" s="35"/>
      <c r="V547" s="35"/>
      <c r="W547" s="35"/>
      <c r="X547" s="35"/>
    </row>
    <row r="548" spans="1:24" ht="33.75">
      <c r="A548" s="36">
        <v>546</v>
      </c>
      <c r="B548" s="7" t="s">
        <v>447</v>
      </c>
      <c r="C548" s="4" t="s">
        <v>10</v>
      </c>
      <c r="D548" s="4" t="s">
        <v>9</v>
      </c>
      <c r="E548" s="37">
        <v>38</v>
      </c>
      <c r="F548" s="37">
        <v>31.6</v>
      </c>
      <c r="G548" s="6" t="s">
        <v>5</v>
      </c>
      <c r="H548" s="5">
        <v>9</v>
      </c>
      <c r="I548" s="4" t="s">
        <v>52</v>
      </c>
      <c r="J548" s="3" t="s">
        <v>3</v>
      </c>
      <c r="K548" s="2">
        <v>1986</v>
      </c>
      <c r="L548" s="38" t="s">
        <v>2</v>
      </c>
      <c r="M548" s="8" t="s">
        <v>111</v>
      </c>
      <c r="N548" s="39">
        <v>7</v>
      </c>
      <c r="O548" s="35"/>
      <c r="P548" s="35"/>
      <c r="Q548" s="35"/>
      <c r="R548" s="35"/>
      <c r="S548" s="35"/>
      <c r="T548" s="35"/>
      <c r="U548" s="35"/>
      <c r="V548" s="35"/>
      <c r="W548" s="35"/>
      <c r="X548" s="35"/>
    </row>
    <row r="549" spans="1:24" ht="33.75">
      <c r="A549" s="36">
        <v>547</v>
      </c>
      <c r="B549" s="7" t="s">
        <v>447</v>
      </c>
      <c r="C549" s="4" t="s">
        <v>10</v>
      </c>
      <c r="D549" s="4" t="s">
        <v>6</v>
      </c>
      <c r="E549" s="37">
        <v>38</v>
      </c>
      <c r="F549" s="37">
        <v>31.6</v>
      </c>
      <c r="G549" s="6" t="s">
        <v>5</v>
      </c>
      <c r="H549" s="5">
        <v>9</v>
      </c>
      <c r="I549" s="4" t="s">
        <v>52</v>
      </c>
      <c r="J549" s="3" t="s">
        <v>3</v>
      </c>
      <c r="K549" s="2">
        <v>1986</v>
      </c>
      <c r="L549" s="38" t="s">
        <v>2</v>
      </c>
      <c r="M549" s="8" t="s">
        <v>111</v>
      </c>
      <c r="N549" s="39">
        <v>7</v>
      </c>
      <c r="O549" s="35"/>
      <c r="P549" s="35"/>
      <c r="Q549" s="35"/>
      <c r="R549" s="35"/>
      <c r="S549" s="35"/>
      <c r="T549" s="35"/>
      <c r="U549" s="35"/>
      <c r="V549" s="35"/>
      <c r="W549" s="35"/>
      <c r="X549" s="35"/>
    </row>
    <row r="550" spans="1:24" ht="22.5">
      <c r="A550" s="36">
        <v>548</v>
      </c>
      <c r="B550" s="7" t="s">
        <v>446</v>
      </c>
      <c r="C550" s="4" t="s">
        <v>10</v>
      </c>
      <c r="D550" s="4" t="s">
        <v>9</v>
      </c>
      <c r="E550" s="9">
        <v>57</v>
      </c>
      <c r="F550" s="37">
        <v>50</v>
      </c>
      <c r="G550" s="6" t="s">
        <v>5</v>
      </c>
      <c r="H550" s="5">
        <v>229.8</v>
      </c>
      <c r="I550" s="4" t="s">
        <v>52</v>
      </c>
      <c r="J550" s="3" t="s">
        <v>3</v>
      </c>
      <c r="K550" s="2">
        <v>2003</v>
      </c>
      <c r="L550" s="38" t="s">
        <v>2</v>
      </c>
      <c r="M550" s="8" t="s">
        <v>412</v>
      </c>
      <c r="N550" s="39"/>
      <c r="O550" s="35"/>
      <c r="P550" s="35"/>
      <c r="Q550" s="35"/>
      <c r="R550" s="35"/>
      <c r="S550" s="35"/>
      <c r="T550" s="35"/>
      <c r="U550" s="35"/>
      <c r="V550" s="35"/>
      <c r="W550" s="35"/>
      <c r="X550" s="35"/>
    </row>
    <row r="551" spans="1:24" ht="22.5">
      <c r="A551" s="36">
        <v>549</v>
      </c>
      <c r="B551" s="7" t="s">
        <v>446</v>
      </c>
      <c r="C551" s="4" t="s">
        <v>10</v>
      </c>
      <c r="D551" s="4" t="s">
        <v>6</v>
      </c>
      <c r="E551" s="9">
        <v>57</v>
      </c>
      <c r="F551" s="37">
        <v>50</v>
      </c>
      <c r="G551" s="6" t="s">
        <v>5</v>
      </c>
      <c r="H551" s="5">
        <v>229.8</v>
      </c>
      <c r="I551" s="4" t="s">
        <v>52</v>
      </c>
      <c r="J551" s="3" t="s">
        <v>3</v>
      </c>
      <c r="K551" s="2">
        <v>2003</v>
      </c>
      <c r="L551" s="38" t="s">
        <v>2</v>
      </c>
      <c r="M551" s="8" t="s">
        <v>412</v>
      </c>
      <c r="N551" s="39"/>
      <c r="O551" s="35"/>
      <c r="P551" s="35"/>
      <c r="Q551" s="35"/>
      <c r="R551" s="35"/>
      <c r="S551" s="35"/>
      <c r="T551" s="35"/>
      <c r="U551" s="35"/>
      <c r="V551" s="35"/>
      <c r="W551" s="35"/>
      <c r="X551" s="35"/>
    </row>
    <row r="552" spans="1:24" ht="22.5">
      <c r="A552" s="36">
        <v>550</v>
      </c>
      <c r="B552" s="7" t="s">
        <v>445</v>
      </c>
      <c r="C552" s="4" t="s">
        <v>10</v>
      </c>
      <c r="D552" s="4" t="s">
        <v>9</v>
      </c>
      <c r="E552" s="9">
        <v>57</v>
      </c>
      <c r="F552" s="37">
        <v>50</v>
      </c>
      <c r="G552" s="6" t="s">
        <v>5</v>
      </c>
      <c r="H552" s="5">
        <f>42.2+N("у меня записано 84,5м")</f>
        <v>42.2</v>
      </c>
      <c r="I552" s="4" t="s">
        <v>52</v>
      </c>
      <c r="J552" s="3" t="s">
        <v>3</v>
      </c>
      <c r="K552" s="2">
        <v>2003</v>
      </c>
      <c r="L552" s="38" t="s">
        <v>2</v>
      </c>
      <c r="M552" s="8" t="s">
        <v>412</v>
      </c>
      <c r="N552" s="39"/>
      <c r="O552" s="35"/>
      <c r="P552" s="35"/>
      <c r="Q552" s="35"/>
      <c r="R552" s="35"/>
      <c r="S552" s="35"/>
      <c r="T552" s="35"/>
      <c r="U552" s="35"/>
      <c r="V552" s="35"/>
      <c r="W552" s="35"/>
      <c r="X552" s="35"/>
    </row>
    <row r="553" spans="1:24" ht="22.5">
      <c r="A553" s="36">
        <v>551</v>
      </c>
      <c r="B553" s="7" t="s">
        <v>445</v>
      </c>
      <c r="C553" s="4" t="s">
        <v>10</v>
      </c>
      <c r="D553" s="4" t="s">
        <v>6</v>
      </c>
      <c r="E553" s="9">
        <v>57</v>
      </c>
      <c r="F553" s="37">
        <v>50</v>
      </c>
      <c r="G553" s="6" t="s">
        <v>5</v>
      </c>
      <c r="H553" s="5">
        <f>42.2+N("у меня записано 84,5м")</f>
        <v>42.2</v>
      </c>
      <c r="I553" s="4" t="s">
        <v>52</v>
      </c>
      <c r="J553" s="3" t="s">
        <v>3</v>
      </c>
      <c r="K553" s="2">
        <v>2003</v>
      </c>
      <c r="L553" s="38" t="s">
        <v>2</v>
      </c>
      <c r="M553" s="8" t="s">
        <v>412</v>
      </c>
      <c r="N553" s="39"/>
      <c r="O553" s="35"/>
      <c r="P553" s="35"/>
      <c r="Q553" s="35"/>
      <c r="R553" s="35"/>
      <c r="S553" s="35"/>
      <c r="T553" s="35"/>
      <c r="U553" s="35"/>
      <c r="V553" s="35"/>
      <c r="W553" s="35"/>
      <c r="X553" s="35"/>
    </row>
    <row r="554" spans="1:24" ht="22.5">
      <c r="A554" s="36">
        <v>552</v>
      </c>
      <c r="B554" s="7" t="s">
        <v>445</v>
      </c>
      <c r="C554" s="4" t="s">
        <v>10</v>
      </c>
      <c r="D554" s="4" t="s">
        <v>9</v>
      </c>
      <c r="E554" s="9">
        <v>57</v>
      </c>
      <c r="F554" s="37">
        <v>50</v>
      </c>
      <c r="G554" s="6" t="s">
        <v>5</v>
      </c>
      <c r="H554" s="5">
        <v>95.4</v>
      </c>
      <c r="I554" s="4" t="s">
        <v>52</v>
      </c>
      <c r="J554" s="3" t="s">
        <v>411</v>
      </c>
      <c r="K554" s="2">
        <v>2003</v>
      </c>
      <c r="L554" s="38" t="s">
        <v>2</v>
      </c>
      <c r="M554" s="8" t="s">
        <v>412</v>
      </c>
      <c r="N554" s="39"/>
      <c r="O554" s="35"/>
      <c r="P554" s="35"/>
      <c r="Q554" s="35"/>
      <c r="R554" s="35"/>
      <c r="S554" s="35"/>
      <c r="T554" s="35"/>
      <c r="U554" s="35"/>
      <c r="V554" s="35"/>
      <c r="W554" s="35"/>
      <c r="X554" s="35"/>
    </row>
    <row r="555" spans="1:24" ht="22.5">
      <c r="A555" s="36">
        <v>553</v>
      </c>
      <c r="B555" s="7" t="s">
        <v>445</v>
      </c>
      <c r="C555" s="4" t="s">
        <v>10</v>
      </c>
      <c r="D555" s="4" t="s">
        <v>6</v>
      </c>
      <c r="E555" s="9">
        <v>57</v>
      </c>
      <c r="F555" s="37">
        <v>50</v>
      </c>
      <c r="G555" s="6" t="s">
        <v>5</v>
      </c>
      <c r="H555" s="5">
        <v>95.4</v>
      </c>
      <c r="I555" s="4" t="s">
        <v>52</v>
      </c>
      <c r="J555" s="3" t="s">
        <v>411</v>
      </c>
      <c r="K555" s="2">
        <v>2003</v>
      </c>
      <c r="L555" s="38" t="s">
        <v>2</v>
      </c>
      <c r="M555" s="8" t="s">
        <v>412</v>
      </c>
      <c r="N555" s="39"/>
      <c r="O555" s="35"/>
      <c r="P555" s="35"/>
      <c r="Q555" s="35"/>
      <c r="R555" s="35"/>
      <c r="S555" s="35"/>
      <c r="T555" s="35"/>
      <c r="U555" s="35"/>
      <c r="V555" s="35"/>
      <c r="W555" s="35"/>
      <c r="X555" s="35"/>
    </row>
    <row r="556" spans="1:24" ht="22.5">
      <c r="A556" s="36">
        <v>554</v>
      </c>
      <c r="B556" s="7" t="s">
        <v>444</v>
      </c>
      <c r="C556" s="4" t="s">
        <v>10</v>
      </c>
      <c r="D556" s="4" t="s">
        <v>9</v>
      </c>
      <c r="E556" s="9">
        <v>133</v>
      </c>
      <c r="F556" s="37">
        <v>124</v>
      </c>
      <c r="G556" s="6" t="s">
        <v>5</v>
      </c>
      <c r="H556" s="5">
        <v>262.7</v>
      </c>
      <c r="I556" s="4" t="s">
        <v>52</v>
      </c>
      <c r="J556" s="3" t="s">
        <v>3</v>
      </c>
      <c r="K556" s="2">
        <v>2003</v>
      </c>
      <c r="L556" s="38" t="s">
        <v>2</v>
      </c>
      <c r="M556" s="8" t="s">
        <v>412</v>
      </c>
      <c r="N556" s="39"/>
      <c r="O556" s="35"/>
      <c r="P556" s="35"/>
      <c r="Q556" s="35"/>
      <c r="R556" s="35"/>
      <c r="S556" s="35"/>
      <c r="T556" s="35"/>
      <c r="U556" s="35"/>
      <c r="V556" s="35"/>
      <c r="W556" s="35"/>
      <c r="X556" s="35"/>
    </row>
    <row r="557" spans="1:24" ht="22.5">
      <c r="A557" s="36">
        <v>555</v>
      </c>
      <c r="B557" s="7" t="s">
        <v>444</v>
      </c>
      <c r="C557" s="4" t="s">
        <v>10</v>
      </c>
      <c r="D557" s="4" t="s">
        <v>6</v>
      </c>
      <c r="E557" s="9">
        <v>133</v>
      </c>
      <c r="F557" s="37">
        <v>124</v>
      </c>
      <c r="G557" s="6" t="s">
        <v>5</v>
      </c>
      <c r="H557" s="5">
        <v>262.7</v>
      </c>
      <c r="I557" s="4" t="s">
        <v>52</v>
      </c>
      <c r="J557" s="3" t="s">
        <v>3</v>
      </c>
      <c r="K557" s="2">
        <v>2003</v>
      </c>
      <c r="L557" s="38" t="s">
        <v>2</v>
      </c>
      <c r="M557" s="8" t="s">
        <v>412</v>
      </c>
      <c r="N557" s="39"/>
      <c r="O557" s="35"/>
      <c r="P557" s="35"/>
      <c r="Q557" s="35"/>
      <c r="R557" s="35"/>
      <c r="S557" s="35"/>
      <c r="T557" s="35"/>
      <c r="U557" s="35"/>
      <c r="V557" s="35"/>
      <c r="W557" s="35"/>
      <c r="X557" s="35"/>
    </row>
    <row r="558" spans="1:24" ht="22.5">
      <c r="A558" s="36">
        <v>556</v>
      </c>
      <c r="B558" s="7" t="s">
        <v>443</v>
      </c>
      <c r="C558" s="4" t="s">
        <v>10</v>
      </c>
      <c r="D558" s="4" t="s">
        <v>9</v>
      </c>
      <c r="E558" s="9">
        <v>133</v>
      </c>
      <c r="F558" s="37">
        <v>124</v>
      </c>
      <c r="G558" s="6" t="s">
        <v>5</v>
      </c>
      <c r="H558" s="5">
        <f>149.6+N("у меня записано 461,3м")</f>
        <v>149.6</v>
      </c>
      <c r="I558" s="4" t="s">
        <v>52</v>
      </c>
      <c r="J558" s="3" t="s">
        <v>3</v>
      </c>
      <c r="K558" s="2">
        <v>2003</v>
      </c>
      <c r="L558" s="38" t="s">
        <v>2</v>
      </c>
      <c r="M558" s="8" t="s">
        <v>412</v>
      </c>
      <c r="N558" s="39"/>
      <c r="O558" s="35"/>
      <c r="P558" s="35"/>
      <c r="Q558" s="35"/>
      <c r="R558" s="35"/>
      <c r="S558" s="35"/>
      <c r="T558" s="35"/>
      <c r="U558" s="35"/>
      <c r="V558" s="35"/>
      <c r="W558" s="35"/>
      <c r="X558" s="35"/>
    </row>
    <row r="559" spans="1:24" ht="22.5">
      <c r="A559" s="36">
        <v>557</v>
      </c>
      <c r="B559" s="7" t="s">
        <v>443</v>
      </c>
      <c r="C559" s="4" t="s">
        <v>10</v>
      </c>
      <c r="D559" s="4" t="s">
        <v>6</v>
      </c>
      <c r="E559" s="9">
        <v>133</v>
      </c>
      <c r="F559" s="37">
        <v>124</v>
      </c>
      <c r="G559" s="6" t="s">
        <v>5</v>
      </c>
      <c r="H559" s="5">
        <f>149.6+N("у меня записано 461,3м")</f>
        <v>149.6</v>
      </c>
      <c r="I559" s="4" t="s">
        <v>52</v>
      </c>
      <c r="J559" s="3" t="s">
        <v>3</v>
      </c>
      <c r="K559" s="2">
        <v>2003</v>
      </c>
      <c r="L559" s="38" t="s">
        <v>2</v>
      </c>
      <c r="M559" s="8" t="s">
        <v>412</v>
      </c>
      <c r="N559" s="39"/>
      <c r="O559" s="35"/>
      <c r="P559" s="35"/>
      <c r="Q559" s="35"/>
      <c r="R559" s="35"/>
      <c r="S559" s="35"/>
      <c r="T559" s="35"/>
      <c r="U559" s="35"/>
      <c r="V559" s="35"/>
      <c r="W559" s="35"/>
      <c r="X559" s="35"/>
    </row>
    <row r="560" spans="1:24" ht="22.5">
      <c r="A560" s="36">
        <v>558</v>
      </c>
      <c r="B560" s="7" t="s">
        <v>442</v>
      </c>
      <c r="C560" s="4" t="s">
        <v>10</v>
      </c>
      <c r="D560" s="4" t="s">
        <v>9</v>
      </c>
      <c r="E560" s="9">
        <v>133</v>
      </c>
      <c r="F560" s="37">
        <v>124</v>
      </c>
      <c r="G560" s="6" t="s">
        <v>5</v>
      </c>
      <c r="H560" s="5">
        <v>150.9</v>
      </c>
      <c r="I560" s="4" t="s">
        <v>52</v>
      </c>
      <c r="J560" s="3" t="s">
        <v>3</v>
      </c>
      <c r="K560" s="2">
        <v>2003</v>
      </c>
      <c r="L560" s="38" t="s">
        <v>2</v>
      </c>
      <c r="M560" s="8" t="s">
        <v>412</v>
      </c>
      <c r="N560" s="39"/>
      <c r="O560" s="35"/>
      <c r="P560" s="35"/>
      <c r="Q560" s="35"/>
      <c r="R560" s="35"/>
      <c r="S560" s="35"/>
      <c r="T560" s="35"/>
      <c r="U560" s="35"/>
      <c r="V560" s="35"/>
      <c r="W560" s="35"/>
      <c r="X560" s="35"/>
    </row>
    <row r="561" spans="1:24" ht="22.5">
      <c r="A561" s="36">
        <v>559</v>
      </c>
      <c r="B561" s="7" t="s">
        <v>442</v>
      </c>
      <c r="C561" s="4" t="s">
        <v>10</v>
      </c>
      <c r="D561" s="4" t="s">
        <v>6</v>
      </c>
      <c r="E561" s="9">
        <v>133</v>
      </c>
      <c r="F561" s="37">
        <v>124</v>
      </c>
      <c r="G561" s="6" t="s">
        <v>5</v>
      </c>
      <c r="H561" s="5">
        <v>150.9</v>
      </c>
      <c r="I561" s="4" t="s">
        <v>52</v>
      </c>
      <c r="J561" s="3" t="s">
        <v>3</v>
      </c>
      <c r="K561" s="2">
        <v>2003</v>
      </c>
      <c r="L561" s="38" t="s">
        <v>2</v>
      </c>
      <c r="M561" s="8" t="s">
        <v>412</v>
      </c>
      <c r="N561" s="39"/>
      <c r="O561" s="35"/>
      <c r="P561" s="35"/>
      <c r="Q561" s="35"/>
      <c r="R561" s="35"/>
      <c r="S561" s="35"/>
      <c r="T561" s="35"/>
      <c r="U561" s="35"/>
      <c r="V561" s="35"/>
      <c r="W561" s="35"/>
      <c r="X561" s="35"/>
    </row>
    <row r="562" spans="1:24" ht="22.5">
      <c r="A562" s="36">
        <v>560</v>
      </c>
      <c r="B562" s="7" t="s">
        <v>441</v>
      </c>
      <c r="C562" s="4" t="s">
        <v>10</v>
      </c>
      <c r="D562" s="4" t="s">
        <v>9</v>
      </c>
      <c r="E562" s="9">
        <v>133</v>
      </c>
      <c r="F562" s="37">
        <v>124</v>
      </c>
      <c r="G562" s="6" t="s">
        <v>5</v>
      </c>
      <c r="H562" s="5">
        <v>91.3</v>
      </c>
      <c r="I562" s="4" t="s">
        <v>52</v>
      </c>
      <c r="J562" s="3" t="s">
        <v>3</v>
      </c>
      <c r="K562" s="2">
        <v>2003</v>
      </c>
      <c r="L562" s="38" t="s">
        <v>2</v>
      </c>
      <c r="M562" s="8" t="s">
        <v>412</v>
      </c>
      <c r="N562" s="39"/>
      <c r="O562" s="35"/>
      <c r="P562" s="35"/>
      <c r="Q562" s="35"/>
      <c r="R562" s="35"/>
      <c r="S562" s="35"/>
      <c r="T562" s="35"/>
      <c r="U562" s="35"/>
      <c r="V562" s="35"/>
      <c r="W562" s="35"/>
      <c r="X562" s="35"/>
    </row>
    <row r="563" spans="1:24" ht="22.5">
      <c r="A563" s="36">
        <v>561</v>
      </c>
      <c r="B563" s="7" t="s">
        <v>441</v>
      </c>
      <c r="C563" s="4" t="s">
        <v>10</v>
      </c>
      <c r="D563" s="4" t="s">
        <v>6</v>
      </c>
      <c r="E563" s="9">
        <v>133</v>
      </c>
      <c r="F563" s="37">
        <v>124</v>
      </c>
      <c r="G563" s="6" t="s">
        <v>5</v>
      </c>
      <c r="H563" s="5">
        <v>91.3</v>
      </c>
      <c r="I563" s="4" t="s">
        <v>52</v>
      </c>
      <c r="J563" s="3" t="s">
        <v>3</v>
      </c>
      <c r="K563" s="2">
        <v>2003</v>
      </c>
      <c r="L563" s="38" t="s">
        <v>2</v>
      </c>
      <c r="M563" s="8" t="s">
        <v>412</v>
      </c>
      <c r="N563" s="39"/>
      <c r="O563" s="35"/>
      <c r="P563" s="35"/>
      <c r="Q563" s="35"/>
      <c r="R563" s="35"/>
      <c r="S563" s="35"/>
      <c r="T563" s="35"/>
      <c r="U563" s="35"/>
      <c r="V563" s="35"/>
      <c r="W563" s="35"/>
      <c r="X563" s="35"/>
    </row>
    <row r="564" spans="1:24" ht="22.5">
      <c r="A564" s="36">
        <v>562</v>
      </c>
      <c r="B564" s="7" t="s">
        <v>440</v>
      </c>
      <c r="C564" s="4" t="s">
        <v>10</v>
      </c>
      <c r="D564" s="4" t="s">
        <v>9</v>
      </c>
      <c r="E564" s="9">
        <v>76</v>
      </c>
      <c r="F564" s="37">
        <v>69</v>
      </c>
      <c r="G564" s="6" t="s">
        <v>5</v>
      </c>
      <c r="H564" s="5">
        <v>126</v>
      </c>
      <c r="I564" s="4" t="s">
        <v>52</v>
      </c>
      <c r="J564" s="3" t="s">
        <v>3</v>
      </c>
      <c r="K564" s="2">
        <v>2003</v>
      </c>
      <c r="L564" s="38" t="s">
        <v>2</v>
      </c>
      <c r="M564" s="8" t="s">
        <v>412</v>
      </c>
      <c r="N564" s="39"/>
      <c r="O564" s="35"/>
      <c r="P564" s="35"/>
      <c r="Q564" s="35"/>
      <c r="R564" s="35"/>
      <c r="S564" s="35"/>
      <c r="T564" s="35"/>
      <c r="U564" s="35"/>
      <c r="V564" s="35"/>
      <c r="W564" s="35"/>
      <c r="X564" s="35"/>
    </row>
    <row r="565" spans="1:24" ht="22.5">
      <c r="A565" s="36">
        <v>563</v>
      </c>
      <c r="B565" s="7" t="s">
        <v>440</v>
      </c>
      <c r="C565" s="4" t="s">
        <v>10</v>
      </c>
      <c r="D565" s="4" t="s">
        <v>6</v>
      </c>
      <c r="E565" s="9">
        <v>76</v>
      </c>
      <c r="F565" s="37">
        <v>69</v>
      </c>
      <c r="G565" s="6" t="s">
        <v>5</v>
      </c>
      <c r="H565" s="5">
        <v>126</v>
      </c>
      <c r="I565" s="4" t="s">
        <v>52</v>
      </c>
      <c r="J565" s="3" t="s">
        <v>3</v>
      </c>
      <c r="K565" s="2">
        <v>2003</v>
      </c>
      <c r="L565" s="38" t="s">
        <v>2</v>
      </c>
      <c r="M565" s="8" t="s">
        <v>412</v>
      </c>
      <c r="N565" s="39"/>
      <c r="O565" s="35"/>
      <c r="P565" s="35"/>
      <c r="Q565" s="35"/>
      <c r="R565" s="35"/>
      <c r="S565" s="35"/>
      <c r="T565" s="35"/>
      <c r="U565" s="35"/>
      <c r="V565" s="35"/>
      <c r="W565" s="35"/>
      <c r="X565" s="35"/>
    </row>
    <row r="566" spans="1:24" ht="22.5">
      <c r="A566" s="36">
        <v>564</v>
      </c>
      <c r="B566" s="7" t="s">
        <v>439</v>
      </c>
      <c r="C566" s="4" t="s">
        <v>10</v>
      </c>
      <c r="D566" s="4" t="s">
        <v>9</v>
      </c>
      <c r="E566" s="9">
        <v>57</v>
      </c>
      <c r="F566" s="37">
        <v>50</v>
      </c>
      <c r="G566" s="6" t="s">
        <v>5</v>
      </c>
      <c r="H566" s="5">
        <v>76.599999999999994</v>
      </c>
      <c r="I566" s="4" t="s">
        <v>52</v>
      </c>
      <c r="J566" s="3" t="s">
        <v>3</v>
      </c>
      <c r="K566" s="2">
        <v>2003</v>
      </c>
      <c r="L566" s="38" t="s">
        <v>2</v>
      </c>
      <c r="M566" s="8" t="s">
        <v>412</v>
      </c>
      <c r="N566" s="39"/>
      <c r="O566" s="35"/>
      <c r="P566" s="35"/>
      <c r="Q566" s="35"/>
      <c r="R566" s="35"/>
      <c r="S566" s="35"/>
      <c r="T566" s="35"/>
      <c r="U566" s="35"/>
      <c r="V566" s="35"/>
      <c r="W566" s="35"/>
      <c r="X566" s="35"/>
    </row>
    <row r="567" spans="1:24" ht="22.5">
      <c r="A567" s="36">
        <v>565</v>
      </c>
      <c r="B567" s="7" t="s">
        <v>439</v>
      </c>
      <c r="C567" s="4" t="s">
        <v>10</v>
      </c>
      <c r="D567" s="4" t="s">
        <v>6</v>
      </c>
      <c r="E567" s="9">
        <v>57</v>
      </c>
      <c r="F567" s="37">
        <v>50</v>
      </c>
      <c r="G567" s="6" t="s">
        <v>5</v>
      </c>
      <c r="H567" s="5">
        <v>76.599999999999994</v>
      </c>
      <c r="I567" s="4" t="s">
        <v>52</v>
      </c>
      <c r="J567" s="3" t="s">
        <v>3</v>
      </c>
      <c r="K567" s="2">
        <v>2003</v>
      </c>
      <c r="L567" s="38" t="s">
        <v>2</v>
      </c>
      <c r="M567" s="8" t="s">
        <v>412</v>
      </c>
      <c r="N567" s="39"/>
      <c r="O567" s="35"/>
      <c r="P567" s="35"/>
      <c r="Q567" s="35"/>
      <c r="R567" s="35"/>
      <c r="S567" s="35"/>
      <c r="T567" s="35"/>
      <c r="U567" s="35"/>
      <c r="V567" s="35"/>
      <c r="W567" s="35"/>
      <c r="X567" s="35"/>
    </row>
    <row r="568" spans="1:24" ht="22.5">
      <c r="A568" s="36">
        <v>566</v>
      </c>
      <c r="B568" s="7" t="s">
        <v>438</v>
      </c>
      <c r="C568" s="4" t="s">
        <v>10</v>
      </c>
      <c r="D568" s="4" t="s">
        <v>9</v>
      </c>
      <c r="E568" s="9">
        <v>133</v>
      </c>
      <c r="F568" s="37">
        <v>124</v>
      </c>
      <c r="G568" s="6" t="s">
        <v>5</v>
      </c>
      <c r="H568" s="5">
        <v>146</v>
      </c>
      <c r="I568" s="4" t="s">
        <v>52</v>
      </c>
      <c r="J568" s="3" t="s">
        <v>3</v>
      </c>
      <c r="K568" s="2">
        <v>2003</v>
      </c>
      <c r="L568" s="38" t="s">
        <v>2</v>
      </c>
      <c r="M568" s="8" t="s">
        <v>412</v>
      </c>
      <c r="N568" s="39"/>
      <c r="O568" s="35"/>
      <c r="P568" s="35"/>
      <c r="Q568" s="35"/>
      <c r="R568" s="35"/>
      <c r="S568" s="35"/>
      <c r="T568" s="35"/>
      <c r="U568" s="35"/>
      <c r="V568" s="35"/>
      <c r="W568" s="35"/>
      <c r="X568" s="35"/>
    </row>
    <row r="569" spans="1:24" ht="22.5">
      <c r="A569" s="36">
        <v>567</v>
      </c>
      <c r="B569" s="7" t="s">
        <v>438</v>
      </c>
      <c r="C569" s="4" t="s">
        <v>10</v>
      </c>
      <c r="D569" s="4" t="s">
        <v>6</v>
      </c>
      <c r="E569" s="9">
        <v>133</v>
      </c>
      <c r="F569" s="37">
        <v>124</v>
      </c>
      <c r="G569" s="6" t="s">
        <v>5</v>
      </c>
      <c r="H569" s="5">
        <v>146</v>
      </c>
      <c r="I569" s="4" t="s">
        <v>52</v>
      </c>
      <c r="J569" s="3" t="s">
        <v>3</v>
      </c>
      <c r="K569" s="2">
        <v>2003</v>
      </c>
      <c r="L569" s="38" t="s">
        <v>2</v>
      </c>
      <c r="M569" s="8" t="s">
        <v>412</v>
      </c>
      <c r="N569" s="39"/>
      <c r="O569" s="35"/>
      <c r="P569" s="35"/>
      <c r="Q569" s="35"/>
      <c r="R569" s="35"/>
      <c r="S569" s="35"/>
      <c r="T569" s="35"/>
      <c r="U569" s="35"/>
      <c r="V569" s="35"/>
      <c r="W569" s="35"/>
      <c r="X569" s="35"/>
    </row>
    <row r="570" spans="1:24" ht="22.5">
      <c r="A570" s="36">
        <v>568</v>
      </c>
      <c r="B570" s="7" t="s">
        <v>437</v>
      </c>
      <c r="C570" s="4" t="s">
        <v>10</v>
      </c>
      <c r="D570" s="4" t="s">
        <v>9</v>
      </c>
      <c r="E570" s="9">
        <v>133</v>
      </c>
      <c r="F570" s="37">
        <v>124</v>
      </c>
      <c r="G570" s="6" t="s">
        <v>5</v>
      </c>
      <c r="H570" s="5">
        <v>245.3</v>
      </c>
      <c r="I570" s="4" t="s">
        <v>52</v>
      </c>
      <c r="J570" s="3" t="s">
        <v>3</v>
      </c>
      <c r="K570" s="2">
        <v>2003</v>
      </c>
      <c r="L570" s="38" t="s">
        <v>2</v>
      </c>
      <c r="M570" s="8" t="s">
        <v>412</v>
      </c>
      <c r="N570" s="39"/>
      <c r="O570" s="35"/>
      <c r="P570" s="35"/>
      <c r="Q570" s="35"/>
      <c r="R570" s="35"/>
      <c r="S570" s="35"/>
      <c r="T570" s="35"/>
      <c r="U570" s="35"/>
      <c r="V570" s="35"/>
      <c r="W570" s="35"/>
      <c r="X570" s="35"/>
    </row>
    <row r="571" spans="1:24" ht="22.5">
      <c r="A571" s="36">
        <v>569</v>
      </c>
      <c r="B571" s="7" t="s">
        <v>437</v>
      </c>
      <c r="C571" s="4" t="s">
        <v>10</v>
      </c>
      <c r="D571" s="4" t="s">
        <v>6</v>
      </c>
      <c r="E571" s="9">
        <v>133</v>
      </c>
      <c r="F571" s="37">
        <v>124</v>
      </c>
      <c r="G571" s="6" t="s">
        <v>5</v>
      </c>
      <c r="H571" s="5">
        <v>245.3</v>
      </c>
      <c r="I571" s="4" t="s">
        <v>52</v>
      </c>
      <c r="J571" s="3" t="s">
        <v>3</v>
      </c>
      <c r="K571" s="2">
        <v>2003</v>
      </c>
      <c r="L571" s="38" t="s">
        <v>2</v>
      </c>
      <c r="M571" s="8" t="s">
        <v>412</v>
      </c>
      <c r="N571" s="39"/>
      <c r="O571" s="35"/>
      <c r="P571" s="35"/>
      <c r="Q571" s="35"/>
      <c r="R571" s="35"/>
      <c r="S571" s="35"/>
      <c r="T571" s="35"/>
      <c r="U571" s="35"/>
      <c r="V571" s="35"/>
      <c r="W571" s="35"/>
      <c r="X571" s="35"/>
    </row>
    <row r="572" spans="1:24" ht="22.5">
      <c r="A572" s="36">
        <v>570</v>
      </c>
      <c r="B572" s="7" t="s">
        <v>436</v>
      </c>
      <c r="C572" s="4" t="s">
        <v>10</v>
      </c>
      <c r="D572" s="4" t="s">
        <v>9</v>
      </c>
      <c r="E572" s="9">
        <v>57</v>
      </c>
      <c r="F572" s="37">
        <v>50</v>
      </c>
      <c r="G572" s="6" t="s">
        <v>5</v>
      </c>
      <c r="H572" s="5">
        <v>461.4</v>
      </c>
      <c r="I572" s="4" t="s">
        <v>52</v>
      </c>
      <c r="J572" s="3" t="s">
        <v>3</v>
      </c>
      <c r="K572" s="2">
        <v>2003</v>
      </c>
      <c r="L572" s="38" t="s">
        <v>2</v>
      </c>
      <c r="M572" s="8" t="s">
        <v>412</v>
      </c>
      <c r="N572" s="39"/>
      <c r="O572" s="35"/>
      <c r="P572" s="35"/>
      <c r="Q572" s="35"/>
      <c r="R572" s="35"/>
      <c r="S572" s="35"/>
      <c r="T572" s="35"/>
      <c r="U572" s="35"/>
      <c r="V572" s="35"/>
      <c r="W572" s="35"/>
      <c r="X572" s="35"/>
    </row>
    <row r="573" spans="1:24" ht="22.5">
      <c r="A573" s="36">
        <v>571</v>
      </c>
      <c r="B573" s="7" t="s">
        <v>436</v>
      </c>
      <c r="C573" s="4" t="s">
        <v>10</v>
      </c>
      <c r="D573" s="4" t="s">
        <v>6</v>
      </c>
      <c r="E573" s="9">
        <v>57</v>
      </c>
      <c r="F573" s="37">
        <v>50</v>
      </c>
      <c r="G573" s="6" t="s">
        <v>5</v>
      </c>
      <c r="H573" s="5">
        <v>461.4</v>
      </c>
      <c r="I573" s="4" t="s">
        <v>52</v>
      </c>
      <c r="J573" s="3" t="s">
        <v>3</v>
      </c>
      <c r="K573" s="2">
        <v>2003</v>
      </c>
      <c r="L573" s="38" t="s">
        <v>2</v>
      </c>
      <c r="M573" s="8" t="s">
        <v>412</v>
      </c>
      <c r="N573" s="39"/>
      <c r="O573" s="35"/>
      <c r="P573" s="35"/>
      <c r="Q573" s="35"/>
      <c r="R573" s="35"/>
      <c r="S573" s="35"/>
      <c r="T573" s="35"/>
      <c r="U573" s="35"/>
      <c r="V573" s="35"/>
      <c r="W573" s="35"/>
      <c r="X573" s="35"/>
    </row>
    <row r="574" spans="1:24" ht="33.75">
      <c r="A574" s="36">
        <v>572</v>
      </c>
      <c r="B574" s="7" t="s">
        <v>435</v>
      </c>
      <c r="C574" s="4" t="s">
        <v>10</v>
      </c>
      <c r="D574" s="4" t="s">
        <v>9</v>
      </c>
      <c r="E574" s="9">
        <v>57</v>
      </c>
      <c r="F574" s="37">
        <v>50</v>
      </c>
      <c r="G574" s="6" t="s">
        <v>5</v>
      </c>
      <c r="H574" s="5">
        <v>706.9</v>
      </c>
      <c r="I574" s="4" t="s">
        <v>52</v>
      </c>
      <c r="J574" s="3" t="s">
        <v>3</v>
      </c>
      <c r="K574" s="2">
        <v>2003</v>
      </c>
      <c r="L574" s="38" t="s">
        <v>2</v>
      </c>
      <c r="M574" s="8" t="s">
        <v>412</v>
      </c>
      <c r="N574" s="39"/>
      <c r="O574" s="35"/>
      <c r="P574" s="35"/>
      <c r="Q574" s="35"/>
      <c r="R574" s="35"/>
      <c r="S574" s="35"/>
      <c r="T574" s="35"/>
      <c r="U574" s="35"/>
      <c r="V574" s="35"/>
      <c r="W574" s="35"/>
      <c r="X574" s="35"/>
    </row>
    <row r="575" spans="1:24" ht="33.75">
      <c r="A575" s="36">
        <v>573</v>
      </c>
      <c r="B575" s="7" t="s">
        <v>435</v>
      </c>
      <c r="C575" s="4" t="s">
        <v>10</v>
      </c>
      <c r="D575" s="4" t="s">
        <v>6</v>
      </c>
      <c r="E575" s="9">
        <v>57</v>
      </c>
      <c r="F575" s="37">
        <v>50</v>
      </c>
      <c r="G575" s="6" t="s">
        <v>5</v>
      </c>
      <c r="H575" s="5">
        <v>706.9</v>
      </c>
      <c r="I575" s="4" t="s">
        <v>52</v>
      </c>
      <c r="J575" s="3" t="s">
        <v>3</v>
      </c>
      <c r="K575" s="2">
        <v>2003</v>
      </c>
      <c r="L575" s="38" t="s">
        <v>2</v>
      </c>
      <c r="M575" s="8" t="s">
        <v>412</v>
      </c>
      <c r="N575" s="39"/>
      <c r="O575" s="35"/>
      <c r="P575" s="35"/>
      <c r="Q575" s="35"/>
      <c r="R575" s="35"/>
      <c r="S575" s="35"/>
      <c r="T575" s="35"/>
      <c r="U575" s="35"/>
      <c r="V575" s="35"/>
      <c r="W575" s="35"/>
      <c r="X575" s="35"/>
    </row>
    <row r="576" spans="1:24" ht="22.5">
      <c r="A576" s="36">
        <v>574</v>
      </c>
      <c r="B576" s="7" t="s">
        <v>434</v>
      </c>
      <c r="C576" s="4" t="s">
        <v>10</v>
      </c>
      <c r="D576" s="4" t="s">
        <v>9</v>
      </c>
      <c r="E576" s="9">
        <v>57</v>
      </c>
      <c r="F576" s="37">
        <v>50</v>
      </c>
      <c r="G576" s="6" t="s">
        <v>5</v>
      </c>
      <c r="H576" s="5">
        <v>451.6</v>
      </c>
      <c r="I576" s="4" t="s">
        <v>52</v>
      </c>
      <c r="J576" s="3" t="s">
        <v>3</v>
      </c>
      <c r="K576" s="2">
        <v>2003</v>
      </c>
      <c r="L576" s="38" t="s">
        <v>2</v>
      </c>
      <c r="M576" s="8" t="s">
        <v>412</v>
      </c>
      <c r="N576" s="39"/>
      <c r="O576" s="35"/>
      <c r="P576" s="35"/>
      <c r="Q576" s="35"/>
      <c r="R576" s="35"/>
      <c r="S576" s="35"/>
      <c r="T576" s="35"/>
      <c r="U576" s="35"/>
      <c r="V576" s="35"/>
      <c r="W576" s="35"/>
      <c r="X576" s="35"/>
    </row>
    <row r="577" spans="1:24" ht="22.5">
      <c r="A577" s="36">
        <v>575</v>
      </c>
      <c r="B577" s="7" t="s">
        <v>434</v>
      </c>
      <c r="C577" s="4" t="s">
        <v>10</v>
      </c>
      <c r="D577" s="4" t="s">
        <v>6</v>
      </c>
      <c r="E577" s="9">
        <v>57</v>
      </c>
      <c r="F577" s="37">
        <v>50</v>
      </c>
      <c r="G577" s="6" t="s">
        <v>5</v>
      </c>
      <c r="H577" s="5">
        <v>451.6</v>
      </c>
      <c r="I577" s="4" t="s">
        <v>52</v>
      </c>
      <c r="J577" s="3" t="s">
        <v>3</v>
      </c>
      <c r="K577" s="2">
        <v>2003</v>
      </c>
      <c r="L577" s="38" t="s">
        <v>2</v>
      </c>
      <c r="M577" s="8" t="s">
        <v>412</v>
      </c>
      <c r="N577" s="39"/>
      <c r="O577" s="35"/>
      <c r="P577" s="35"/>
      <c r="Q577" s="35"/>
      <c r="R577" s="35"/>
      <c r="S577" s="35"/>
      <c r="T577" s="35"/>
      <c r="U577" s="35"/>
      <c r="V577" s="35"/>
      <c r="W577" s="35"/>
      <c r="X577" s="35"/>
    </row>
    <row r="578" spans="1:24" ht="22.5">
      <c r="A578" s="36">
        <v>576</v>
      </c>
      <c r="B578" s="7" t="s">
        <v>433</v>
      </c>
      <c r="C578" s="4" t="s">
        <v>10</v>
      </c>
      <c r="D578" s="4" t="s">
        <v>9</v>
      </c>
      <c r="E578" s="9">
        <v>89</v>
      </c>
      <c r="F578" s="37">
        <v>82</v>
      </c>
      <c r="G578" s="6" t="s">
        <v>5</v>
      </c>
      <c r="H578" s="5">
        <v>53.2</v>
      </c>
      <c r="I578" s="4" t="s">
        <v>52</v>
      </c>
      <c r="J578" s="3" t="s">
        <v>3</v>
      </c>
      <c r="K578" s="2">
        <v>2003</v>
      </c>
      <c r="L578" s="38" t="s">
        <v>2</v>
      </c>
      <c r="M578" s="8" t="s">
        <v>412</v>
      </c>
      <c r="N578" s="39"/>
      <c r="O578" s="35"/>
      <c r="P578" s="35"/>
      <c r="Q578" s="35"/>
      <c r="R578" s="35"/>
      <c r="S578" s="35"/>
      <c r="T578" s="35"/>
      <c r="U578" s="35"/>
      <c r="V578" s="35"/>
      <c r="W578" s="35"/>
      <c r="X578" s="35"/>
    </row>
    <row r="579" spans="1:24" ht="22.5">
      <c r="A579" s="36">
        <v>577</v>
      </c>
      <c r="B579" s="7" t="s">
        <v>433</v>
      </c>
      <c r="C579" s="4" t="s">
        <v>10</v>
      </c>
      <c r="D579" s="4" t="s">
        <v>6</v>
      </c>
      <c r="E579" s="9">
        <v>89</v>
      </c>
      <c r="F579" s="37">
        <v>82</v>
      </c>
      <c r="G579" s="6" t="s">
        <v>5</v>
      </c>
      <c r="H579" s="5">
        <v>53.2</v>
      </c>
      <c r="I579" s="4" t="s">
        <v>52</v>
      </c>
      <c r="J579" s="3" t="s">
        <v>3</v>
      </c>
      <c r="K579" s="2">
        <v>2003</v>
      </c>
      <c r="L579" s="38" t="s">
        <v>2</v>
      </c>
      <c r="M579" s="8" t="s">
        <v>412</v>
      </c>
      <c r="N579" s="39"/>
      <c r="O579" s="35"/>
      <c r="P579" s="35"/>
      <c r="Q579" s="35"/>
      <c r="R579" s="35"/>
      <c r="S579" s="35"/>
      <c r="T579" s="35"/>
      <c r="U579" s="35"/>
      <c r="V579" s="35"/>
      <c r="W579" s="35"/>
      <c r="X579" s="35"/>
    </row>
    <row r="580" spans="1:24" ht="22.5">
      <c r="A580" s="36">
        <v>578</v>
      </c>
      <c r="B580" s="7" t="s">
        <v>432</v>
      </c>
      <c r="C580" s="4" t="s">
        <v>10</v>
      </c>
      <c r="D580" s="4" t="s">
        <v>9</v>
      </c>
      <c r="E580" s="9">
        <v>133</v>
      </c>
      <c r="F580" s="37">
        <v>124</v>
      </c>
      <c r="G580" s="6" t="s">
        <v>5</v>
      </c>
      <c r="H580" s="5">
        <v>19.200000000000003</v>
      </c>
      <c r="I580" s="4" t="s">
        <v>52</v>
      </c>
      <c r="J580" s="3" t="s">
        <v>3</v>
      </c>
      <c r="K580" s="2">
        <v>2003</v>
      </c>
      <c r="L580" s="38" t="s">
        <v>2</v>
      </c>
      <c r="M580" s="8" t="s">
        <v>412</v>
      </c>
      <c r="N580" s="39"/>
      <c r="O580" s="35"/>
      <c r="P580" s="35"/>
      <c r="Q580" s="35"/>
      <c r="R580" s="35"/>
      <c r="S580" s="35"/>
      <c r="T580" s="35"/>
      <c r="U580" s="35"/>
      <c r="V580" s="35"/>
      <c r="W580" s="35"/>
      <c r="X580" s="35"/>
    </row>
    <row r="581" spans="1:24" ht="22.5">
      <c r="A581" s="36">
        <v>579</v>
      </c>
      <c r="B581" s="7" t="s">
        <v>432</v>
      </c>
      <c r="C581" s="4" t="s">
        <v>10</v>
      </c>
      <c r="D581" s="4" t="s">
        <v>6</v>
      </c>
      <c r="E581" s="9">
        <v>89</v>
      </c>
      <c r="F581" s="37">
        <v>82</v>
      </c>
      <c r="G581" s="6" t="s">
        <v>5</v>
      </c>
      <c r="H581" s="5">
        <v>19.200000000000003</v>
      </c>
      <c r="I581" s="4" t="s">
        <v>52</v>
      </c>
      <c r="J581" s="3" t="s">
        <v>3</v>
      </c>
      <c r="K581" s="2">
        <v>2003</v>
      </c>
      <c r="L581" s="38" t="s">
        <v>2</v>
      </c>
      <c r="M581" s="8" t="s">
        <v>412</v>
      </c>
      <c r="N581" s="39"/>
      <c r="O581" s="35"/>
      <c r="P581" s="35"/>
      <c r="Q581" s="35"/>
      <c r="R581" s="35"/>
      <c r="S581" s="35"/>
      <c r="T581" s="35"/>
      <c r="U581" s="35"/>
      <c r="V581" s="35"/>
      <c r="W581" s="35"/>
      <c r="X581" s="35"/>
    </row>
    <row r="582" spans="1:24" ht="22.5">
      <c r="A582" s="36">
        <v>580</v>
      </c>
      <c r="B582" s="7" t="s">
        <v>432</v>
      </c>
      <c r="C582" s="4" t="s">
        <v>10</v>
      </c>
      <c r="D582" s="4" t="s">
        <v>9</v>
      </c>
      <c r="E582" s="9">
        <v>133</v>
      </c>
      <c r="F582" s="37">
        <v>124</v>
      </c>
      <c r="G582" s="6" t="s">
        <v>5</v>
      </c>
      <c r="H582" s="5">
        <v>92.2</v>
      </c>
      <c r="I582" s="4" t="s">
        <v>52</v>
      </c>
      <c r="J582" s="3" t="s">
        <v>411</v>
      </c>
      <c r="K582" s="2">
        <v>2003</v>
      </c>
      <c r="L582" s="38" t="s">
        <v>2</v>
      </c>
      <c r="M582" s="8" t="s">
        <v>412</v>
      </c>
      <c r="N582" s="39"/>
      <c r="O582" s="35"/>
      <c r="P582" s="35"/>
      <c r="Q582" s="35"/>
      <c r="R582" s="35"/>
      <c r="S582" s="35"/>
      <c r="T582" s="35"/>
      <c r="U582" s="35"/>
      <c r="V582" s="35"/>
      <c r="W582" s="35"/>
      <c r="X582" s="35"/>
    </row>
    <row r="583" spans="1:24" ht="22.5">
      <c r="A583" s="36">
        <v>581</v>
      </c>
      <c r="B583" s="7" t="s">
        <v>432</v>
      </c>
      <c r="C583" s="4" t="s">
        <v>10</v>
      </c>
      <c r="D583" s="4" t="s">
        <v>6</v>
      </c>
      <c r="E583" s="9">
        <v>89</v>
      </c>
      <c r="F583" s="37">
        <v>82</v>
      </c>
      <c r="G583" s="6" t="s">
        <v>5</v>
      </c>
      <c r="H583" s="5">
        <v>92.2</v>
      </c>
      <c r="I583" s="4" t="s">
        <v>52</v>
      </c>
      <c r="J583" s="3" t="s">
        <v>411</v>
      </c>
      <c r="K583" s="2">
        <v>2003</v>
      </c>
      <c r="L583" s="38" t="s">
        <v>2</v>
      </c>
      <c r="M583" s="8" t="s">
        <v>412</v>
      </c>
      <c r="N583" s="39"/>
      <c r="O583" s="35"/>
      <c r="P583" s="35"/>
      <c r="Q583" s="35"/>
      <c r="R583" s="35"/>
      <c r="S583" s="35"/>
      <c r="T583" s="35"/>
      <c r="U583" s="35"/>
      <c r="V583" s="35"/>
      <c r="W583" s="35"/>
      <c r="X583" s="35"/>
    </row>
    <row r="584" spans="1:24" ht="22.5">
      <c r="A584" s="36">
        <v>582</v>
      </c>
      <c r="B584" s="7" t="s">
        <v>431</v>
      </c>
      <c r="C584" s="4" t="s">
        <v>10</v>
      </c>
      <c r="D584" s="4" t="s">
        <v>9</v>
      </c>
      <c r="E584" s="9">
        <v>57</v>
      </c>
      <c r="F584" s="37">
        <v>50</v>
      </c>
      <c r="G584" s="6" t="s">
        <v>5</v>
      </c>
      <c r="H584" s="5">
        <v>206.7</v>
      </c>
      <c r="I584" s="4" t="s">
        <v>52</v>
      </c>
      <c r="J584" s="3" t="s">
        <v>3</v>
      </c>
      <c r="K584" s="2">
        <v>2003</v>
      </c>
      <c r="L584" s="38" t="s">
        <v>2</v>
      </c>
      <c r="M584" s="8" t="s">
        <v>412</v>
      </c>
      <c r="N584" s="39"/>
      <c r="O584" s="35"/>
      <c r="P584" s="35"/>
      <c r="Q584" s="35"/>
      <c r="R584" s="35"/>
      <c r="S584" s="35"/>
      <c r="T584" s="35"/>
      <c r="U584" s="35"/>
      <c r="V584" s="35"/>
      <c r="W584" s="35"/>
      <c r="X584" s="35"/>
    </row>
    <row r="585" spans="1:24" ht="22.5">
      <c r="A585" s="36">
        <v>583</v>
      </c>
      <c r="B585" s="7" t="s">
        <v>431</v>
      </c>
      <c r="C585" s="4" t="s">
        <v>10</v>
      </c>
      <c r="D585" s="4" t="s">
        <v>6</v>
      </c>
      <c r="E585" s="9">
        <v>57</v>
      </c>
      <c r="F585" s="37">
        <v>50</v>
      </c>
      <c r="G585" s="6" t="s">
        <v>5</v>
      </c>
      <c r="H585" s="5">
        <v>206.7</v>
      </c>
      <c r="I585" s="4" t="s">
        <v>52</v>
      </c>
      <c r="J585" s="3" t="s">
        <v>3</v>
      </c>
      <c r="K585" s="2">
        <v>2003</v>
      </c>
      <c r="L585" s="38" t="s">
        <v>2</v>
      </c>
      <c r="M585" s="8" t="s">
        <v>412</v>
      </c>
      <c r="N585" s="39"/>
      <c r="O585" s="35"/>
      <c r="P585" s="35"/>
      <c r="Q585" s="35"/>
      <c r="R585" s="35"/>
      <c r="S585" s="35"/>
      <c r="T585" s="35"/>
      <c r="U585" s="35"/>
      <c r="V585" s="35"/>
      <c r="W585" s="35"/>
      <c r="X585" s="35"/>
    </row>
    <row r="586" spans="1:24" ht="22.5">
      <c r="A586" s="36">
        <v>584</v>
      </c>
      <c r="B586" s="7" t="s">
        <v>430</v>
      </c>
      <c r="C586" s="4" t="s">
        <v>10</v>
      </c>
      <c r="D586" s="4" t="s">
        <v>9</v>
      </c>
      <c r="E586" s="9">
        <v>76</v>
      </c>
      <c r="F586" s="37">
        <v>69</v>
      </c>
      <c r="G586" s="6" t="s">
        <v>5</v>
      </c>
      <c r="H586" s="5">
        <v>196.3</v>
      </c>
      <c r="I586" s="4" t="s">
        <v>52</v>
      </c>
      <c r="J586" s="3" t="s">
        <v>3</v>
      </c>
      <c r="K586" s="2">
        <v>2003</v>
      </c>
      <c r="L586" s="38" t="s">
        <v>2</v>
      </c>
      <c r="M586" s="8" t="s">
        <v>412</v>
      </c>
      <c r="N586" s="39"/>
      <c r="O586" s="35"/>
      <c r="P586" s="35"/>
      <c r="Q586" s="35"/>
      <c r="R586" s="35"/>
      <c r="S586" s="35"/>
      <c r="T586" s="35"/>
      <c r="U586" s="35"/>
      <c r="V586" s="35"/>
      <c r="W586" s="35"/>
      <c r="X586" s="35"/>
    </row>
    <row r="587" spans="1:24" ht="22.5">
      <c r="A587" s="36">
        <v>585</v>
      </c>
      <c r="B587" s="7" t="s">
        <v>430</v>
      </c>
      <c r="C587" s="4" t="s">
        <v>10</v>
      </c>
      <c r="D587" s="4" t="s">
        <v>6</v>
      </c>
      <c r="E587" s="9">
        <v>76</v>
      </c>
      <c r="F587" s="37">
        <v>69</v>
      </c>
      <c r="G587" s="6" t="s">
        <v>5</v>
      </c>
      <c r="H587" s="5">
        <v>196.3</v>
      </c>
      <c r="I587" s="4" t="s">
        <v>52</v>
      </c>
      <c r="J587" s="3" t="s">
        <v>3</v>
      </c>
      <c r="K587" s="2">
        <v>2003</v>
      </c>
      <c r="L587" s="38" t="s">
        <v>2</v>
      </c>
      <c r="M587" s="8" t="s">
        <v>412</v>
      </c>
      <c r="N587" s="39"/>
      <c r="O587" s="35"/>
      <c r="P587" s="35"/>
      <c r="Q587" s="35"/>
      <c r="R587" s="35"/>
      <c r="S587" s="35"/>
      <c r="T587" s="35"/>
      <c r="U587" s="35"/>
      <c r="V587" s="35"/>
      <c r="W587" s="35"/>
      <c r="X587" s="35"/>
    </row>
    <row r="588" spans="1:24" ht="22.5">
      <c r="A588" s="36">
        <v>586</v>
      </c>
      <c r="B588" s="7" t="s">
        <v>429</v>
      </c>
      <c r="C588" s="4" t="s">
        <v>10</v>
      </c>
      <c r="D588" s="4" t="s">
        <v>9</v>
      </c>
      <c r="E588" s="9">
        <v>57</v>
      </c>
      <c r="F588" s="37">
        <v>50</v>
      </c>
      <c r="G588" s="6" t="s">
        <v>5</v>
      </c>
      <c r="H588" s="5">
        <v>148.9</v>
      </c>
      <c r="I588" s="4" t="s">
        <v>52</v>
      </c>
      <c r="J588" s="3" t="s">
        <v>3</v>
      </c>
      <c r="K588" s="2">
        <v>2003</v>
      </c>
      <c r="L588" s="38" t="s">
        <v>2</v>
      </c>
      <c r="M588" s="8" t="s">
        <v>412</v>
      </c>
      <c r="N588" s="39"/>
      <c r="O588" s="35"/>
      <c r="P588" s="35"/>
      <c r="Q588" s="35"/>
      <c r="R588" s="35"/>
      <c r="S588" s="35"/>
      <c r="T588" s="35"/>
      <c r="U588" s="35"/>
      <c r="V588" s="35"/>
      <c r="W588" s="35"/>
      <c r="X588" s="35"/>
    </row>
    <row r="589" spans="1:24" ht="22.5">
      <c r="A589" s="36">
        <v>587</v>
      </c>
      <c r="B589" s="7" t="s">
        <v>429</v>
      </c>
      <c r="C589" s="4" t="s">
        <v>10</v>
      </c>
      <c r="D589" s="4" t="s">
        <v>6</v>
      </c>
      <c r="E589" s="9">
        <v>57</v>
      </c>
      <c r="F589" s="37">
        <v>50</v>
      </c>
      <c r="G589" s="6" t="s">
        <v>5</v>
      </c>
      <c r="H589" s="5">
        <v>148.9</v>
      </c>
      <c r="I589" s="4" t="s">
        <v>52</v>
      </c>
      <c r="J589" s="3" t="s">
        <v>3</v>
      </c>
      <c r="K589" s="2">
        <v>2003</v>
      </c>
      <c r="L589" s="38" t="s">
        <v>2</v>
      </c>
      <c r="M589" s="8" t="s">
        <v>412</v>
      </c>
      <c r="N589" s="39"/>
      <c r="O589" s="35"/>
      <c r="P589" s="35"/>
      <c r="Q589" s="35"/>
      <c r="R589" s="35"/>
      <c r="S589" s="35"/>
      <c r="T589" s="35"/>
      <c r="U589" s="35"/>
      <c r="V589" s="35"/>
      <c r="W589" s="35"/>
      <c r="X589" s="35"/>
    </row>
    <row r="590" spans="1:24" ht="22.5">
      <c r="A590" s="36">
        <v>588</v>
      </c>
      <c r="B590" s="7" t="s">
        <v>428</v>
      </c>
      <c r="C590" s="4" t="s">
        <v>10</v>
      </c>
      <c r="D590" s="4" t="s">
        <v>9</v>
      </c>
      <c r="E590" s="9">
        <v>57</v>
      </c>
      <c r="F590" s="37">
        <v>50</v>
      </c>
      <c r="G590" s="6" t="s">
        <v>5</v>
      </c>
      <c r="H590" s="5">
        <v>123.4</v>
      </c>
      <c r="I590" s="4" t="s">
        <v>52</v>
      </c>
      <c r="J590" s="3" t="s">
        <v>3</v>
      </c>
      <c r="K590" s="2">
        <v>2003</v>
      </c>
      <c r="L590" s="38" t="s">
        <v>2</v>
      </c>
      <c r="M590" s="8" t="s">
        <v>412</v>
      </c>
      <c r="N590" s="39"/>
      <c r="O590" s="35"/>
      <c r="P590" s="35"/>
      <c r="Q590" s="35"/>
      <c r="R590" s="35"/>
      <c r="S590" s="35"/>
      <c r="T590" s="35"/>
      <c r="U590" s="35"/>
      <c r="V590" s="35"/>
      <c r="W590" s="35"/>
      <c r="X590" s="35"/>
    </row>
    <row r="591" spans="1:24" ht="22.5">
      <c r="A591" s="36">
        <v>589</v>
      </c>
      <c r="B591" s="7" t="s">
        <v>428</v>
      </c>
      <c r="C591" s="4" t="s">
        <v>10</v>
      </c>
      <c r="D591" s="4" t="s">
        <v>6</v>
      </c>
      <c r="E591" s="9">
        <v>57</v>
      </c>
      <c r="F591" s="37">
        <v>50</v>
      </c>
      <c r="G591" s="6" t="s">
        <v>5</v>
      </c>
      <c r="H591" s="5">
        <v>123.4</v>
      </c>
      <c r="I591" s="4" t="s">
        <v>52</v>
      </c>
      <c r="J591" s="3" t="s">
        <v>3</v>
      </c>
      <c r="K591" s="2">
        <v>2003</v>
      </c>
      <c r="L591" s="38" t="s">
        <v>2</v>
      </c>
      <c r="M591" s="8" t="s">
        <v>412</v>
      </c>
      <c r="N591" s="39"/>
      <c r="O591" s="35"/>
      <c r="P591" s="35"/>
      <c r="Q591" s="35"/>
      <c r="R591" s="35"/>
      <c r="S591" s="35"/>
      <c r="T591" s="35"/>
      <c r="U591" s="35"/>
      <c r="V591" s="35"/>
      <c r="W591" s="35"/>
      <c r="X591" s="35"/>
    </row>
    <row r="592" spans="1:24" ht="22.5">
      <c r="A592" s="36">
        <v>590</v>
      </c>
      <c r="B592" s="7" t="s">
        <v>427</v>
      </c>
      <c r="C592" s="4" t="s">
        <v>10</v>
      </c>
      <c r="D592" s="4" t="s">
        <v>9</v>
      </c>
      <c r="E592" s="9">
        <v>133</v>
      </c>
      <c r="F592" s="37">
        <v>124</v>
      </c>
      <c r="G592" s="6" t="s">
        <v>5</v>
      </c>
      <c r="H592" s="5">
        <v>16.3</v>
      </c>
      <c r="I592" s="4" t="s">
        <v>52</v>
      </c>
      <c r="J592" s="3" t="s">
        <v>411</v>
      </c>
      <c r="K592" s="2">
        <v>2003</v>
      </c>
      <c r="L592" s="38" t="s">
        <v>2</v>
      </c>
      <c r="M592" s="8" t="s">
        <v>412</v>
      </c>
      <c r="N592" s="39"/>
      <c r="O592" s="35"/>
      <c r="P592" s="35"/>
      <c r="Q592" s="35"/>
      <c r="R592" s="35"/>
      <c r="S592" s="35"/>
      <c r="T592" s="35"/>
      <c r="U592" s="35"/>
      <c r="V592" s="35"/>
      <c r="W592" s="35"/>
      <c r="X592" s="35"/>
    </row>
    <row r="593" spans="1:24" ht="22.5">
      <c r="A593" s="36">
        <v>591</v>
      </c>
      <c r="B593" s="7" t="s">
        <v>427</v>
      </c>
      <c r="C593" s="4" t="s">
        <v>10</v>
      </c>
      <c r="D593" s="4" t="s">
        <v>6</v>
      </c>
      <c r="E593" s="9">
        <v>133</v>
      </c>
      <c r="F593" s="37">
        <v>124</v>
      </c>
      <c r="G593" s="6" t="s">
        <v>5</v>
      </c>
      <c r="H593" s="5">
        <v>16.3</v>
      </c>
      <c r="I593" s="4" t="s">
        <v>52</v>
      </c>
      <c r="J593" s="3" t="s">
        <v>411</v>
      </c>
      <c r="K593" s="2">
        <v>2003</v>
      </c>
      <c r="L593" s="38" t="s">
        <v>2</v>
      </c>
      <c r="M593" s="8" t="s">
        <v>412</v>
      </c>
      <c r="N593" s="39"/>
      <c r="O593" s="35"/>
      <c r="P593" s="35"/>
      <c r="Q593" s="35"/>
      <c r="R593" s="35"/>
      <c r="S593" s="35"/>
      <c r="T593" s="35"/>
      <c r="U593" s="35"/>
      <c r="V593" s="35"/>
      <c r="W593" s="35"/>
      <c r="X593" s="35"/>
    </row>
    <row r="594" spans="1:24" ht="22.5">
      <c r="A594" s="36">
        <v>592</v>
      </c>
      <c r="B594" s="7" t="s">
        <v>426</v>
      </c>
      <c r="C594" s="4" t="s">
        <v>10</v>
      </c>
      <c r="D594" s="4" t="s">
        <v>9</v>
      </c>
      <c r="E594" s="9">
        <v>57</v>
      </c>
      <c r="F594" s="37">
        <v>50</v>
      </c>
      <c r="G594" s="6" t="s">
        <v>5</v>
      </c>
      <c r="H594" s="5">
        <v>98.4</v>
      </c>
      <c r="I594" s="4" t="s">
        <v>52</v>
      </c>
      <c r="J594" s="3" t="s">
        <v>3</v>
      </c>
      <c r="K594" s="2">
        <v>2003</v>
      </c>
      <c r="L594" s="38" t="s">
        <v>2</v>
      </c>
      <c r="M594" s="8" t="s">
        <v>412</v>
      </c>
      <c r="N594" s="39"/>
      <c r="O594" s="35"/>
      <c r="P594" s="35"/>
      <c r="Q594" s="35"/>
      <c r="R594" s="35"/>
      <c r="S594" s="35"/>
      <c r="T594" s="35"/>
      <c r="U594" s="35"/>
      <c r="V594" s="35"/>
      <c r="W594" s="35"/>
      <c r="X594" s="35"/>
    </row>
    <row r="595" spans="1:24" ht="22.5">
      <c r="A595" s="36">
        <v>593</v>
      </c>
      <c r="B595" s="7" t="s">
        <v>426</v>
      </c>
      <c r="C595" s="4" t="s">
        <v>10</v>
      </c>
      <c r="D595" s="4" t="s">
        <v>6</v>
      </c>
      <c r="E595" s="9">
        <v>57</v>
      </c>
      <c r="F595" s="37">
        <v>50</v>
      </c>
      <c r="G595" s="6" t="s">
        <v>5</v>
      </c>
      <c r="H595" s="5">
        <v>98.4</v>
      </c>
      <c r="I595" s="4" t="s">
        <v>52</v>
      </c>
      <c r="J595" s="3" t="s">
        <v>3</v>
      </c>
      <c r="K595" s="2">
        <v>2003</v>
      </c>
      <c r="L595" s="38" t="s">
        <v>2</v>
      </c>
      <c r="M595" s="8" t="s">
        <v>412</v>
      </c>
      <c r="N595" s="39"/>
      <c r="O595" s="35"/>
      <c r="P595" s="35"/>
      <c r="Q595" s="35"/>
      <c r="R595" s="35"/>
      <c r="S595" s="35"/>
      <c r="T595" s="35"/>
      <c r="U595" s="35"/>
      <c r="V595" s="35"/>
      <c r="W595" s="35"/>
      <c r="X595" s="35"/>
    </row>
    <row r="596" spans="1:24" ht="22.5">
      <c r="A596" s="36">
        <v>594</v>
      </c>
      <c r="B596" s="7" t="s">
        <v>419</v>
      </c>
      <c r="C596" s="4" t="s">
        <v>10</v>
      </c>
      <c r="D596" s="4" t="s">
        <v>9</v>
      </c>
      <c r="E596" s="9">
        <v>57</v>
      </c>
      <c r="F596" s="37">
        <v>50</v>
      </c>
      <c r="G596" s="6" t="s">
        <v>5</v>
      </c>
      <c r="H596" s="5">
        <v>79.099999999999994</v>
      </c>
      <c r="I596" s="4" t="s">
        <v>52</v>
      </c>
      <c r="J596" s="3" t="s">
        <v>3</v>
      </c>
      <c r="K596" s="2">
        <v>2003</v>
      </c>
      <c r="L596" s="38" t="s">
        <v>2</v>
      </c>
      <c r="M596" s="8" t="s">
        <v>412</v>
      </c>
      <c r="N596" s="39"/>
      <c r="O596" s="35"/>
      <c r="P596" s="35"/>
      <c r="Q596" s="35"/>
      <c r="R596" s="35"/>
      <c r="S596" s="35"/>
      <c r="T596" s="35"/>
      <c r="U596" s="35"/>
      <c r="V596" s="35"/>
      <c r="W596" s="35"/>
      <c r="X596" s="35"/>
    </row>
    <row r="597" spans="1:24" ht="22.5">
      <c r="A597" s="36">
        <v>595</v>
      </c>
      <c r="B597" s="7" t="s">
        <v>419</v>
      </c>
      <c r="C597" s="4" t="s">
        <v>10</v>
      </c>
      <c r="D597" s="4" t="s">
        <v>6</v>
      </c>
      <c r="E597" s="9">
        <v>57</v>
      </c>
      <c r="F597" s="37">
        <v>50</v>
      </c>
      <c r="G597" s="6" t="s">
        <v>5</v>
      </c>
      <c r="H597" s="5">
        <v>79.099999999999994</v>
      </c>
      <c r="I597" s="4" t="s">
        <v>52</v>
      </c>
      <c r="J597" s="3" t="s">
        <v>3</v>
      </c>
      <c r="K597" s="2">
        <v>2003</v>
      </c>
      <c r="L597" s="38" t="s">
        <v>2</v>
      </c>
      <c r="M597" s="8" t="s">
        <v>412</v>
      </c>
      <c r="N597" s="39"/>
      <c r="O597" s="35"/>
      <c r="P597" s="35"/>
      <c r="Q597" s="35"/>
      <c r="R597" s="35"/>
      <c r="S597" s="35"/>
      <c r="T597" s="35"/>
      <c r="U597" s="35"/>
      <c r="V597" s="35"/>
      <c r="W597" s="35"/>
      <c r="X597" s="35"/>
    </row>
    <row r="598" spans="1:24" ht="22.5">
      <c r="A598" s="36">
        <v>596</v>
      </c>
      <c r="B598" s="7" t="s">
        <v>425</v>
      </c>
      <c r="C598" s="4" t="s">
        <v>10</v>
      </c>
      <c r="D598" s="4" t="s">
        <v>9</v>
      </c>
      <c r="E598" s="9">
        <v>57</v>
      </c>
      <c r="F598" s="37">
        <v>50</v>
      </c>
      <c r="G598" s="6" t="s">
        <v>5</v>
      </c>
      <c r="H598" s="5">
        <v>79.2</v>
      </c>
      <c r="I598" s="4" t="s">
        <v>52</v>
      </c>
      <c r="J598" s="3" t="s">
        <v>3</v>
      </c>
      <c r="K598" s="2">
        <v>2003</v>
      </c>
      <c r="L598" s="38" t="s">
        <v>2</v>
      </c>
      <c r="M598" s="8" t="s">
        <v>412</v>
      </c>
      <c r="N598" s="39"/>
      <c r="O598" s="35"/>
      <c r="P598" s="35"/>
      <c r="Q598" s="35"/>
      <c r="R598" s="35"/>
      <c r="S598" s="35"/>
      <c r="T598" s="35"/>
      <c r="U598" s="35"/>
      <c r="V598" s="35"/>
      <c r="W598" s="35"/>
      <c r="X598" s="35"/>
    </row>
    <row r="599" spans="1:24" ht="22.5">
      <c r="A599" s="36">
        <v>597</v>
      </c>
      <c r="B599" s="7" t="s">
        <v>425</v>
      </c>
      <c r="C599" s="4" t="s">
        <v>10</v>
      </c>
      <c r="D599" s="4" t="s">
        <v>6</v>
      </c>
      <c r="E599" s="9">
        <v>57</v>
      </c>
      <c r="F599" s="37">
        <v>50</v>
      </c>
      <c r="G599" s="6" t="s">
        <v>5</v>
      </c>
      <c r="H599" s="5">
        <v>79.2</v>
      </c>
      <c r="I599" s="4" t="s">
        <v>52</v>
      </c>
      <c r="J599" s="3" t="s">
        <v>3</v>
      </c>
      <c r="K599" s="2">
        <v>2003</v>
      </c>
      <c r="L599" s="38" t="s">
        <v>2</v>
      </c>
      <c r="M599" s="8" t="s">
        <v>412</v>
      </c>
      <c r="N599" s="39"/>
      <c r="O599" s="35"/>
      <c r="P599" s="35"/>
      <c r="Q599" s="35"/>
      <c r="R599" s="35"/>
      <c r="S599" s="35"/>
      <c r="T599" s="35"/>
      <c r="U599" s="35"/>
      <c r="V599" s="35"/>
      <c r="W599" s="35"/>
      <c r="X599" s="35"/>
    </row>
    <row r="600" spans="1:24" ht="22.5">
      <c r="A600" s="36">
        <v>598</v>
      </c>
      <c r="B600" s="7" t="s">
        <v>424</v>
      </c>
      <c r="C600" s="4" t="s">
        <v>10</v>
      </c>
      <c r="D600" s="4" t="s">
        <v>9</v>
      </c>
      <c r="E600" s="9">
        <v>57</v>
      </c>
      <c r="F600" s="37">
        <v>50</v>
      </c>
      <c r="G600" s="6" t="s">
        <v>5</v>
      </c>
      <c r="H600" s="5">
        <v>172</v>
      </c>
      <c r="I600" s="4" t="s">
        <v>52</v>
      </c>
      <c r="J600" s="3" t="s">
        <v>3</v>
      </c>
      <c r="K600" s="2">
        <v>2003</v>
      </c>
      <c r="L600" s="38" t="s">
        <v>2</v>
      </c>
      <c r="M600" s="8" t="s">
        <v>412</v>
      </c>
      <c r="N600" s="39"/>
      <c r="O600" s="35"/>
      <c r="P600" s="35"/>
      <c r="Q600" s="35"/>
      <c r="R600" s="35"/>
      <c r="S600" s="35"/>
      <c r="T600" s="35"/>
      <c r="U600" s="35"/>
      <c r="V600" s="35"/>
      <c r="W600" s="35"/>
      <c r="X600" s="35"/>
    </row>
    <row r="601" spans="1:24" ht="22.5">
      <c r="A601" s="36">
        <v>599</v>
      </c>
      <c r="B601" s="7" t="s">
        <v>424</v>
      </c>
      <c r="C601" s="4" t="s">
        <v>10</v>
      </c>
      <c r="D601" s="4" t="s">
        <v>6</v>
      </c>
      <c r="E601" s="9">
        <v>57</v>
      </c>
      <c r="F601" s="37">
        <v>50</v>
      </c>
      <c r="G601" s="6" t="s">
        <v>5</v>
      </c>
      <c r="H601" s="5">
        <v>172</v>
      </c>
      <c r="I601" s="4" t="s">
        <v>52</v>
      </c>
      <c r="J601" s="3" t="s">
        <v>3</v>
      </c>
      <c r="K601" s="2">
        <v>2003</v>
      </c>
      <c r="L601" s="38" t="s">
        <v>2</v>
      </c>
      <c r="M601" s="8" t="s">
        <v>412</v>
      </c>
      <c r="N601" s="39"/>
      <c r="O601" s="35"/>
      <c r="P601" s="35"/>
      <c r="Q601" s="35"/>
      <c r="R601" s="35"/>
      <c r="S601" s="35"/>
      <c r="T601" s="35"/>
      <c r="U601" s="35"/>
      <c r="V601" s="35"/>
      <c r="W601" s="35"/>
      <c r="X601" s="35"/>
    </row>
    <row r="602" spans="1:24" ht="22.5">
      <c r="A602" s="36">
        <v>600</v>
      </c>
      <c r="B602" s="7" t="s">
        <v>424</v>
      </c>
      <c r="C602" s="4" t="s">
        <v>10</v>
      </c>
      <c r="D602" s="4" t="s">
        <v>9</v>
      </c>
      <c r="E602" s="9">
        <v>57</v>
      </c>
      <c r="F602" s="37">
        <v>50</v>
      </c>
      <c r="G602" s="6" t="s">
        <v>5</v>
      </c>
      <c r="H602" s="5">
        <v>20.6</v>
      </c>
      <c r="I602" s="4" t="s">
        <v>52</v>
      </c>
      <c r="J602" s="3" t="s">
        <v>411</v>
      </c>
      <c r="K602" s="2">
        <v>2003</v>
      </c>
      <c r="L602" s="38" t="s">
        <v>2</v>
      </c>
      <c r="M602" s="8" t="s">
        <v>412</v>
      </c>
      <c r="N602" s="39"/>
      <c r="O602" s="35"/>
      <c r="P602" s="35"/>
      <c r="Q602" s="35"/>
      <c r="R602" s="35"/>
      <c r="S602" s="35"/>
      <c r="T602" s="35"/>
      <c r="U602" s="35"/>
      <c r="V602" s="35"/>
      <c r="W602" s="35"/>
      <c r="X602" s="35"/>
    </row>
    <row r="603" spans="1:24" ht="22.5">
      <c r="A603" s="36">
        <v>601</v>
      </c>
      <c r="B603" s="7" t="s">
        <v>424</v>
      </c>
      <c r="C603" s="4" t="s">
        <v>10</v>
      </c>
      <c r="D603" s="4" t="s">
        <v>6</v>
      </c>
      <c r="E603" s="9">
        <v>57</v>
      </c>
      <c r="F603" s="37">
        <v>50</v>
      </c>
      <c r="G603" s="6" t="s">
        <v>5</v>
      </c>
      <c r="H603" s="5">
        <v>20.6</v>
      </c>
      <c r="I603" s="4" t="s">
        <v>52</v>
      </c>
      <c r="J603" s="3" t="s">
        <v>411</v>
      </c>
      <c r="K603" s="2">
        <v>2003</v>
      </c>
      <c r="L603" s="38" t="s">
        <v>2</v>
      </c>
      <c r="M603" s="8" t="s">
        <v>412</v>
      </c>
      <c r="N603" s="39"/>
      <c r="O603" s="35"/>
      <c r="P603" s="35"/>
      <c r="Q603" s="35"/>
      <c r="R603" s="35"/>
      <c r="S603" s="35"/>
      <c r="T603" s="35"/>
      <c r="U603" s="35"/>
      <c r="V603" s="35"/>
      <c r="W603" s="35"/>
      <c r="X603" s="35"/>
    </row>
    <row r="604" spans="1:24" ht="33.75">
      <c r="A604" s="36">
        <v>602</v>
      </c>
      <c r="B604" s="7" t="s">
        <v>423</v>
      </c>
      <c r="C604" s="4" t="s">
        <v>10</v>
      </c>
      <c r="D604" s="4" t="s">
        <v>9</v>
      </c>
      <c r="E604" s="9">
        <v>57</v>
      </c>
      <c r="F604" s="37">
        <v>50</v>
      </c>
      <c r="G604" s="6" t="s">
        <v>5</v>
      </c>
      <c r="H604" s="5">
        <v>188.6</v>
      </c>
      <c r="I604" s="4" t="s">
        <v>52</v>
      </c>
      <c r="J604" s="3" t="s">
        <v>3</v>
      </c>
      <c r="K604" s="2">
        <v>2003</v>
      </c>
      <c r="L604" s="38" t="s">
        <v>2</v>
      </c>
      <c r="M604" s="8" t="s">
        <v>412</v>
      </c>
      <c r="N604" s="39"/>
      <c r="O604" s="35"/>
      <c r="P604" s="35"/>
      <c r="Q604" s="35"/>
      <c r="R604" s="35"/>
      <c r="S604" s="35"/>
      <c r="T604" s="35"/>
      <c r="U604" s="35"/>
      <c r="V604" s="35"/>
      <c r="W604" s="35"/>
      <c r="X604" s="35"/>
    </row>
    <row r="605" spans="1:24" ht="33.75">
      <c r="A605" s="36">
        <v>603</v>
      </c>
      <c r="B605" s="7" t="s">
        <v>423</v>
      </c>
      <c r="C605" s="4" t="s">
        <v>10</v>
      </c>
      <c r="D605" s="4" t="s">
        <v>6</v>
      </c>
      <c r="E605" s="9">
        <v>57</v>
      </c>
      <c r="F605" s="37">
        <v>50</v>
      </c>
      <c r="G605" s="6" t="s">
        <v>5</v>
      </c>
      <c r="H605" s="5">
        <v>188.6</v>
      </c>
      <c r="I605" s="4" t="s">
        <v>52</v>
      </c>
      <c r="J605" s="3" t="s">
        <v>3</v>
      </c>
      <c r="K605" s="2">
        <v>2003</v>
      </c>
      <c r="L605" s="38" t="s">
        <v>2</v>
      </c>
      <c r="M605" s="8" t="s">
        <v>412</v>
      </c>
      <c r="N605" s="39"/>
      <c r="O605" s="35"/>
      <c r="P605" s="35"/>
      <c r="Q605" s="35"/>
      <c r="R605" s="35"/>
      <c r="S605" s="35"/>
      <c r="T605" s="35"/>
      <c r="U605" s="35"/>
      <c r="V605" s="35"/>
      <c r="W605" s="35"/>
      <c r="X605" s="35"/>
    </row>
    <row r="606" spans="1:24" ht="22.5">
      <c r="A606" s="36">
        <v>604</v>
      </c>
      <c r="B606" s="7" t="s">
        <v>414</v>
      </c>
      <c r="C606" s="4" t="s">
        <v>10</v>
      </c>
      <c r="D606" s="4" t="s">
        <v>9</v>
      </c>
      <c r="E606" s="9">
        <v>57</v>
      </c>
      <c r="F606" s="37">
        <v>50</v>
      </c>
      <c r="G606" s="6" t="s">
        <v>5</v>
      </c>
      <c r="H606" s="5">
        <f>137.2+N("у меня записано 279,7м")</f>
        <v>137.19999999999999</v>
      </c>
      <c r="I606" s="4" t="s">
        <v>52</v>
      </c>
      <c r="J606" s="3" t="s">
        <v>3</v>
      </c>
      <c r="K606" s="2">
        <v>2003</v>
      </c>
      <c r="L606" s="38" t="s">
        <v>2</v>
      </c>
      <c r="M606" s="8" t="s">
        <v>412</v>
      </c>
      <c r="N606" s="39"/>
      <c r="O606" s="35"/>
      <c r="P606" s="35"/>
      <c r="Q606" s="35"/>
      <c r="R606" s="35"/>
      <c r="S606" s="35"/>
      <c r="T606" s="35"/>
      <c r="U606" s="35"/>
      <c r="V606" s="35"/>
      <c r="W606" s="35"/>
      <c r="X606" s="35"/>
    </row>
    <row r="607" spans="1:24" ht="22.5">
      <c r="A607" s="36">
        <v>605</v>
      </c>
      <c r="B607" s="7" t="s">
        <v>414</v>
      </c>
      <c r="C607" s="4" t="s">
        <v>10</v>
      </c>
      <c r="D607" s="4" t="s">
        <v>6</v>
      </c>
      <c r="E607" s="9">
        <v>57</v>
      </c>
      <c r="F607" s="37">
        <v>50</v>
      </c>
      <c r="G607" s="6" t="s">
        <v>5</v>
      </c>
      <c r="H607" s="5">
        <f>137.2+N("у меня записано 279,7м")</f>
        <v>137.19999999999999</v>
      </c>
      <c r="I607" s="4" t="s">
        <v>52</v>
      </c>
      <c r="J607" s="3" t="s">
        <v>3</v>
      </c>
      <c r="K607" s="2">
        <v>2003</v>
      </c>
      <c r="L607" s="38" t="s">
        <v>2</v>
      </c>
      <c r="M607" s="8" t="s">
        <v>412</v>
      </c>
      <c r="N607" s="39"/>
      <c r="O607" s="35"/>
      <c r="P607" s="35"/>
      <c r="Q607" s="35"/>
      <c r="R607" s="35"/>
      <c r="S607" s="35"/>
      <c r="T607" s="35"/>
      <c r="U607" s="35"/>
      <c r="V607" s="35"/>
      <c r="W607" s="35"/>
      <c r="X607" s="35"/>
    </row>
    <row r="608" spans="1:24" ht="33.75">
      <c r="A608" s="36">
        <v>606</v>
      </c>
      <c r="B608" s="7" t="s">
        <v>422</v>
      </c>
      <c r="C608" s="4" t="s">
        <v>10</v>
      </c>
      <c r="D608" s="4" t="s">
        <v>9</v>
      </c>
      <c r="E608" s="9">
        <v>57</v>
      </c>
      <c r="F608" s="37">
        <v>50</v>
      </c>
      <c r="G608" s="6" t="s">
        <v>5</v>
      </c>
      <c r="H608" s="5">
        <v>110.4</v>
      </c>
      <c r="I608" s="4" t="s">
        <v>52</v>
      </c>
      <c r="J608" s="3" t="s">
        <v>3</v>
      </c>
      <c r="K608" s="2">
        <v>2003</v>
      </c>
      <c r="L608" s="38" t="s">
        <v>2</v>
      </c>
      <c r="M608" s="8" t="s">
        <v>412</v>
      </c>
      <c r="N608" s="39"/>
      <c r="O608" s="35"/>
      <c r="P608" s="35"/>
      <c r="Q608" s="35"/>
      <c r="R608" s="35"/>
      <c r="S608" s="35"/>
      <c r="T608" s="35"/>
      <c r="U608" s="35"/>
      <c r="V608" s="35"/>
      <c r="W608" s="35"/>
      <c r="X608" s="35"/>
    </row>
    <row r="609" spans="1:24" ht="33.75">
      <c r="A609" s="36">
        <v>607</v>
      </c>
      <c r="B609" s="7" t="s">
        <v>422</v>
      </c>
      <c r="C609" s="4" t="s">
        <v>10</v>
      </c>
      <c r="D609" s="4" t="s">
        <v>6</v>
      </c>
      <c r="E609" s="9">
        <v>57</v>
      </c>
      <c r="F609" s="37">
        <v>50</v>
      </c>
      <c r="G609" s="6" t="s">
        <v>5</v>
      </c>
      <c r="H609" s="5">
        <v>110.4</v>
      </c>
      <c r="I609" s="4" t="s">
        <v>52</v>
      </c>
      <c r="J609" s="3" t="s">
        <v>3</v>
      </c>
      <c r="K609" s="2">
        <v>2003</v>
      </c>
      <c r="L609" s="38" t="s">
        <v>2</v>
      </c>
      <c r="M609" s="8" t="s">
        <v>412</v>
      </c>
      <c r="N609" s="39"/>
      <c r="O609" s="35"/>
      <c r="P609" s="35"/>
      <c r="Q609" s="35"/>
      <c r="R609" s="35"/>
      <c r="S609" s="35"/>
      <c r="T609" s="35"/>
      <c r="U609" s="35"/>
      <c r="V609" s="35"/>
      <c r="W609" s="35"/>
      <c r="X609" s="35"/>
    </row>
    <row r="610" spans="1:24" ht="22.5">
      <c r="A610" s="36">
        <v>608</v>
      </c>
      <c r="B610" s="7" t="s">
        <v>421</v>
      </c>
      <c r="C610" s="4" t="s">
        <v>10</v>
      </c>
      <c r="D610" s="4" t="s">
        <v>9</v>
      </c>
      <c r="E610" s="9">
        <v>57</v>
      </c>
      <c r="F610" s="37">
        <v>50</v>
      </c>
      <c r="G610" s="6" t="s">
        <v>5</v>
      </c>
      <c r="H610" s="5">
        <v>34.5</v>
      </c>
      <c r="I610" s="4" t="s">
        <v>52</v>
      </c>
      <c r="J610" s="3" t="s">
        <v>3</v>
      </c>
      <c r="K610" s="2">
        <v>2003</v>
      </c>
      <c r="L610" s="38" t="s">
        <v>2</v>
      </c>
      <c r="M610" s="8" t="s">
        <v>412</v>
      </c>
      <c r="N610" s="39"/>
      <c r="O610" s="35"/>
      <c r="P610" s="35"/>
      <c r="Q610" s="35"/>
      <c r="R610" s="35"/>
      <c r="S610" s="35"/>
      <c r="T610" s="35"/>
      <c r="U610" s="35"/>
      <c r="V610" s="35"/>
      <c r="W610" s="35"/>
      <c r="X610" s="35"/>
    </row>
    <row r="611" spans="1:24" ht="22.5">
      <c r="A611" s="36">
        <v>609</v>
      </c>
      <c r="B611" s="7" t="s">
        <v>421</v>
      </c>
      <c r="C611" s="4" t="s">
        <v>10</v>
      </c>
      <c r="D611" s="4" t="s">
        <v>6</v>
      </c>
      <c r="E611" s="9">
        <v>57</v>
      </c>
      <c r="F611" s="37">
        <v>50</v>
      </c>
      <c r="G611" s="6" t="s">
        <v>5</v>
      </c>
      <c r="H611" s="5">
        <v>34.5</v>
      </c>
      <c r="I611" s="4" t="s">
        <v>52</v>
      </c>
      <c r="J611" s="3" t="s">
        <v>3</v>
      </c>
      <c r="K611" s="2">
        <v>2003</v>
      </c>
      <c r="L611" s="38" t="s">
        <v>2</v>
      </c>
      <c r="M611" s="8" t="s">
        <v>412</v>
      </c>
      <c r="N611" s="39"/>
      <c r="O611" s="35"/>
      <c r="P611" s="35"/>
      <c r="Q611" s="35"/>
      <c r="R611" s="35"/>
      <c r="S611" s="35"/>
      <c r="T611" s="35"/>
      <c r="U611" s="35"/>
      <c r="V611" s="35"/>
      <c r="W611" s="35"/>
      <c r="X611" s="35"/>
    </row>
    <row r="612" spans="1:24" ht="22.5">
      <c r="A612" s="36">
        <v>610</v>
      </c>
      <c r="B612" s="7" t="s">
        <v>420</v>
      </c>
      <c r="C612" s="4" t="s">
        <v>10</v>
      </c>
      <c r="D612" s="4" t="s">
        <v>9</v>
      </c>
      <c r="E612" s="9">
        <v>57</v>
      </c>
      <c r="F612" s="37">
        <v>50</v>
      </c>
      <c r="G612" s="6" t="s">
        <v>5</v>
      </c>
      <c r="H612" s="5">
        <v>126.7</v>
      </c>
      <c r="I612" s="4" t="s">
        <v>52</v>
      </c>
      <c r="J612" s="3" t="s">
        <v>3</v>
      </c>
      <c r="K612" s="2">
        <v>2003</v>
      </c>
      <c r="L612" s="38" t="s">
        <v>2</v>
      </c>
      <c r="M612" s="8" t="s">
        <v>412</v>
      </c>
      <c r="N612" s="39"/>
      <c r="O612" s="35"/>
      <c r="P612" s="35"/>
      <c r="Q612" s="35"/>
      <c r="R612" s="35"/>
      <c r="S612" s="35"/>
      <c r="T612" s="35"/>
      <c r="U612" s="35"/>
      <c r="V612" s="35"/>
      <c r="W612" s="35"/>
      <c r="X612" s="35"/>
    </row>
    <row r="613" spans="1:24" ht="22.5">
      <c r="A613" s="36">
        <v>611</v>
      </c>
      <c r="B613" s="7" t="s">
        <v>420</v>
      </c>
      <c r="C613" s="4" t="s">
        <v>10</v>
      </c>
      <c r="D613" s="4" t="s">
        <v>6</v>
      </c>
      <c r="E613" s="9">
        <v>57</v>
      </c>
      <c r="F613" s="37">
        <v>50</v>
      </c>
      <c r="G613" s="6" t="s">
        <v>5</v>
      </c>
      <c r="H613" s="5">
        <v>126.7</v>
      </c>
      <c r="I613" s="4" t="s">
        <v>52</v>
      </c>
      <c r="J613" s="3" t="s">
        <v>3</v>
      </c>
      <c r="K613" s="2">
        <v>2003</v>
      </c>
      <c r="L613" s="38" t="s">
        <v>2</v>
      </c>
      <c r="M613" s="8" t="s">
        <v>412</v>
      </c>
      <c r="N613" s="39"/>
      <c r="O613" s="35"/>
      <c r="P613" s="35"/>
      <c r="Q613" s="35"/>
      <c r="R613" s="35"/>
      <c r="S613" s="35"/>
      <c r="T613" s="35"/>
      <c r="U613" s="35"/>
      <c r="V613" s="35"/>
      <c r="W613" s="35"/>
      <c r="X613" s="35"/>
    </row>
    <row r="614" spans="1:24" ht="22.5">
      <c r="A614" s="36">
        <v>612</v>
      </c>
      <c r="B614" s="7" t="s">
        <v>419</v>
      </c>
      <c r="C614" s="4" t="s">
        <v>10</v>
      </c>
      <c r="D614" s="4" t="s">
        <v>9</v>
      </c>
      <c r="E614" s="9">
        <v>57</v>
      </c>
      <c r="F614" s="37">
        <v>50</v>
      </c>
      <c r="G614" s="6" t="s">
        <v>5</v>
      </c>
      <c r="H614" s="5">
        <v>20.100000000000001</v>
      </c>
      <c r="I614" s="4" t="s">
        <v>52</v>
      </c>
      <c r="J614" s="3" t="s">
        <v>411</v>
      </c>
      <c r="K614" s="2">
        <v>2003</v>
      </c>
      <c r="L614" s="38" t="s">
        <v>2</v>
      </c>
      <c r="M614" s="8" t="s">
        <v>412</v>
      </c>
      <c r="N614" s="39"/>
      <c r="O614" s="35"/>
      <c r="P614" s="35"/>
      <c r="Q614" s="35"/>
      <c r="R614" s="35"/>
      <c r="S614" s="35"/>
      <c r="T614" s="35"/>
      <c r="U614" s="35"/>
      <c r="V614" s="35"/>
      <c r="W614" s="35"/>
      <c r="X614" s="35"/>
    </row>
    <row r="615" spans="1:24" ht="22.5">
      <c r="A615" s="36">
        <v>613</v>
      </c>
      <c r="B615" s="7" t="s">
        <v>419</v>
      </c>
      <c r="C615" s="4" t="s">
        <v>10</v>
      </c>
      <c r="D615" s="4" t="s">
        <v>6</v>
      </c>
      <c r="E615" s="9">
        <v>57</v>
      </c>
      <c r="F615" s="37">
        <v>50</v>
      </c>
      <c r="G615" s="6" t="s">
        <v>5</v>
      </c>
      <c r="H615" s="5">
        <v>20.100000000000001</v>
      </c>
      <c r="I615" s="4" t="s">
        <v>52</v>
      </c>
      <c r="J615" s="3" t="s">
        <v>411</v>
      </c>
      <c r="K615" s="2">
        <v>2003</v>
      </c>
      <c r="L615" s="38" t="s">
        <v>2</v>
      </c>
      <c r="M615" s="8" t="s">
        <v>412</v>
      </c>
      <c r="N615" s="39"/>
      <c r="O615" s="35"/>
      <c r="P615" s="35"/>
      <c r="Q615" s="35"/>
      <c r="R615" s="35"/>
      <c r="S615" s="35"/>
      <c r="T615" s="35"/>
      <c r="U615" s="35"/>
      <c r="V615" s="35"/>
      <c r="W615" s="35"/>
      <c r="X615" s="35"/>
    </row>
    <row r="616" spans="1:24" ht="22.5">
      <c r="A616" s="36">
        <v>614</v>
      </c>
      <c r="B616" s="18" t="s">
        <v>418</v>
      </c>
      <c r="C616" s="4" t="s">
        <v>10</v>
      </c>
      <c r="D616" s="24" t="s">
        <v>9</v>
      </c>
      <c r="E616" s="9">
        <v>89</v>
      </c>
      <c r="F616" s="37">
        <v>82</v>
      </c>
      <c r="G616" s="6" t="s">
        <v>5</v>
      </c>
      <c r="H616" s="25">
        <v>20.7</v>
      </c>
      <c r="I616" s="4" t="s">
        <v>52</v>
      </c>
      <c r="J616" s="24" t="s">
        <v>413</v>
      </c>
      <c r="K616" s="24">
        <v>2013</v>
      </c>
      <c r="L616" s="38" t="s">
        <v>2</v>
      </c>
      <c r="M616" s="8" t="s">
        <v>412</v>
      </c>
      <c r="N616" s="39"/>
      <c r="O616" s="35"/>
      <c r="P616" s="35"/>
      <c r="Q616" s="35"/>
      <c r="R616" s="35"/>
      <c r="S616" s="35"/>
      <c r="T616" s="35"/>
      <c r="U616" s="35"/>
      <c r="V616" s="35"/>
      <c r="W616" s="35"/>
      <c r="X616" s="35"/>
    </row>
    <row r="617" spans="1:24" ht="22.5">
      <c r="A617" s="36">
        <v>615</v>
      </c>
      <c r="B617" s="18" t="s">
        <v>418</v>
      </c>
      <c r="C617" s="4" t="s">
        <v>10</v>
      </c>
      <c r="D617" s="24" t="s">
        <v>6</v>
      </c>
      <c r="E617" s="9">
        <v>89</v>
      </c>
      <c r="F617" s="37">
        <v>82</v>
      </c>
      <c r="G617" s="6" t="s">
        <v>5</v>
      </c>
      <c r="H617" s="25">
        <v>20.7</v>
      </c>
      <c r="I617" s="4" t="s">
        <v>52</v>
      </c>
      <c r="J617" s="24" t="s">
        <v>413</v>
      </c>
      <c r="K617" s="24">
        <v>2013</v>
      </c>
      <c r="L617" s="38" t="s">
        <v>2</v>
      </c>
      <c r="M617" s="8" t="s">
        <v>412</v>
      </c>
      <c r="N617" s="39"/>
      <c r="O617" s="35"/>
      <c r="P617" s="35"/>
      <c r="Q617" s="35"/>
      <c r="R617" s="35"/>
      <c r="S617" s="35"/>
      <c r="T617" s="35"/>
      <c r="U617" s="35"/>
      <c r="V617" s="35"/>
      <c r="W617" s="35"/>
      <c r="X617" s="35"/>
    </row>
    <row r="618" spans="1:24" ht="22.5">
      <c r="A618" s="36">
        <v>616</v>
      </c>
      <c r="B618" s="18" t="s">
        <v>417</v>
      </c>
      <c r="C618" s="4" t="s">
        <v>10</v>
      </c>
      <c r="D618" s="24" t="s">
        <v>9</v>
      </c>
      <c r="E618" s="9">
        <v>57</v>
      </c>
      <c r="F618" s="37">
        <v>50</v>
      </c>
      <c r="G618" s="6" t="s">
        <v>5</v>
      </c>
      <c r="H618" s="25">
        <v>86</v>
      </c>
      <c r="I618" s="4" t="s">
        <v>52</v>
      </c>
      <c r="J618" s="24" t="s">
        <v>413</v>
      </c>
      <c r="K618" s="24">
        <v>2013</v>
      </c>
      <c r="L618" s="38" t="s">
        <v>2</v>
      </c>
      <c r="M618" s="8" t="s">
        <v>412</v>
      </c>
      <c r="N618" s="39"/>
      <c r="O618" s="35"/>
      <c r="P618" s="35"/>
      <c r="Q618" s="35"/>
      <c r="R618" s="35"/>
      <c r="S618" s="35"/>
      <c r="T618" s="35"/>
      <c r="U618" s="35"/>
      <c r="V618" s="35"/>
      <c r="W618" s="35"/>
      <c r="X618" s="35"/>
    </row>
    <row r="619" spans="1:24" ht="22.5">
      <c r="A619" s="36">
        <v>617</v>
      </c>
      <c r="B619" s="18" t="s">
        <v>417</v>
      </c>
      <c r="C619" s="4" t="s">
        <v>10</v>
      </c>
      <c r="D619" s="24" t="s">
        <v>6</v>
      </c>
      <c r="E619" s="9">
        <v>57</v>
      </c>
      <c r="F619" s="37">
        <v>50</v>
      </c>
      <c r="G619" s="6" t="s">
        <v>5</v>
      </c>
      <c r="H619" s="25">
        <v>86</v>
      </c>
      <c r="I619" s="4" t="s">
        <v>52</v>
      </c>
      <c r="J619" s="24" t="s">
        <v>413</v>
      </c>
      <c r="K619" s="24">
        <v>2013</v>
      </c>
      <c r="L619" s="38" t="s">
        <v>2</v>
      </c>
      <c r="M619" s="8" t="s">
        <v>412</v>
      </c>
      <c r="N619" s="39"/>
      <c r="O619" s="35"/>
      <c r="P619" s="35"/>
      <c r="Q619" s="35"/>
      <c r="R619" s="35"/>
      <c r="S619" s="35"/>
      <c r="T619" s="35"/>
      <c r="U619" s="35"/>
      <c r="V619" s="35"/>
      <c r="W619" s="35"/>
      <c r="X619" s="35"/>
    </row>
    <row r="620" spans="1:24" ht="22.5">
      <c r="A620" s="36">
        <v>618</v>
      </c>
      <c r="B620" s="18" t="s">
        <v>416</v>
      </c>
      <c r="C620" s="4" t="s">
        <v>10</v>
      </c>
      <c r="D620" s="24" t="s">
        <v>9</v>
      </c>
      <c r="E620" s="9">
        <v>57</v>
      </c>
      <c r="F620" s="37">
        <v>50</v>
      </c>
      <c r="G620" s="6" t="s">
        <v>5</v>
      </c>
      <c r="H620" s="25">
        <v>42.3</v>
      </c>
      <c r="I620" s="4" t="s">
        <v>52</v>
      </c>
      <c r="J620" s="24" t="s">
        <v>413</v>
      </c>
      <c r="K620" s="24">
        <v>2013</v>
      </c>
      <c r="L620" s="38" t="s">
        <v>2</v>
      </c>
      <c r="M620" s="8" t="s">
        <v>412</v>
      </c>
      <c r="N620" s="39"/>
      <c r="O620" s="35"/>
      <c r="P620" s="35"/>
      <c r="Q620" s="35"/>
      <c r="R620" s="35"/>
      <c r="S620" s="35"/>
      <c r="T620" s="35"/>
      <c r="U620" s="35"/>
      <c r="V620" s="35"/>
      <c r="W620" s="35"/>
      <c r="X620" s="35"/>
    </row>
    <row r="621" spans="1:24" ht="22.5">
      <c r="A621" s="36">
        <v>619</v>
      </c>
      <c r="B621" s="18" t="s">
        <v>416</v>
      </c>
      <c r="C621" s="4" t="s">
        <v>10</v>
      </c>
      <c r="D621" s="24" t="s">
        <v>6</v>
      </c>
      <c r="E621" s="9">
        <v>57</v>
      </c>
      <c r="F621" s="37">
        <v>50</v>
      </c>
      <c r="G621" s="6" t="s">
        <v>5</v>
      </c>
      <c r="H621" s="25">
        <v>42.3</v>
      </c>
      <c r="I621" s="4" t="s">
        <v>52</v>
      </c>
      <c r="J621" s="24" t="s">
        <v>413</v>
      </c>
      <c r="K621" s="24">
        <v>2013</v>
      </c>
      <c r="L621" s="38" t="s">
        <v>2</v>
      </c>
      <c r="M621" s="8" t="s">
        <v>412</v>
      </c>
      <c r="N621" s="39"/>
      <c r="O621" s="35"/>
      <c r="P621" s="35"/>
      <c r="Q621" s="35"/>
      <c r="R621" s="35"/>
      <c r="S621" s="35"/>
      <c r="T621" s="35"/>
      <c r="U621" s="35"/>
      <c r="V621" s="35"/>
      <c r="W621" s="35"/>
      <c r="X621" s="35"/>
    </row>
    <row r="622" spans="1:24" ht="22.5">
      <c r="A622" s="36">
        <v>620</v>
      </c>
      <c r="B622" s="18" t="s">
        <v>415</v>
      </c>
      <c r="C622" s="4" t="s">
        <v>10</v>
      </c>
      <c r="D622" s="24" t="s">
        <v>9</v>
      </c>
      <c r="E622" s="9">
        <v>89</v>
      </c>
      <c r="F622" s="37">
        <v>82</v>
      </c>
      <c r="G622" s="6" t="s">
        <v>5</v>
      </c>
      <c r="H622" s="25">
        <v>130.69999999999999</v>
      </c>
      <c r="I622" s="4" t="s">
        <v>52</v>
      </c>
      <c r="J622" s="24" t="s">
        <v>413</v>
      </c>
      <c r="K622" s="24">
        <v>2013</v>
      </c>
      <c r="L622" s="38" t="s">
        <v>2</v>
      </c>
      <c r="M622" s="8" t="s">
        <v>412</v>
      </c>
      <c r="N622" s="39"/>
      <c r="O622" s="35"/>
      <c r="P622" s="35"/>
      <c r="Q622" s="35"/>
      <c r="R622" s="35"/>
      <c r="S622" s="35"/>
      <c r="T622" s="35"/>
      <c r="U622" s="35"/>
      <c r="V622" s="35"/>
      <c r="W622" s="35"/>
      <c r="X622" s="35"/>
    </row>
    <row r="623" spans="1:24" ht="22.5">
      <c r="A623" s="36">
        <v>621</v>
      </c>
      <c r="B623" s="18" t="s">
        <v>415</v>
      </c>
      <c r="C623" s="4" t="s">
        <v>10</v>
      </c>
      <c r="D623" s="24" t="s">
        <v>6</v>
      </c>
      <c r="E623" s="9">
        <v>89</v>
      </c>
      <c r="F623" s="37">
        <v>82</v>
      </c>
      <c r="G623" s="6" t="s">
        <v>5</v>
      </c>
      <c r="H623" s="25">
        <v>130.69999999999999</v>
      </c>
      <c r="I623" s="4" t="s">
        <v>52</v>
      </c>
      <c r="J623" s="24" t="s">
        <v>413</v>
      </c>
      <c r="K623" s="24">
        <v>2013</v>
      </c>
      <c r="L623" s="38" t="s">
        <v>2</v>
      </c>
      <c r="M623" s="8" t="s">
        <v>412</v>
      </c>
      <c r="N623" s="39"/>
      <c r="O623" s="35"/>
      <c r="P623" s="35"/>
      <c r="Q623" s="35"/>
      <c r="R623" s="35"/>
      <c r="S623" s="35"/>
      <c r="T623" s="35"/>
      <c r="U623" s="35"/>
      <c r="V623" s="35"/>
      <c r="W623" s="35"/>
      <c r="X623" s="35"/>
    </row>
    <row r="624" spans="1:24" ht="22.5">
      <c r="A624" s="36">
        <v>622</v>
      </c>
      <c r="B624" s="18" t="s">
        <v>415</v>
      </c>
      <c r="C624" s="4" t="s">
        <v>10</v>
      </c>
      <c r="D624" s="24" t="s">
        <v>9</v>
      </c>
      <c r="E624" s="9">
        <v>76</v>
      </c>
      <c r="F624" s="37">
        <v>69</v>
      </c>
      <c r="G624" s="6" t="s">
        <v>5</v>
      </c>
      <c r="H624" s="25">
        <v>78.400000000000006</v>
      </c>
      <c r="I624" s="4" t="s">
        <v>52</v>
      </c>
      <c r="J624" s="24" t="s">
        <v>413</v>
      </c>
      <c r="K624" s="24">
        <v>2013</v>
      </c>
      <c r="L624" s="38" t="s">
        <v>2</v>
      </c>
      <c r="M624" s="8" t="s">
        <v>412</v>
      </c>
      <c r="N624" s="39"/>
      <c r="O624" s="35"/>
      <c r="P624" s="35"/>
      <c r="Q624" s="35"/>
      <c r="R624" s="35"/>
      <c r="S624" s="35"/>
      <c r="T624" s="35"/>
      <c r="U624" s="35"/>
      <c r="V624" s="35"/>
      <c r="W624" s="35"/>
      <c r="X624" s="35"/>
    </row>
    <row r="625" spans="1:24" ht="22.5">
      <c r="A625" s="36">
        <v>623</v>
      </c>
      <c r="B625" s="18" t="s">
        <v>415</v>
      </c>
      <c r="C625" s="4" t="s">
        <v>10</v>
      </c>
      <c r="D625" s="24" t="s">
        <v>6</v>
      </c>
      <c r="E625" s="9">
        <v>76</v>
      </c>
      <c r="F625" s="37">
        <v>69</v>
      </c>
      <c r="G625" s="6" t="s">
        <v>5</v>
      </c>
      <c r="H625" s="25">
        <v>78.400000000000006</v>
      </c>
      <c r="I625" s="4" t="s">
        <v>52</v>
      </c>
      <c r="J625" s="24" t="s">
        <v>413</v>
      </c>
      <c r="K625" s="24">
        <v>2013</v>
      </c>
      <c r="L625" s="38" t="s">
        <v>2</v>
      </c>
      <c r="M625" s="8" t="s">
        <v>412</v>
      </c>
      <c r="N625" s="39"/>
      <c r="O625" s="35"/>
      <c r="P625" s="35"/>
      <c r="Q625" s="35"/>
      <c r="R625" s="35"/>
      <c r="S625" s="35"/>
      <c r="T625" s="35"/>
      <c r="U625" s="35"/>
      <c r="V625" s="35"/>
      <c r="W625" s="35"/>
      <c r="X625" s="35"/>
    </row>
    <row r="626" spans="1:24" ht="22.5">
      <c r="A626" s="36">
        <v>624</v>
      </c>
      <c r="B626" s="18" t="s">
        <v>415</v>
      </c>
      <c r="C626" s="4" t="s">
        <v>10</v>
      </c>
      <c r="D626" s="24" t="s">
        <v>9</v>
      </c>
      <c r="E626" s="9">
        <v>57</v>
      </c>
      <c r="F626" s="37">
        <v>50</v>
      </c>
      <c r="G626" s="6" t="s">
        <v>5</v>
      </c>
      <c r="H626" s="25">
        <v>102.6</v>
      </c>
      <c r="I626" s="4" t="s">
        <v>52</v>
      </c>
      <c r="J626" s="24" t="s">
        <v>413</v>
      </c>
      <c r="K626" s="24">
        <v>2013</v>
      </c>
      <c r="L626" s="38" t="s">
        <v>2</v>
      </c>
      <c r="M626" s="8" t="s">
        <v>412</v>
      </c>
      <c r="N626" s="39"/>
      <c r="O626" s="35"/>
      <c r="P626" s="35"/>
      <c r="Q626" s="35"/>
      <c r="R626" s="35"/>
      <c r="S626" s="35"/>
      <c r="T626" s="35"/>
      <c r="U626" s="35"/>
      <c r="V626" s="35"/>
      <c r="W626" s="35"/>
      <c r="X626" s="35"/>
    </row>
    <row r="627" spans="1:24" ht="22.5">
      <c r="A627" s="36">
        <v>625</v>
      </c>
      <c r="B627" s="18" t="s">
        <v>415</v>
      </c>
      <c r="C627" s="4" t="s">
        <v>10</v>
      </c>
      <c r="D627" s="24" t="s">
        <v>6</v>
      </c>
      <c r="E627" s="9">
        <v>57</v>
      </c>
      <c r="F627" s="37">
        <v>50</v>
      </c>
      <c r="G627" s="6" t="s">
        <v>5</v>
      </c>
      <c r="H627" s="25">
        <v>102.6</v>
      </c>
      <c r="I627" s="4" t="s">
        <v>52</v>
      </c>
      <c r="J627" s="24" t="s">
        <v>413</v>
      </c>
      <c r="K627" s="24">
        <v>2013</v>
      </c>
      <c r="L627" s="38" t="s">
        <v>2</v>
      </c>
      <c r="M627" s="8" t="s">
        <v>412</v>
      </c>
      <c r="N627" s="39"/>
      <c r="O627" s="35"/>
      <c r="P627" s="35"/>
      <c r="Q627" s="35"/>
      <c r="R627" s="35"/>
      <c r="S627" s="35"/>
      <c r="T627" s="35"/>
      <c r="U627" s="35"/>
      <c r="V627" s="35"/>
      <c r="W627" s="35"/>
      <c r="X627" s="35"/>
    </row>
    <row r="628" spans="1:24" ht="22.5">
      <c r="A628" s="36">
        <v>626</v>
      </c>
      <c r="B628" s="18" t="s">
        <v>414</v>
      </c>
      <c r="C628" s="4" t="s">
        <v>10</v>
      </c>
      <c r="D628" s="24" t="s">
        <v>9</v>
      </c>
      <c r="E628" s="9">
        <v>38</v>
      </c>
      <c r="F628" s="37">
        <v>31.6</v>
      </c>
      <c r="G628" s="6" t="s">
        <v>5</v>
      </c>
      <c r="H628" s="25">
        <v>142.5</v>
      </c>
      <c r="I628" s="4" t="s">
        <v>52</v>
      </c>
      <c r="J628" s="24" t="s">
        <v>413</v>
      </c>
      <c r="K628" s="24">
        <v>2013</v>
      </c>
      <c r="L628" s="38" t="s">
        <v>2</v>
      </c>
      <c r="M628" s="8" t="s">
        <v>412</v>
      </c>
      <c r="N628" s="39"/>
      <c r="O628" s="35"/>
      <c r="P628" s="35"/>
      <c r="Q628" s="35"/>
      <c r="R628" s="35"/>
      <c r="S628" s="35"/>
      <c r="T628" s="35"/>
      <c r="U628" s="35"/>
      <c r="V628" s="35"/>
      <c r="W628" s="35"/>
      <c r="X628" s="35"/>
    </row>
    <row r="629" spans="1:24" ht="22.5">
      <c r="A629" s="36">
        <v>627</v>
      </c>
      <c r="B629" s="18" t="s">
        <v>414</v>
      </c>
      <c r="C629" s="4" t="s">
        <v>10</v>
      </c>
      <c r="D629" s="24" t="s">
        <v>6</v>
      </c>
      <c r="E629" s="9">
        <v>38</v>
      </c>
      <c r="F629" s="37">
        <v>31.6</v>
      </c>
      <c r="G629" s="6" t="s">
        <v>5</v>
      </c>
      <c r="H629" s="25">
        <v>142.5</v>
      </c>
      <c r="I629" s="4" t="s">
        <v>52</v>
      </c>
      <c r="J629" s="24" t="s">
        <v>413</v>
      </c>
      <c r="K629" s="24">
        <v>2013</v>
      </c>
      <c r="L629" s="38" t="s">
        <v>2</v>
      </c>
      <c r="M629" s="8" t="s">
        <v>412</v>
      </c>
      <c r="N629" s="39"/>
      <c r="O629" s="35"/>
      <c r="P629" s="35"/>
      <c r="Q629" s="35"/>
      <c r="R629" s="35"/>
      <c r="S629" s="35"/>
      <c r="T629" s="35"/>
      <c r="U629" s="35"/>
      <c r="V629" s="35"/>
      <c r="W629" s="35"/>
      <c r="X629" s="35"/>
    </row>
    <row r="630" spans="1:24" ht="25.5">
      <c r="A630" s="36">
        <v>628</v>
      </c>
      <c r="B630" s="7" t="s">
        <v>330</v>
      </c>
      <c r="C630" s="4" t="s">
        <v>10</v>
      </c>
      <c r="D630" s="4" t="s">
        <v>9</v>
      </c>
      <c r="E630" s="37">
        <v>76</v>
      </c>
      <c r="F630" s="37">
        <v>69</v>
      </c>
      <c r="G630" s="6" t="s">
        <v>5</v>
      </c>
      <c r="H630" s="5">
        <v>69.599999999999994</v>
      </c>
      <c r="I630" s="4" t="s">
        <v>52</v>
      </c>
      <c r="J630" s="3" t="s">
        <v>3</v>
      </c>
      <c r="K630" s="2">
        <v>1990</v>
      </c>
      <c r="L630" s="38" t="s">
        <v>2</v>
      </c>
      <c r="M630" s="8" t="s">
        <v>111</v>
      </c>
      <c r="N630" s="39">
        <v>9</v>
      </c>
      <c r="O630" s="35"/>
      <c r="P630" s="35"/>
      <c r="Q630" s="35"/>
      <c r="R630" s="35"/>
      <c r="S630" s="35"/>
      <c r="T630" s="35"/>
      <c r="U630" s="35"/>
      <c r="V630" s="35"/>
      <c r="W630" s="35"/>
      <c r="X630" s="35"/>
    </row>
    <row r="631" spans="1:24" ht="25.5">
      <c r="A631" s="36">
        <v>629</v>
      </c>
      <c r="B631" s="7" t="s">
        <v>330</v>
      </c>
      <c r="C631" s="4" t="s">
        <v>10</v>
      </c>
      <c r="D631" s="4" t="s">
        <v>6</v>
      </c>
      <c r="E631" s="37">
        <v>76</v>
      </c>
      <c r="F631" s="37">
        <v>69</v>
      </c>
      <c r="G631" s="6" t="s">
        <v>5</v>
      </c>
      <c r="H631" s="5">
        <v>69.599999999999994</v>
      </c>
      <c r="I631" s="4" t="s">
        <v>52</v>
      </c>
      <c r="J631" s="3" t="s">
        <v>3</v>
      </c>
      <c r="K631" s="2">
        <v>1990</v>
      </c>
      <c r="L631" s="38" t="s">
        <v>2</v>
      </c>
      <c r="M631" s="8" t="s">
        <v>111</v>
      </c>
      <c r="N631" s="39">
        <v>9</v>
      </c>
      <c r="O631" s="35"/>
      <c r="P631" s="35"/>
      <c r="Q631" s="35"/>
      <c r="R631" s="35"/>
      <c r="S631" s="35"/>
      <c r="T631" s="35"/>
      <c r="U631" s="35"/>
      <c r="V631" s="35"/>
      <c r="W631" s="35"/>
      <c r="X631" s="35"/>
    </row>
    <row r="632" spans="1:24" ht="25.5">
      <c r="A632" s="36">
        <v>630</v>
      </c>
      <c r="B632" s="7" t="s">
        <v>329</v>
      </c>
      <c r="C632" s="4" t="s">
        <v>10</v>
      </c>
      <c r="D632" s="4" t="s">
        <v>9</v>
      </c>
      <c r="E632" s="37">
        <v>76</v>
      </c>
      <c r="F632" s="37">
        <v>69</v>
      </c>
      <c r="G632" s="6" t="s">
        <v>5</v>
      </c>
      <c r="H632" s="5">
        <v>18.8</v>
      </c>
      <c r="I632" s="4" t="s">
        <v>52</v>
      </c>
      <c r="J632" s="3" t="s">
        <v>3</v>
      </c>
      <c r="K632" s="2">
        <v>1990</v>
      </c>
      <c r="L632" s="38" t="s">
        <v>2</v>
      </c>
      <c r="M632" s="8" t="s">
        <v>111</v>
      </c>
      <c r="N632" s="39">
        <v>9</v>
      </c>
      <c r="O632" s="35"/>
      <c r="P632" s="35"/>
      <c r="Q632" s="35"/>
      <c r="R632" s="35"/>
      <c r="S632" s="35"/>
      <c r="T632" s="35"/>
      <c r="U632" s="35"/>
      <c r="V632" s="35"/>
      <c r="W632" s="35"/>
      <c r="X632" s="35"/>
    </row>
    <row r="633" spans="1:24" ht="25.5">
      <c r="A633" s="36">
        <v>631</v>
      </c>
      <c r="B633" s="7" t="s">
        <v>329</v>
      </c>
      <c r="C633" s="4" t="s">
        <v>10</v>
      </c>
      <c r="D633" s="4" t="s">
        <v>6</v>
      </c>
      <c r="E633" s="37">
        <v>76</v>
      </c>
      <c r="F633" s="37">
        <v>69</v>
      </c>
      <c r="G633" s="6" t="s">
        <v>5</v>
      </c>
      <c r="H633" s="5">
        <v>18.8</v>
      </c>
      <c r="I633" s="4" t="s">
        <v>52</v>
      </c>
      <c r="J633" s="3" t="s">
        <v>3</v>
      </c>
      <c r="K633" s="2">
        <v>1990</v>
      </c>
      <c r="L633" s="38" t="s">
        <v>2</v>
      </c>
      <c r="M633" s="8" t="s">
        <v>111</v>
      </c>
      <c r="N633" s="39">
        <v>9</v>
      </c>
      <c r="O633" s="35"/>
      <c r="P633" s="35"/>
      <c r="Q633" s="35"/>
      <c r="R633" s="35"/>
      <c r="S633" s="35"/>
      <c r="T633" s="35"/>
      <c r="U633" s="35"/>
      <c r="V633" s="35"/>
      <c r="W633" s="35"/>
      <c r="X633" s="35"/>
    </row>
    <row r="634" spans="1:24" ht="25.5">
      <c r="A634" s="36">
        <v>632</v>
      </c>
      <c r="B634" s="7" t="s">
        <v>328</v>
      </c>
      <c r="C634" s="4" t="s">
        <v>10</v>
      </c>
      <c r="D634" s="4" t="s">
        <v>9</v>
      </c>
      <c r="E634" s="37">
        <v>76</v>
      </c>
      <c r="F634" s="37">
        <v>69</v>
      </c>
      <c r="G634" s="6" t="s">
        <v>5</v>
      </c>
      <c r="H634" s="5">
        <v>79.900000000000006</v>
      </c>
      <c r="I634" s="4" t="s">
        <v>52</v>
      </c>
      <c r="J634" s="3" t="s">
        <v>3</v>
      </c>
      <c r="K634" s="2">
        <v>2001</v>
      </c>
      <c r="L634" s="38" t="s">
        <v>2</v>
      </c>
      <c r="M634" s="8" t="s">
        <v>111</v>
      </c>
      <c r="N634" s="39">
        <v>9</v>
      </c>
      <c r="O634" s="35"/>
      <c r="P634" s="35"/>
      <c r="Q634" s="35"/>
      <c r="R634" s="35"/>
      <c r="S634" s="35"/>
      <c r="T634" s="35"/>
      <c r="U634" s="35"/>
      <c r="V634" s="35"/>
      <c r="W634" s="35"/>
      <c r="X634" s="35"/>
    </row>
    <row r="635" spans="1:24" ht="25.5">
      <c r="A635" s="36">
        <v>633</v>
      </c>
      <c r="B635" s="7" t="s">
        <v>328</v>
      </c>
      <c r="C635" s="4" t="s">
        <v>10</v>
      </c>
      <c r="D635" s="4" t="s">
        <v>6</v>
      </c>
      <c r="E635" s="37">
        <v>76</v>
      </c>
      <c r="F635" s="37">
        <v>69</v>
      </c>
      <c r="G635" s="6" t="s">
        <v>5</v>
      </c>
      <c r="H635" s="5">
        <v>79.900000000000006</v>
      </c>
      <c r="I635" s="4" t="s">
        <v>52</v>
      </c>
      <c r="J635" s="3" t="s">
        <v>3</v>
      </c>
      <c r="K635" s="2">
        <v>2001</v>
      </c>
      <c r="L635" s="38" t="s">
        <v>2</v>
      </c>
      <c r="M635" s="8" t="s">
        <v>111</v>
      </c>
      <c r="N635" s="39">
        <v>9</v>
      </c>
      <c r="O635" s="35"/>
      <c r="P635" s="35"/>
      <c r="Q635" s="35"/>
      <c r="R635" s="35"/>
      <c r="S635" s="35"/>
      <c r="T635" s="35"/>
      <c r="U635" s="35"/>
      <c r="V635" s="35"/>
      <c r="W635" s="35"/>
      <c r="X635" s="35"/>
    </row>
    <row r="636" spans="1:24" ht="25.5">
      <c r="A636" s="36">
        <v>634</v>
      </c>
      <c r="B636" s="7" t="s">
        <v>327</v>
      </c>
      <c r="C636" s="4" t="s">
        <v>10</v>
      </c>
      <c r="D636" s="4" t="s">
        <v>9</v>
      </c>
      <c r="E636" s="37">
        <v>76</v>
      </c>
      <c r="F636" s="37">
        <v>69</v>
      </c>
      <c r="G636" s="6" t="s">
        <v>5</v>
      </c>
      <c r="H636" s="5">
        <v>53.7</v>
      </c>
      <c r="I636" s="4" t="s">
        <v>52</v>
      </c>
      <c r="J636" s="3" t="s">
        <v>3</v>
      </c>
      <c r="K636" s="2">
        <v>2001</v>
      </c>
      <c r="L636" s="38" t="s">
        <v>2</v>
      </c>
      <c r="M636" s="8" t="s">
        <v>111</v>
      </c>
      <c r="N636" s="39">
        <v>9</v>
      </c>
      <c r="O636" s="35"/>
      <c r="P636" s="35"/>
      <c r="Q636" s="35"/>
      <c r="R636" s="35"/>
      <c r="S636" s="35"/>
      <c r="T636" s="35"/>
      <c r="U636" s="35"/>
      <c r="V636" s="35"/>
      <c r="W636" s="35"/>
      <c r="X636" s="35"/>
    </row>
    <row r="637" spans="1:24" ht="25.5">
      <c r="A637" s="36">
        <v>635</v>
      </c>
      <c r="B637" s="7" t="s">
        <v>327</v>
      </c>
      <c r="C637" s="4" t="s">
        <v>10</v>
      </c>
      <c r="D637" s="4" t="s">
        <v>6</v>
      </c>
      <c r="E637" s="37">
        <v>76</v>
      </c>
      <c r="F637" s="37">
        <v>69</v>
      </c>
      <c r="G637" s="6" t="s">
        <v>5</v>
      </c>
      <c r="H637" s="5">
        <v>53.7</v>
      </c>
      <c r="I637" s="4" t="s">
        <v>52</v>
      </c>
      <c r="J637" s="3" t="s">
        <v>3</v>
      </c>
      <c r="K637" s="2">
        <v>2001</v>
      </c>
      <c r="L637" s="38" t="s">
        <v>2</v>
      </c>
      <c r="M637" s="8" t="s">
        <v>111</v>
      </c>
      <c r="N637" s="39">
        <v>9</v>
      </c>
      <c r="O637" s="35"/>
      <c r="P637" s="35"/>
      <c r="Q637" s="35"/>
      <c r="R637" s="35"/>
      <c r="S637" s="35"/>
      <c r="T637" s="35"/>
      <c r="U637" s="35"/>
      <c r="V637" s="35"/>
      <c r="W637" s="35"/>
      <c r="X637" s="35"/>
    </row>
    <row r="638" spans="1:24" ht="25.5">
      <c r="A638" s="36">
        <v>636</v>
      </c>
      <c r="B638" s="7" t="s">
        <v>326</v>
      </c>
      <c r="C638" s="4" t="s">
        <v>10</v>
      </c>
      <c r="D638" s="4" t="s">
        <v>9</v>
      </c>
      <c r="E638" s="37">
        <v>219</v>
      </c>
      <c r="F638" s="37">
        <v>207</v>
      </c>
      <c r="G638" s="6" t="s">
        <v>5</v>
      </c>
      <c r="H638" s="5">
        <v>38</v>
      </c>
      <c r="I638" s="4" t="s">
        <v>52</v>
      </c>
      <c r="J638" s="3" t="s">
        <v>3</v>
      </c>
      <c r="K638" s="2">
        <v>1990</v>
      </c>
      <c r="L638" s="38" t="s">
        <v>2</v>
      </c>
      <c r="M638" s="8" t="s">
        <v>111</v>
      </c>
      <c r="N638" s="39">
        <v>9</v>
      </c>
      <c r="O638" s="35"/>
      <c r="P638" s="35"/>
      <c r="Q638" s="35"/>
      <c r="R638" s="35"/>
      <c r="S638" s="35"/>
      <c r="T638" s="35"/>
      <c r="U638" s="35"/>
      <c r="V638" s="35"/>
      <c r="W638" s="35"/>
      <c r="X638" s="35"/>
    </row>
    <row r="639" spans="1:24" ht="25.5">
      <c r="A639" s="36">
        <v>637</v>
      </c>
      <c r="B639" s="7" t="s">
        <v>326</v>
      </c>
      <c r="C639" s="4" t="s">
        <v>10</v>
      </c>
      <c r="D639" s="4" t="s">
        <v>6</v>
      </c>
      <c r="E639" s="37">
        <v>219</v>
      </c>
      <c r="F639" s="37">
        <v>207</v>
      </c>
      <c r="G639" s="6" t="s">
        <v>5</v>
      </c>
      <c r="H639" s="5">
        <v>38</v>
      </c>
      <c r="I639" s="4" t="s">
        <v>52</v>
      </c>
      <c r="J639" s="3" t="s">
        <v>3</v>
      </c>
      <c r="K639" s="2">
        <v>1990</v>
      </c>
      <c r="L639" s="38" t="s">
        <v>2</v>
      </c>
      <c r="M639" s="8" t="s">
        <v>111</v>
      </c>
      <c r="N639" s="39">
        <v>9</v>
      </c>
      <c r="O639" s="35"/>
      <c r="P639" s="35"/>
      <c r="Q639" s="35"/>
      <c r="R639" s="35"/>
      <c r="S639" s="35"/>
      <c r="T639" s="35"/>
      <c r="U639" s="35"/>
      <c r="V639" s="35"/>
      <c r="W639" s="35"/>
      <c r="X639" s="35"/>
    </row>
    <row r="640" spans="1:24" ht="25.5">
      <c r="A640" s="36">
        <v>638</v>
      </c>
      <c r="B640" s="7" t="s">
        <v>325</v>
      </c>
      <c r="C640" s="4" t="s">
        <v>10</v>
      </c>
      <c r="D640" s="4" t="s">
        <v>9</v>
      </c>
      <c r="E640" s="37">
        <v>76</v>
      </c>
      <c r="F640" s="37">
        <v>69</v>
      </c>
      <c r="G640" s="6" t="s">
        <v>5</v>
      </c>
      <c r="H640" s="5">
        <v>183.6</v>
      </c>
      <c r="I640" s="4" t="s">
        <v>52</v>
      </c>
      <c r="J640" s="3" t="s">
        <v>3</v>
      </c>
      <c r="K640" s="2">
        <v>1990</v>
      </c>
      <c r="L640" s="38" t="s">
        <v>2</v>
      </c>
      <c r="M640" s="8" t="s">
        <v>111</v>
      </c>
      <c r="N640" s="39">
        <v>9</v>
      </c>
      <c r="O640" s="35"/>
      <c r="P640" s="35"/>
      <c r="Q640" s="35"/>
      <c r="R640" s="35"/>
      <c r="S640" s="35"/>
      <c r="T640" s="35"/>
      <c r="U640" s="35"/>
      <c r="V640" s="35"/>
      <c r="W640" s="35"/>
      <c r="X640" s="35"/>
    </row>
    <row r="641" spans="1:24" ht="25.5">
      <c r="A641" s="36">
        <v>639</v>
      </c>
      <c r="B641" s="7" t="s">
        <v>325</v>
      </c>
      <c r="C641" s="4" t="s">
        <v>10</v>
      </c>
      <c r="D641" s="4" t="s">
        <v>6</v>
      </c>
      <c r="E641" s="37">
        <v>76</v>
      </c>
      <c r="F641" s="37">
        <v>69</v>
      </c>
      <c r="G641" s="6" t="s">
        <v>5</v>
      </c>
      <c r="H641" s="5">
        <v>183.6</v>
      </c>
      <c r="I641" s="4" t="s">
        <v>52</v>
      </c>
      <c r="J641" s="3" t="s">
        <v>3</v>
      </c>
      <c r="K641" s="2">
        <v>1990</v>
      </c>
      <c r="L641" s="38" t="s">
        <v>2</v>
      </c>
      <c r="M641" s="8" t="s">
        <v>111</v>
      </c>
      <c r="N641" s="39">
        <v>9</v>
      </c>
      <c r="O641" s="35"/>
      <c r="P641" s="35"/>
      <c r="Q641" s="35"/>
      <c r="R641" s="35"/>
      <c r="S641" s="35"/>
      <c r="T641" s="35"/>
      <c r="U641" s="35"/>
      <c r="V641" s="35"/>
      <c r="W641" s="35"/>
      <c r="X641" s="35"/>
    </row>
    <row r="642" spans="1:24" ht="25.5">
      <c r="A642" s="36">
        <v>640</v>
      </c>
      <c r="B642" s="7" t="s">
        <v>324</v>
      </c>
      <c r="C642" s="4" t="s">
        <v>10</v>
      </c>
      <c r="D642" s="4" t="s">
        <v>9</v>
      </c>
      <c r="E642" s="37">
        <v>159</v>
      </c>
      <c r="F642" s="37">
        <v>150</v>
      </c>
      <c r="G642" s="6" t="s">
        <v>5</v>
      </c>
      <c r="H642" s="5">
        <v>221.7</v>
      </c>
      <c r="I642" s="4" t="s">
        <v>52</v>
      </c>
      <c r="J642" s="3" t="s">
        <v>3</v>
      </c>
      <c r="K642" s="2">
        <v>1990</v>
      </c>
      <c r="L642" s="38" t="s">
        <v>2</v>
      </c>
      <c r="M642" s="8" t="s">
        <v>111</v>
      </c>
      <c r="N642" s="39">
        <v>9</v>
      </c>
      <c r="O642" s="35"/>
      <c r="P642" s="35"/>
      <c r="Q642" s="35"/>
      <c r="R642" s="35"/>
      <c r="S642" s="35"/>
      <c r="T642" s="35"/>
      <c r="U642" s="35"/>
      <c r="V642" s="35"/>
      <c r="W642" s="35"/>
      <c r="X642" s="35"/>
    </row>
    <row r="643" spans="1:24" ht="25.5">
      <c r="A643" s="36">
        <v>641</v>
      </c>
      <c r="B643" s="7" t="s">
        <v>324</v>
      </c>
      <c r="C643" s="4" t="s">
        <v>10</v>
      </c>
      <c r="D643" s="4" t="s">
        <v>6</v>
      </c>
      <c r="E643" s="37">
        <v>159</v>
      </c>
      <c r="F643" s="37">
        <v>150</v>
      </c>
      <c r="G643" s="6" t="s">
        <v>5</v>
      </c>
      <c r="H643" s="5">
        <v>221.7</v>
      </c>
      <c r="I643" s="4" t="s">
        <v>52</v>
      </c>
      <c r="J643" s="3" t="s">
        <v>3</v>
      </c>
      <c r="K643" s="2">
        <v>1990</v>
      </c>
      <c r="L643" s="38" t="s">
        <v>2</v>
      </c>
      <c r="M643" s="8" t="s">
        <v>111</v>
      </c>
      <c r="N643" s="39">
        <v>9</v>
      </c>
      <c r="O643" s="35"/>
      <c r="P643" s="35"/>
      <c r="Q643" s="35"/>
      <c r="R643" s="35"/>
      <c r="S643" s="35"/>
      <c r="T643" s="35"/>
      <c r="U643" s="35"/>
      <c r="V643" s="35"/>
      <c r="W643" s="35"/>
      <c r="X643" s="35"/>
    </row>
    <row r="644" spans="1:24" ht="25.5">
      <c r="A644" s="36">
        <v>642</v>
      </c>
      <c r="B644" s="7" t="s">
        <v>323</v>
      </c>
      <c r="C644" s="4" t="s">
        <v>10</v>
      </c>
      <c r="D644" s="4" t="s">
        <v>9</v>
      </c>
      <c r="E644" s="37">
        <v>114</v>
      </c>
      <c r="F644" s="37">
        <v>105</v>
      </c>
      <c r="G644" s="6" t="s">
        <v>5</v>
      </c>
      <c r="H644" s="5">
        <v>31.6</v>
      </c>
      <c r="I644" s="4" t="s">
        <v>52</v>
      </c>
      <c r="J644" s="3" t="s">
        <v>411</v>
      </c>
      <c r="K644" s="2">
        <v>1990</v>
      </c>
      <c r="L644" s="38" t="s">
        <v>2</v>
      </c>
      <c r="M644" s="8" t="s">
        <v>111</v>
      </c>
      <c r="N644" s="39">
        <v>9</v>
      </c>
      <c r="O644" s="35"/>
      <c r="P644" s="35"/>
      <c r="Q644" s="35"/>
      <c r="R644" s="35"/>
      <c r="S644" s="35"/>
      <c r="T644" s="35"/>
      <c r="U644" s="35"/>
      <c r="V644" s="35"/>
      <c r="W644" s="35"/>
      <c r="X644" s="35"/>
    </row>
    <row r="645" spans="1:24" ht="25.5">
      <c r="A645" s="36">
        <v>643</v>
      </c>
      <c r="B645" s="7" t="s">
        <v>323</v>
      </c>
      <c r="C645" s="4" t="s">
        <v>10</v>
      </c>
      <c r="D645" s="4" t="s">
        <v>6</v>
      </c>
      <c r="E645" s="37">
        <v>114</v>
      </c>
      <c r="F645" s="37">
        <v>105</v>
      </c>
      <c r="G645" s="6" t="s">
        <v>5</v>
      </c>
      <c r="H645" s="5">
        <v>31.6</v>
      </c>
      <c r="I645" s="4" t="s">
        <v>52</v>
      </c>
      <c r="J645" s="3" t="s">
        <v>411</v>
      </c>
      <c r="K645" s="2">
        <v>1990</v>
      </c>
      <c r="L645" s="38" t="s">
        <v>2</v>
      </c>
      <c r="M645" s="8" t="s">
        <v>111</v>
      </c>
      <c r="N645" s="39">
        <v>9</v>
      </c>
      <c r="O645" s="35"/>
      <c r="P645" s="35"/>
      <c r="Q645" s="35"/>
      <c r="R645" s="35"/>
      <c r="S645" s="35"/>
      <c r="T645" s="35"/>
      <c r="U645" s="35"/>
      <c r="V645" s="35"/>
      <c r="W645" s="35"/>
      <c r="X645" s="35"/>
    </row>
    <row r="646" spans="1:24" ht="25.5">
      <c r="A646" s="36">
        <v>644</v>
      </c>
      <c r="B646" s="7" t="s">
        <v>322</v>
      </c>
      <c r="C646" s="4" t="s">
        <v>10</v>
      </c>
      <c r="D646" s="4" t="s">
        <v>9</v>
      </c>
      <c r="E646" s="37">
        <v>114</v>
      </c>
      <c r="F646" s="37">
        <v>105</v>
      </c>
      <c r="G646" s="6" t="s">
        <v>5</v>
      </c>
      <c r="H646" s="5">
        <v>93.4</v>
      </c>
      <c r="I646" s="4" t="s">
        <v>52</v>
      </c>
      <c r="J646" s="3" t="s">
        <v>3</v>
      </c>
      <c r="K646" s="2">
        <v>1990</v>
      </c>
      <c r="L646" s="38" t="s">
        <v>2</v>
      </c>
      <c r="M646" s="8" t="s">
        <v>111</v>
      </c>
      <c r="N646" s="39">
        <v>9</v>
      </c>
      <c r="O646" s="35"/>
      <c r="P646" s="35"/>
      <c r="Q646" s="35"/>
      <c r="R646" s="35"/>
      <c r="S646" s="35"/>
      <c r="T646" s="35"/>
      <c r="U646" s="35"/>
      <c r="V646" s="35"/>
      <c r="W646" s="35"/>
      <c r="X646" s="35"/>
    </row>
    <row r="647" spans="1:24" ht="25.5">
      <c r="A647" s="36">
        <v>645</v>
      </c>
      <c r="B647" s="7" t="s">
        <v>322</v>
      </c>
      <c r="C647" s="4" t="s">
        <v>10</v>
      </c>
      <c r="D647" s="4" t="s">
        <v>6</v>
      </c>
      <c r="E647" s="37">
        <v>114</v>
      </c>
      <c r="F647" s="37">
        <v>105</v>
      </c>
      <c r="G647" s="6" t="s">
        <v>5</v>
      </c>
      <c r="H647" s="5">
        <v>93.4</v>
      </c>
      <c r="I647" s="4" t="s">
        <v>52</v>
      </c>
      <c r="J647" s="3" t="s">
        <v>3</v>
      </c>
      <c r="K647" s="2">
        <v>1990</v>
      </c>
      <c r="L647" s="38" t="s">
        <v>2</v>
      </c>
      <c r="M647" s="8" t="s">
        <v>111</v>
      </c>
      <c r="N647" s="39">
        <v>9</v>
      </c>
      <c r="O647" s="35"/>
      <c r="P647" s="35"/>
      <c r="Q647" s="35"/>
      <c r="R647" s="35"/>
      <c r="S647" s="35"/>
      <c r="T647" s="35"/>
      <c r="U647" s="35"/>
      <c r="V647" s="35"/>
      <c r="W647" s="35"/>
      <c r="X647" s="35"/>
    </row>
    <row r="648" spans="1:24" ht="25.5">
      <c r="A648" s="36">
        <v>646</v>
      </c>
      <c r="B648" s="7" t="s">
        <v>410</v>
      </c>
      <c r="C648" s="4" t="s">
        <v>10</v>
      </c>
      <c r="D648" s="4" t="s">
        <v>9</v>
      </c>
      <c r="E648" s="37">
        <v>57</v>
      </c>
      <c r="F648" s="37">
        <v>50</v>
      </c>
      <c r="G648" s="6" t="s">
        <v>5</v>
      </c>
      <c r="H648" s="5">
        <v>45</v>
      </c>
      <c r="I648" s="4" t="s">
        <v>52</v>
      </c>
      <c r="J648" s="3" t="s">
        <v>3</v>
      </c>
      <c r="K648" s="2">
        <v>2010</v>
      </c>
      <c r="L648" s="38" t="s">
        <v>2</v>
      </c>
      <c r="M648" s="8" t="s">
        <v>111</v>
      </c>
      <c r="N648" s="39">
        <v>9</v>
      </c>
      <c r="O648" s="35"/>
      <c r="P648" s="35"/>
      <c r="Q648" s="35"/>
      <c r="R648" s="35"/>
      <c r="S648" s="35"/>
      <c r="T648" s="35"/>
      <c r="U648" s="35"/>
      <c r="V648" s="35"/>
      <c r="W648" s="35"/>
      <c r="X648" s="35"/>
    </row>
    <row r="649" spans="1:24" ht="25.5">
      <c r="A649" s="36">
        <v>647</v>
      </c>
      <c r="B649" s="7" t="s">
        <v>410</v>
      </c>
      <c r="C649" s="4" t="s">
        <v>10</v>
      </c>
      <c r="D649" s="4" t="s">
        <v>6</v>
      </c>
      <c r="E649" s="37">
        <v>57</v>
      </c>
      <c r="F649" s="37">
        <v>50</v>
      </c>
      <c r="G649" s="6" t="s">
        <v>5</v>
      </c>
      <c r="H649" s="5">
        <v>45</v>
      </c>
      <c r="I649" s="4" t="s">
        <v>52</v>
      </c>
      <c r="J649" s="3" t="s">
        <v>3</v>
      </c>
      <c r="K649" s="2">
        <v>2010</v>
      </c>
      <c r="L649" s="38" t="s">
        <v>2</v>
      </c>
      <c r="M649" s="8" t="s">
        <v>111</v>
      </c>
      <c r="N649" s="39">
        <v>9</v>
      </c>
      <c r="O649" s="35"/>
      <c r="P649" s="35"/>
      <c r="Q649" s="35"/>
      <c r="R649" s="35"/>
      <c r="S649" s="35"/>
      <c r="T649" s="35"/>
      <c r="U649" s="35"/>
      <c r="V649" s="35"/>
      <c r="W649" s="35"/>
      <c r="X649" s="35"/>
    </row>
    <row r="650" spans="1:24" ht="25.5">
      <c r="A650" s="36">
        <v>648</v>
      </c>
      <c r="B650" s="7" t="s">
        <v>409</v>
      </c>
      <c r="C650" s="4" t="s">
        <v>10</v>
      </c>
      <c r="D650" s="4" t="s">
        <v>9</v>
      </c>
      <c r="E650" s="37">
        <v>45</v>
      </c>
      <c r="F650" s="37">
        <v>38</v>
      </c>
      <c r="G650" s="6" t="s">
        <v>5</v>
      </c>
      <c r="H650" s="5">
        <v>32</v>
      </c>
      <c r="I650" s="4" t="s">
        <v>52</v>
      </c>
      <c r="J650" s="3" t="s">
        <v>3</v>
      </c>
      <c r="K650" s="2">
        <v>2009</v>
      </c>
      <c r="L650" s="38" t="s">
        <v>2</v>
      </c>
      <c r="M650" s="8" t="s">
        <v>111</v>
      </c>
      <c r="N650" s="39">
        <v>9</v>
      </c>
      <c r="O650" s="35"/>
      <c r="P650" s="35"/>
      <c r="Q650" s="35"/>
      <c r="R650" s="35"/>
      <c r="S650" s="35"/>
      <c r="T650" s="35"/>
      <c r="U650" s="35"/>
      <c r="V650" s="35"/>
      <c r="W650" s="35"/>
      <c r="X650" s="35"/>
    </row>
    <row r="651" spans="1:24" ht="25.5">
      <c r="A651" s="36">
        <v>649</v>
      </c>
      <c r="B651" s="7" t="s">
        <v>409</v>
      </c>
      <c r="C651" s="4" t="s">
        <v>10</v>
      </c>
      <c r="D651" s="4" t="s">
        <v>6</v>
      </c>
      <c r="E651" s="37">
        <v>45</v>
      </c>
      <c r="F651" s="37">
        <v>38</v>
      </c>
      <c r="G651" s="6" t="s">
        <v>5</v>
      </c>
      <c r="H651" s="5">
        <v>32</v>
      </c>
      <c r="I651" s="4" t="s">
        <v>52</v>
      </c>
      <c r="J651" s="3" t="s">
        <v>3</v>
      </c>
      <c r="K651" s="2">
        <v>2009</v>
      </c>
      <c r="L651" s="38" t="s">
        <v>2</v>
      </c>
      <c r="M651" s="8" t="s">
        <v>111</v>
      </c>
      <c r="N651" s="39">
        <v>9</v>
      </c>
      <c r="O651" s="35"/>
      <c r="P651" s="35"/>
      <c r="Q651" s="35"/>
      <c r="R651" s="35"/>
      <c r="S651" s="35"/>
      <c r="T651" s="35"/>
      <c r="U651" s="35"/>
      <c r="V651" s="35"/>
      <c r="W651" s="35"/>
      <c r="X651" s="35"/>
    </row>
    <row r="652" spans="1:24" ht="25.5">
      <c r="A652" s="36">
        <v>650</v>
      </c>
      <c r="B652" s="7" t="s">
        <v>408</v>
      </c>
      <c r="C652" s="4" t="s">
        <v>10</v>
      </c>
      <c r="D652" s="4" t="s">
        <v>9</v>
      </c>
      <c r="E652" s="37">
        <v>45</v>
      </c>
      <c r="F652" s="37">
        <v>38</v>
      </c>
      <c r="G652" s="6" t="s">
        <v>5</v>
      </c>
      <c r="H652" s="5">
        <v>8</v>
      </c>
      <c r="I652" s="4" t="s">
        <v>52</v>
      </c>
      <c r="J652" s="3" t="s">
        <v>3</v>
      </c>
      <c r="K652" s="2">
        <v>2007</v>
      </c>
      <c r="L652" s="38" t="s">
        <v>2</v>
      </c>
      <c r="M652" s="8" t="s">
        <v>111</v>
      </c>
      <c r="N652" s="39">
        <v>9</v>
      </c>
      <c r="O652" s="35"/>
      <c r="P652" s="35"/>
      <c r="Q652" s="35"/>
      <c r="R652" s="35"/>
      <c r="S652" s="35"/>
      <c r="T652" s="35"/>
      <c r="U652" s="35"/>
      <c r="V652" s="35"/>
      <c r="W652" s="35"/>
      <c r="X652" s="35"/>
    </row>
    <row r="653" spans="1:24" ht="25.5">
      <c r="A653" s="36">
        <v>651</v>
      </c>
      <c r="B653" s="7" t="s">
        <v>408</v>
      </c>
      <c r="C653" s="4" t="s">
        <v>10</v>
      </c>
      <c r="D653" s="4" t="s">
        <v>6</v>
      </c>
      <c r="E653" s="37">
        <v>45</v>
      </c>
      <c r="F653" s="37">
        <v>38</v>
      </c>
      <c r="G653" s="6" t="s">
        <v>5</v>
      </c>
      <c r="H653" s="5">
        <v>8</v>
      </c>
      <c r="I653" s="4" t="s">
        <v>52</v>
      </c>
      <c r="J653" s="3" t="s">
        <v>3</v>
      </c>
      <c r="K653" s="2">
        <v>2007</v>
      </c>
      <c r="L653" s="38" t="s">
        <v>2</v>
      </c>
      <c r="M653" s="8" t="s">
        <v>111</v>
      </c>
      <c r="N653" s="39">
        <v>9</v>
      </c>
      <c r="O653" s="35"/>
      <c r="P653" s="35"/>
      <c r="Q653" s="35"/>
      <c r="R653" s="35"/>
      <c r="S653" s="35"/>
      <c r="T653" s="35"/>
      <c r="U653" s="35"/>
      <c r="V653" s="35"/>
      <c r="W653" s="35"/>
      <c r="X653" s="35"/>
    </row>
    <row r="654" spans="1:24" ht="25.5">
      <c r="A654" s="36">
        <v>652</v>
      </c>
      <c r="B654" s="7" t="s">
        <v>408</v>
      </c>
      <c r="C654" s="4" t="s">
        <v>10</v>
      </c>
      <c r="D654" s="4" t="s">
        <v>9</v>
      </c>
      <c r="E654" s="37">
        <v>57</v>
      </c>
      <c r="F654" s="37">
        <v>50</v>
      </c>
      <c r="G654" s="6" t="s">
        <v>5</v>
      </c>
      <c r="H654" s="5">
        <v>14</v>
      </c>
      <c r="I654" s="4" t="s">
        <v>52</v>
      </c>
      <c r="J654" s="3" t="s">
        <v>3</v>
      </c>
      <c r="K654" s="2">
        <v>2007</v>
      </c>
      <c r="L654" s="38" t="s">
        <v>2</v>
      </c>
      <c r="M654" s="8" t="s">
        <v>111</v>
      </c>
      <c r="N654" s="39">
        <v>9</v>
      </c>
      <c r="O654" s="35"/>
      <c r="P654" s="35"/>
      <c r="Q654" s="35"/>
      <c r="R654" s="35"/>
      <c r="S654" s="35"/>
      <c r="T654" s="35"/>
      <c r="U654" s="35"/>
      <c r="V654" s="35"/>
      <c r="W654" s="35"/>
      <c r="X654" s="35"/>
    </row>
    <row r="655" spans="1:24" ht="25.5">
      <c r="A655" s="36">
        <v>653</v>
      </c>
      <c r="B655" s="7" t="s">
        <v>408</v>
      </c>
      <c r="C655" s="4" t="s">
        <v>10</v>
      </c>
      <c r="D655" s="4" t="s">
        <v>6</v>
      </c>
      <c r="E655" s="37">
        <v>57</v>
      </c>
      <c r="F655" s="37">
        <v>50</v>
      </c>
      <c r="G655" s="6" t="s">
        <v>5</v>
      </c>
      <c r="H655" s="5">
        <v>14</v>
      </c>
      <c r="I655" s="4" t="s">
        <v>52</v>
      </c>
      <c r="J655" s="3" t="s">
        <v>3</v>
      </c>
      <c r="K655" s="2">
        <v>2007</v>
      </c>
      <c r="L655" s="38" t="s">
        <v>2</v>
      </c>
      <c r="M655" s="8" t="s">
        <v>111</v>
      </c>
      <c r="N655" s="39">
        <v>9</v>
      </c>
      <c r="O655" s="35"/>
      <c r="P655" s="35"/>
      <c r="Q655" s="35"/>
      <c r="R655" s="35"/>
      <c r="S655" s="35"/>
      <c r="T655" s="35"/>
      <c r="U655" s="35"/>
      <c r="V655" s="35"/>
      <c r="W655" s="35"/>
      <c r="X655" s="35"/>
    </row>
    <row r="656" spans="1:24" ht="25.5">
      <c r="A656" s="36">
        <v>654</v>
      </c>
      <c r="B656" s="7" t="s">
        <v>408</v>
      </c>
      <c r="C656" s="4" t="s">
        <v>10</v>
      </c>
      <c r="D656" s="4" t="s">
        <v>9</v>
      </c>
      <c r="E656" s="37">
        <v>114</v>
      </c>
      <c r="F656" s="37">
        <v>105</v>
      </c>
      <c r="G656" s="6" t="s">
        <v>5</v>
      </c>
      <c r="H656" s="5">
        <v>109</v>
      </c>
      <c r="I656" s="4" t="s">
        <v>52</v>
      </c>
      <c r="J656" s="3" t="s">
        <v>3</v>
      </c>
      <c r="K656" s="2">
        <v>2007</v>
      </c>
      <c r="L656" s="38" t="s">
        <v>2</v>
      </c>
      <c r="M656" s="8" t="s">
        <v>111</v>
      </c>
      <c r="N656" s="39">
        <v>9</v>
      </c>
      <c r="O656" s="35"/>
      <c r="P656" s="35"/>
      <c r="Q656" s="35"/>
      <c r="R656" s="35"/>
      <c r="S656" s="35"/>
      <c r="T656" s="35"/>
      <c r="U656" s="35"/>
      <c r="V656" s="35"/>
      <c r="W656" s="35"/>
      <c r="X656" s="35"/>
    </row>
    <row r="657" spans="1:24" ht="25.5">
      <c r="A657" s="36">
        <v>655</v>
      </c>
      <c r="B657" s="7" t="s">
        <v>408</v>
      </c>
      <c r="C657" s="4" t="s">
        <v>10</v>
      </c>
      <c r="D657" s="4" t="s">
        <v>6</v>
      </c>
      <c r="E657" s="37">
        <v>114</v>
      </c>
      <c r="F657" s="37">
        <v>105</v>
      </c>
      <c r="G657" s="6" t="s">
        <v>5</v>
      </c>
      <c r="H657" s="5">
        <v>109</v>
      </c>
      <c r="I657" s="4" t="s">
        <v>52</v>
      </c>
      <c r="J657" s="3" t="s">
        <v>3</v>
      </c>
      <c r="K657" s="2">
        <v>2007</v>
      </c>
      <c r="L657" s="38" t="s">
        <v>2</v>
      </c>
      <c r="M657" s="8" t="s">
        <v>111</v>
      </c>
      <c r="N657" s="39">
        <v>9</v>
      </c>
      <c r="O657" s="35"/>
      <c r="P657" s="35"/>
      <c r="Q657" s="35"/>
      <c r="R657" s="35"/>
      <c r="S657" s="35"/>
      <c r="T657" s="35"/>
      <c r="U657" s="35"/>
      <c r="V657" s="35"/>
      <c r="W657" s="35"/>
      <c r="X657" s="35"/>
    </row>
    <row r="658" spans="1:24" ht="25.5">
      <c r="A658" s="36">
        <v>656</v>
      </c>
      <c r="B658" s="7" t="s">
        <v>408</v>
      </c>
      <c r="C658" s="4" t="s">
        <v>10</v>
      </c>
      <c r="D658" s="4" t="s">
        <v>9</v>
      </c>
      <c r="E658" s="37">
        <v>133</v>
      </c>
      <c r="F658" s="37">
        <v>124</v>
      </c>
      <c r="G658" s="6" t="s">
        <v>5</v>
      </c>
      <c r="H658" s="5">
        <v>129</v>
      </c>
      <c r="I658" s="4" t="s">
        <v>52</v>
      </c>
      <c r="J658" s="3" t="s">
        <v>3</v>
      </c>
      <c r="K658" s="2">
        <v>2007</v>
      </c>
      <c r="L658" s="38" t="s">
        <v>2</v>
      </c>
      <c r="M658" s="8" t="s">
        <v>111</v>
      </c>
      <c r="N658" s="39">
        <v>9</v>
      </c>
      <c r="O658" s="35"/>
      <c r="P658" s="35"/>
      <c r="Q658" s="35"/>
      <c r="R658" s="35"/>
      <c r="S658" s="35"/>
      <c r="T658" s="35"/>
      <c r="U658" s="35"/>
      <c r="V658" s="35"/>
      <c r="W658" s="35"/>
      <c r="X658" s="35"/>
    </row>
    <row r="659" spans="1:24" ht="25.5">
      <c r="A659" s="36">
        <v>657</v>
      </c>
      <c r="B659" s="7" t="s">
        <v>408</v>
      </c>
      <c r="C659" s="4" t="s">
        <v>10</v>
      </c>
      <c r="D659" s="4" t="s">
        <v>6</v>
      </c>
      <c r="E659" s="37">
        <v>133</v>
      </c>
      <c r="F659" s="37">
        <v>124</v>
      </c>
      <c r="G659" s="6" t="s">
        <v>5</v>
      </c>
      <c r="H659" s="5">
        <v>129</v>
      </c>
      <c r="I659" s="4" t="s">
        <v>52</v>
      </c>
      <c r="J659" s="3" t="s">
        <v>3</v>
      </c>
      <c r="K659" s="2">
        <v>2007</v>
      </c>
      <c r="L659" s="38" t="s">
        <v>2</v>
      </c>
      <c r="M659" s="8" t="s">
        <v>111</v>
      </c>
      <c r="N659" s="39">
        <v>9</v>
      </c>
      <c r="O659" s="35"/>
      <c r="P659" s="35"/>
      <c r="Q659" s="35"/>
      <c r="R659" s="35"/>
      <c r="S659" s="35"/>
      <c r="T659" s="35"/>
      <c r="U659" s="35"/>
      <c r="V659" s="35"/>
      <c r="W659" s="35"/>
      <c r="X659" s="35"/>
    </row>
    <row r="660" spans="1:24" ht="25.5">
      <c r="A660" s="36">
        <v>658</v>
      </c>
      <c r="B660" s="7" t="s">
        <v>407</v>
      </c>
      <c r="C660" s="4" t="s">
        <v>10</v>
      </c>
      <c r="D660" s="4" t="s">
        <v>9</v>
      </c>
      <c r="E660" s="37">
        <v>38</v>
      </c>
      <c r="F660" s="37">
        <v>31.6</v>
      </c>
      <c r="G660" s="6" t="s">
        <v>5</v>
      </c>
      <c r="H660" s="5">
        <v>38</v>
      </c>
      <c r="I660" s="4" t="s">
        <v>52</v>
      </c>
      <c r="J660" s="3" t="s">
        <v>3</v>
      </c>
      <c r="K660" s="2">
        <v>2007</v>
      </c>
      <c r="L660" s="38" t="s">
        <v>2</v>
      </c>
      <c r="M660" s="8" t="s">
        <v>111</v>
      </c>
      <c r="N660" s="39">
        <v>9</v>
      </c>
      <c r="O660" s="35"/>
      <c r="P660" s="35"/>
      <c r="Q660" s="35"/>
      <c r="R660" s="35"/>
      <c r="S660" s="35"/>
      <c r="T660" s="35"/>
      <c r="U660" s="35"/>
      <c r="V660" s="35"/>
      <c r="W660" s="35"/>
      <c r="X660" s="35"/>
    </row>
    <row r="661" spans="1:24" ht="25.5">
      <c r="A661" s="36">
        <v>659</v>
      </c>
      <c r="B661" s="7" t="s">
        <v>407</v>
      </c>
      <c r="C661" s="4" t="s">
        <v>10</v>
      </c>
      <c r="D661" s="4" t="s">
        <v>6</v>
      </c>
      <c r="E661" s="37">
        <v>38</v>
      </c>
      <c r="F661" s="37">
        <v>31.6</v>
      </c>
      <c r="G661" s="6" t="s">
        <v>5</v>
      </c>
      <c r="H661" s="5">
        <v>38</v>
      </c>
      <c r="I661" s="4" t="s">
        <v>52</v>
      </c>
      <c r="J661" s="3" t="s">
        <v>3</v>
      </c>
      <c r="K661" s="2">
        <v>2007</v>
      </c>
      <c r="L661" s="38" t="s">
        <v>2</v>
      </c>
      <c r="M661" s="8" t="s">
        <v>111</v>
      </c>
      <c r="N661" s="39">
        <v>9</v>
      </c>
      <c r="O661" s="35"/>
      <c r="P661" s="35"/>
      <c r="Q661" s="35"/>
      <c r="R661" s="35"/>
      <c r="S661" s="35"/>
      <c r="T661" s="35"/>
      <c r="U661" s="35"/>
      <c r="V661" s="35"/>
      <c r="W661" s="35"/>
      <c r="X661" s="35"/>
    </row>
    <row r="662" spans="1:24" ht="25.5">
      <c r="A662" s="36">
        <v>660</v>
      </c>
      <c r="B662" s="7" t="s">
        <v>407</v>
      </c>
      <c r="C662" s="4" t="s">
        <v>10</v>
      </c>
      <c r="D662" s="4" t="s">
        <v>9</v>
      </c>
      <c r="E662" s="37">
        <v>45</v>
      </c>
      <c r="F662" s="37">
        <v>38</v>
      </c>
      <c r="G662" s="6" t="s">
        <v>5</v>
      </c>
      <c r="H662" s="5">
        <v>12</v>
      </c>
      <c r="I662" s="4" t="s">
        <v>52</v>
      </c>
      <c r="J662" s="3" t="s">
        <v>3</v>
      </c>
      <c r="K662" s="2">
        <v>2007</v>
      </c>
      <c r="L662" s="38" t="s">
        <v>2</v>
      </c>
      <c r="M662" s="8" t="s">
        <v>111</v>
      </c>
      <c r="N662" s="39">
        <v>9</v>
      </c>
      <c r="O662" s="35"/>
      <c r="P662" s="35"/>
      <c r="Q662" s="35"/>
      <c r="R662" s="35"/>
      <c r="S662" s="35"/>
      <c r="T662" s="35"/>
      <c r="U662" s="35"/>
      <c r="V662" s="35"/>
      <c r="W662" s="35"/>
      <c r="X662" s="35"/>
    </row>
    <row r="663" spans="1:24" ht="25.5">
      <c r="A663" s="36">
        <v>661</v>
      </c>
      <c r="B663" s="7" t="s">
        <v>407</v>
      </c>
      <c r="C663" s="4" t="s">
        <v>10</v>
      </c>
      <c r="D663" s="4" t="s">
        <v>6</v>
      </c>
      <c r="E663" s="37">
        <v>45</v>
      </c>
      <c r="F663" s="37">
        <v>38</v>
      </c>
      <c r="G663" s="6" t="s">
        <v>5</v>
      </c>
      <c r="H663" s="5">
        <v>12</v>
      </c>
      <c r="I663" s="4" t="s">
        <v>52</v>
      </c>
      <c r="J663" s="3" t="s">
        <v>3</v>
      </c>
      <c r="K663" s="2">
        <v>2007</v>
      </c>
      <c r="L663" s="38" t="s">
        <v>2</v>
      </c>
      <c r="M663" s="8" t="s">
        <v>111</v>
      </c>
      <c r="N663" s="39">
        <v>9</v>
      </c>
      <c r="O663" s="35"/>
      <c r="P663" s="35"/>
      <c r="Q663" s="35"/>
      <c r="R663" s="35"/>
      <c r="S663" s="35"/>
      <c r="T663" s="35"/>
      <c r="U663" s="35"/>
      <c r="V663" s="35"/>
      <c r="W663" s="35"/>
      <c r="X663" s="35"/>
    </row>
    <row r="664" spans="1:24" ht="25.5">
      <c r="A664" s="36">
        <v>662</v>
      </c>
      <c r="B664" s="7" t="s">
        <v>407</v>
      </c>
      <c r="C664" s="4" t="s">
        <v>10</v>
      </c>
      <c r="D664" s="4" t="s">
        <v>9</v>
      </c>
      <c r="E664" s="37">
        <v>89</v>
      </c>
      <c r="F664" s="37">
        <v>82</v>
      </c>
      <c r="G664" s="6" t="s">
        <v>5</v>
      </c>
      <c r="H664" s="5">
        <v>94</v>
      </c>
      <c r="I664" s="4" t="s">
        <v>52</v>
      </c>
      <c r="J664" s="3" t="s">
        <v>3</v>
      </c>
      <c r="K664" s="2">
        <v>2007</v>
      </c>
      <c r="L664" s="38" t="s">
        <v>2</v>
      </c>
      <c r="M664" s="8" t="s">
        <v>111</v>
      </c>
      <c r="N664" s="39">
        <v>9</v>
      </c>
      <c r="O664" s="35"/>
      <c r="P664" s="35"/>
      <c r="Q664" s="35"/>
      <c r="R664" s="35"/>
      <c r="S664" s="35"/>
      <c r="T664" s="35"/>
      <c r="U664" s="35"/>
      <c r="V664" s="35"/>
      <c r="W664" s="35"/>
      <c r="X664" s="35"/>
    </row>
    <row r="665" spans="1:24" ht="25.5">
      <c r="A665" s="36">
        <v>663</v>
      </c>
      <c r="B665" s="7" t="s">
        <v>407</v>
      </c>
      <c r="C665" s="4" t="s">
        <v>10</v>
      </c>
      <c r="D665" s="4" t="s">
        <v>6</v>
      </c>
      <c r="E665" s="37">
        <v>89</v>
      </c>
      <c r="F665" s="37">
        <v>82</v>
      </c>
      <c r="G665" s="6" t="s">
        <v>5</v>
      </c>
      <c r="H665" s="5">
        <v>94</v>
      </c>
      <c r="I665" s="4" t="s">
        <v>52</v>
      </c>
      <c r="J665" s="3" t="s">
        <v>3</v>
      </c>
      <c r="K665" s="2">
        <v>2007</v>
      </c>
      <c r="L665" s="38" t="s">
        <v>2</v>
      </c>
      <c r="M665" s="8" t="s">
        <v>111</v>
      </c>
      <c r="N665" s="39">
        <v>9</v>
      </c>
      <c r="O665" s="35"/>
      <c r="P665" s="35"/>
      <c r="Q665" s="35"/>
      <c r="R665" s="35"/>
      <c r="S665" s="35"/>
      <c r="T665" s="35"/>
      <c r="U665" s="35"/>
      <c r="V665" s="35"/>
      <c r="W665" s="35"/>
      <c r="X665" s="35"/>
    </row>
    <row r="666" spans="1:24" ht="25.5">
      <c r="A666" s="36">
        <v>664</v>
      </c>
      <c r="B666" s="7" t="s">
        <v>406</v>
      </c>
      <c r="C666" s="4" t="s">
        <v>10</v>
      </c>
      <c r="D666" s="4" t="s">
        <v>9</v>
      </c>
      <c r="E666" s="37">
        <v>38</v>
      </c>
      <c r="F666" s="37">
        <v>31.6</v>
      </c>
      <c r="G666" s="6" t="s">
        <v>5</v>
      </c>
      <c r="H666" s="5">
        <v>26</v>
      </c>
      <c r="I666" s="4" t="s">
        <v>52</v>
      </c>
      <c r="J666" s="3" t="s">
        <v>3</v>
      </c>
      <c r="K666" s="2">
        <v>1990</v>
      </c>
      <c r="L666" s="38" t="s">
        <v>2</v>
      </c>
      <c r="M666" s="8" t="s">
        <v>111</v>
      </c>
      <c r="N666" s="39">
        <v>9</v>
      </c>
      <c r="O666" s="35"/>
      <c r="P666" s="35"/>
      <c r="Q666" s="35"/>
      <c r="R666" s="35"/>
      <c r="S666" s="35"/>
      <c r="T666" s="35"/>
      <c r="U666" s="35"/>
      <c r="V666" s="35"/>
      <c r="W666" s="35"/>
      <c r="X666" s="35"/>
    </row>
    <row r="667" spans="1:24" ht="25.5">
      <c r="A667" s="36">
        <v>665</v>
      </c>
      <c r="B667" s="7" t="s">
        <v>406</v>
      </c>
      <c r="C667" s="4" t="s">
        <v>10</v>
      </c>
      <c r="D667" s="4" t="s">
        <v>6</v>
      </c>
      <c r="E667" s="37">
        <v>38</v>
      </c>
      <c r="F667" s="37">
        <v>31.6</v>
      </c>
      <c r="G667" s="6" t="s">
        <v>5</v>
      </c>
      <c r="H667" s="5">
        <v>26</v>
      </c>
      <c r="I667" s="4" t="s">
        <v>52</v>
      </c>
      <c r="J667" s="3" t="s">
        <v>3</v>
      </c>
      <c r="K667" s="2">
        <v>1990</v>
      </c>
      <c r="L667" s="38" t="s">
        <v>2</v>
      </c>
      <c r="M667" s="8" t="s">
        <v>111</v>
      </c>
      <c r="N667" s="39">
        <v>9</v>
      </c>
      <c r="O667" s="35"/>
      <c r="P667" s="35"/>
      <c r="Q667" s="35"/>
      <c r="R667" s="35"/>
      <c r="S667" s="35"/>
      <c r="T667" s="35"/>
      <c r="U667" s="35"/>
      <c r="V667" s="35"/>
      <c r="W667" s="35"/>
      <c r="X667" s="35"/>
    </row>
    <row r="668" spans="1:24" ht="25.5">
      <c r="A668" s="36">
        <v>666</v>
      </c>
      <c r="B668" s="7" t="s">
        <v>405</v>
      </c>
      <c r="C668" s="4" t="s">
        <v>10</v>
      </c>
      <c r="D668" s="4" t="s">
        <v>9</v>
      </c>
      <c r="E668" s="37">
        <v>76</v>
      </c>
      <c r="F668" s="37">
        <v>69</v>
      </c>
      <c r="G668" s="6" t="s">
        <v>5</v>
      </c>
      <c r="H668" s="5">
        <v>53</v>
      </c>
      <c r="I668" s="4" t="s">
        <v>52</v>
      </c>
      <c r="J668" s="3" t="s">
        <v>3</v>
      </c>
      <c r="K668" s="2">
        <v>1990</v>
      </c>
      <c r="L668" s="38" t="s">
        <v>2</v>
      </c>
      <c r="M668" s="8" t="s">
        <v>111</v>
      </c>
      <c r="N668" s="39">
        <v>9</v>
      </c>
      <c r="O668" s="35"/>
      <c r="P668" s="35"/>
      <c r="Q668" s="35"/>
      <c r="R668" s="35"/>
      <c r="S668" s="35"/>
      <c r="T668" s="35"/>
      <c r="U668" s="35"/>
      <c r="V668" s="35"/>
      <c r="W668" s="35"/>
      <c r="X668" s="35"/>
    </row>
    <row r="669" spans="1:24" ht="25.5">
      <c r="A669" s="36">
        <v>667</v>
      </c>
      <c r="B669" s="7" t="s">
        <v>405</v>
      </c>
      <c r="C669" s="4" t="s">
        <v>10</v>
      </c>
      <c r="D669" s="4" t="s">
        <v>6</v>
      </c>
      <c r="E669" s="37">
        <v>76</v>
      </c>
      <c r="F669" s="37">
        <v>69</v>
      </c>
      <c r="G669" s="6" t="s">
        <v>5</v>
      </c>
      <c r="H669" s="5">
        <v>53</v>
      </c>
      <c r="I669" s="4" t="s">
        <v>52</v>
      </c>
      <c r="J669" s="3" t="s">
        <v>3</v>
      </c>
      <c r="K669" s="2">
        <v>1990</v>
      </c>
      <c r="L669" s="38" t="s">
        <v>2</v>
      </c>
      <c r="M669" s="8" t="s">
        <v>111</v>
      </c>
      <c r="N669" s="39">
        <v>9</v>
      </c>
      <c r="O669" s="35"/>
      <c r="P669" s="35"/>
      <c r="Q669" s="35"/>
      <c r="R669" s="35"/>
      <c r="S669" s="35"/>
      <c r="T669" s="35"/>
      <c r="U669" s="35"/>
      <c r="V669" s="35"/>
      <c r="W669" s="35"/>
      <c r="X669" s="35"/>
    </row>
    <row r="670" spans="1:24" ht="25.5">
      <c r="A670" s="36">
        <v>668</v>
      </c>
      <c r="B670" s="7" t="s">
        <v>405</v>
      </c>
      <c r="C670" s="4" t="s">
        <v>10</v>
      </c>
      <c r="D670" s="4" t="s">
        <v>9</v>
      </c>
      <c r="E670" s="37">
        <v>76</v>
      </c>
      <c r="F670" s="37">
        <v>69</v>
      </c>
      <c r="G670" s="6" t="s">
        <v>5</v>
      </c>
      <c r="H670" s="5">
        <v>35</v>
      </c>
      <c r="I670" s="4" t="s">
        <v>52</v>
      </c>
      <c r="J670" s="3" t="s">
        <v>51</v>
      </c>
      <c r="K670" s="2">
        <v>1990</v>
      </c>
      <c r="L670" s="38" t="s">
        <v>2</v>
      </c>
      <c r="M670" s="8" t="s">
        <v>111</v>
      </c>
      <c r="N670" s="39">
        <v>9</v>
      </c>
      <c r="O670" s="35"/>
      <c r="P670" s="35"/>
      <c r="Q670" s="35"/>
      <c r="R670" s="35"/>
      <c r="S670" s="35"/>
      <c r="T670" s="35"/>
      <c r="U670" s="35"/>
      <c r="V670" s="35"/>
      <c r="W670" s="35"/>
      <c r="X670" s="35"/>
    </row>
    <row r="671" spans="1:24" ht="25.5">
      <c r="A671" s="36">
        <v>669</v>
      </c>
      <c r="B671" s="7" t="s">
        <v>405</v>
      </c>
      <c r="C671" s="4" t="s">
        <v>10</v>
      </c>
      <c r="D671" s="4" t="s">
        <v>6</v>
      </c>
      <c r="E671" s="37">
        <v>76</v>
      </c>
      <c r="F671" s="37">
        <v>69</v>
      </c>
      <c r="G671" s="6" t="s">
        <v>5</v>
      </c>
      <c r="H671" s="5">
        <v>35</v>
      </c>
      <c r="I671" s="4" t="s">
        <v>52</v>
      </c>
      <c r="J671" s="3" t="s">
        <v>51</v>
      </c>
      <c r="K671" s="2">
        <v>1990</v>
      </c>
      <c r="L671" s="38" t="s">
        <v>2</v>
      </c>
      <c r="M671" s="8" t="s">
        <v>111</v>
      </c>
      <c r="N671" s="39">
        <v>9</v>
      </c>
      <c r="O671" s="35"/>
      <c r="P671" s="35"/>
      <c r="Q671" s="35"/>
      <c r="R671" s="35"/>
      <c r="S671" s="35"/>
      <c r="T671" s="35"/>
      <c r="U671" s="35"/>
      <c r="V671" s="35"/>
      <c r="W671" s="35"/>
      <c r="X671" s="35"/>
    </row>
    <row r="672" spans="1:24" ht="25.5">
      <c r="A672" s="36">
        <v>670</v>
      </c>
      <c r="B672" s="7" t="s">
        <v>404</v>
      </c>
      <c r="C672" s="4" t="s">
        <v>10</v>
      </c>
      <c r="D672" s="4" t="s">
        <v>9</v>
      </c>
      <c r="E672" s="37">
        <v>45</v>
      </c>
      <c r="F672" s="37">
        <v>38</v>
      </c>
      <c r="G672" s="6" t="s">
        <v>5</v>
      </c>
      <c r="H672" s="5">
        <v>28.7</v>
      </c>
      <c r="I672" s="4" t="s">
        <v>52</v>
      </c>
      <c r="J672" s="3" t="s">
        <v>3</v>
      </c>
      <c r="K672" s="2">
        <v>1999</v>
      </c>
      <c r="L672" s="38" t="s">
        <v>2</v>
      </c>
      <c r="M672" s="8" t="s">
        <v>111</v>
      </c>
      <c r="N672" s="39">
        <v>9</v>
      </c>
      <c r="O672" s="35"/>
      <c r="P672" s="35"/>
      <c r="Q672" s="35"/>
      <c r="R672" s="35"/>
      <c r="S672" s="35"/>
      <c r="T672" s="35"/>
      <c r="U672" s="35"/>
      <c r="V672" s="35"/>
      <c r="W672" s="35"/>
      <c r="X672" s="35"/>
    </row>
    <row r="673" spans="1:24" ht="25.5">
      <c r="A673" s="36">
        <v>671</v>
      </c>
      <c r="B673" s="7" t="s">
        <v>404</v>
      </c>
      <c r="C673" s="4" t="s">
        <v>10</v>
      </c>
      <c r="D673" s="4" t="s">
        <v>6</v>
      </c>
      <c r="E673" s="37">
        <v>45</v>
      </c>
      <c r="F673" s="37">
        <v>38</v>
      </c>
      <c r="G673" s="6" t="s">
        <v>5</v>
      </c>
      <c r="H673" s="5">
        <v>28.7</v>
      </c>
      <c r="I673" s="4" t="s">
        <v>52</v>
      </c>
      <c r="J673" s="3" t="s">
        <v>3</v>
      </c>
      <c r="K673" s="2">
        <v>1999</v>
      </c>
      <c r="L673" s="38" t="s">
        <v>2</v>
      </c>
      <c r="M673" s="8" t="s">
        <v>111</v>
      </c>
      <c r="N673" s="39">
        <v>9</v>
      </c>
      <c r="O673" s="35"/>
      <c r="P673" s="35"/>
      <c r="Q673" s="35"/>
      <c r="R673" s="35"/>
      <c r="S673" s="35"/>
      <c r="T673" s="35"/>
      <c r="U673" s="35"/>
      <c r="V673" s="35"/>
      <c r="W673" s="35"/>
      <c r="X673" s="35"/>
    </row>
    <row r="674" spans="1:24" ht="25.5">
      <c r="A674" s="36">
        <v>672</v>
      </c>
      <c r="B674" s="40" t="s">
        <v>403</v>
      </c>
      <c r="C674" s="4" t="s">
        <v>10</v>
      </c>
      <c r="D674" s="4" t="s">
        <v>9</v>
      </c>
      <c r="E674" s="37">
        <v>76</v>
      </c>
      <c r="F674" s="37">
        <v>69</v>
      </c>
      <c r="G674" s="6" t="s">
        <v>5</v>
      </c>
      <c r="H674" s="5">
        <v>120.3</v>
      </c>
      <c r="I674" s="4" t="s">
        <v>52</v>
      </c>
      <c r="J674" s="3" t="s">
        <v>3</v>
      </c>
      <c r="K674" s="2">
        <v>2007</v>
      </c>
      <c r="L674" s="38" t="s">
        <v>2</v>
      </c>
      <c r="M674" s="8" t="s">
        <v>111</v>
      </c>
      <c r="N674" s="39">
        <v>9</v>
      </c>
      <c r="O674" s="35"/>
      <c r="P674" s="35"/>
      <c r="Q674" s="35"/>
      <c r="R674" s="35"/>
      <c r="S674" s="35"/>
      <c r="T674" s="35"/>
      <c r="U674" s="35"/>
      <c r="V674" s="35"/>
      <c r="W674" s="35"/>
      <c r="X674" s="35"/>
    </row>
    <row r="675" spans="1:24" ht="25.5">
      <c r="A675" s="36">
        <v>673</v>
      </c>
      <c r="B675" s="40" t="s">
        <v>403</v>
      </c>
      <c r="C675" s="4" t="s">
        <v>10</v>
      </c>
      <c r="D675" s="4" t="s">
        <v>6</v>
      </c>
      <c r="E675" s="37">
        <v>76</v>
      </c>
      <c r="F675" s="37">
        <v>69</v>
      </c>
      <c r="G675" s="6" t="s">
        <v>5</v>
      </c>
      <c r="H675" s="5">
        <v>120.3</v>
      </c>
      <c r="I675" s="4" t="s">
        <v>52</v>
      </c>
      <c r="J675" s="3" t="s">
        <v>3</v>
      </c>
      <c r="K675" s="2">
        <v>2007</v>
      </c>
      <c r="L675" s="38" t="s">
        <v>2</v>
      </c>
      <c r="M675" s="8" t="s">
        <v>111</v>
      </c>
      <c r="N675" s="39">
        <v>9</v>
      </c>
      <c r="O675" s="35"/>
      <c r="P675" s="35"/>
      <c r="Q675" s="35"/>
      <c r="R675" s="35"/>
      <c r="S675" s="35"/>
      <c r="T675" s="35"/>
      <c r="U675" s="35"/>
      <c r="V675" s="35"/>
      <c r="W675" s="35"/>
      <c r="X675" s="35"/>
    </row>
    <row r="676" spans="1:24" ht="25.5">
      <c r="A676" s="36">
        <v>674</v>
      </c>
      <c r="B676" s="40" t="s">
        <v>403</v>
      </c>
      <c r="C676" s="4" t="s">
        <v>10</v>
      </c>
      <c r="D676" s="4" t="s">
        <v>9</v>
      </c>
      <c r="E676" s="37">
        <v>57</v>
      </c>
      <c r="F676" s="37">
        <v>50</v>
      </c>
      <c r="G676" s="6" t="s">
        <v>5</v>
      </c>
      <c r="H676" s="5">
        <v>3.4</v>
      </c>
      <c r="I676" s="4" t="s">
        <v>52</v>
      </c>
      <c r="J676" s="3" t="s">
        <v>3</v>
      </c>
      <c r="K676" s="2">
        <v>2007</v>
      </c>
      <c r="L676" s="38" t="s">
        <v>2</v>
      </c>
      <c r="M676" s="8" t="s">
        <v>111</v>
      </c>
      <c r="N676" s="39">
        <v>9</v>
      </c>
      <c r="O676" s="35"/>
      <c r="P676" s="35"/>
      <c r="Q676" s="35"/>
      <c r="R676" s="35"/>
      <c r="S676" s="35"/>
      <c r="T676" s="35"/>
      <c r="U676" s="35"/>
      <c r="V676" s="35"/>
      <c r="W676" s="35"/>
      <c r="X676" s="35"/>
    </row>
    <row r="677" spans="1:24" ht="25.5">
      <c r="A677" s="36">
        <v>675</v>
      </c>
      <c r="B677" s="40" t="s">
        <v>403</v>
      </c>
      <c r="C677" s="4" t="s">
        <v>10</v>
      </c>
      <c r="D677" s="4" t="s">
        <v>6</v>
      </c>
      <c r="E677" s="37">
        <v>57</v>
      </c>
      <c r="F677" s="37">
        <v>50</v>
      </c>
      <c r="G677" s="6" t="s">
        <v>5</v>
      </c>
      <c r="H677" s="5">
        <v>3.4</v>
      </c>
      <c r="I677" s="4" t="s">
        <v>52</v>
      </c>
      <c r="J677" s="3" t="s">
        <v>3</v>
      </c>
      <c r="K677" s="2">
        <v>2007</v>
      </c>
      <c r="L677" s="38" t="s">
        <v>2</v>
      </c>
      <c r="M677" s="8" t="s">
        <v>111</v>
      </c>
      <c r="N677" s="39">
        <v>9</v>
      </c>
      <c r="O677" s="35"/>
      <c r="P677" s="35"/>
      <c r="Q677" s="35"/>
      <c r="R677" s="35"/>
      <c r="S677" s="35"/>
      <c r="T677" s="35"/>
      <c r="U677" s="35"/>
      <c r="V677" s="35"/>
      <c r="W677" s="35"/>
      <c r="X677" s="35"/>
    </row>
    <row r="678" spans="1:24" ht="25.5">
      <c r="A678" s="36">
        <v>676</v>
      </c>
      <c r="B678" s="18" t="s">
        <v>402</v>
      </c>
      <c r="C678" s="4" t="s">
        <v>10</v>
      </c>
      <c r="D678" s="4" t="s">
        <v>9</v>
      </c>
      <c r="E678" s="37">
        <v>38</v>
      </c>
      <c r="F678" s="37">
        <v>31.6</v>
      </c>
      <c r="G678" s="6" t="s">
        <v>5</v>
      </c>
      <c r="H678" s="5">
        <v>20.100000000000001</v>
      </c>
      <c r="I678" s="4" t="s">
        <v>52</v>
      </c>
      <c r="J678" s="3" t="s">
        <v>3</v>
      </c>
      <c r="K678" s="2">
        <v>1984</v>
      </c>
      <c r="L678" s="38" t="s">
        <v>2</v>
      </c>
      <c r="M678" s="8" t="s">
        <v>1</v>
      </c>
      <c r="N678" s="39">
        <v>10</v>
      </c>
      <c r="O678" s="35"/>
      <c r="P678" s="35"/>
      <c r="Q678" s="35"/>
      <c r="R678" s="35"/>
      <c r="S678" s="35"/>
      <c r="T678" s="35"/>
      <c r="U678" s="35"/>
      <c r="V678" s="35"/>
      <c r="W678" s="35"/>
      <c r="X678" s="35"/>
    </row>
    <row r="679" spans="1:24" ht="25.5">
      <c r="A679" s="36">
        <v>677</v>
      </c>
      <c r="B679" s="18" t="s">
        <v>402</v>
      </c>
      <c r="C679" s="4" t="s">
        <v>10</v>
      </c>
      <c r="D679" s="4" t="s">
        <v>6</v>
      </c>
      <c r="E679" s="37">
        <v>38</v>
      </c>
      <c r="F679" s="37">
        <v>31.6</v>
      </c>
      <c r="G679" s="6" t="s">
        <v>5</v>
      </c>
      <c r="H679" s="5">
        <v>20.100000000000001</v>
      </c>
      <c r="I679" s="4" t="s">
        <v>52</v>
      </c>
      <c r="J679" s="3" t="s">
        <v>3</v>
      </c>
      <c r="K679" s="2">
        <v>1984</v>
      </c>
      <c r="L679" s="38" t="s">
        <v>2</v>
      </c>
      <c r="M679" s="8" t="s">
        <v>1</v>
      </c>
      <c r="N679" s="39">
        <v>10</v>
      </c>
      <c r="O679" s="35"/>
      <c r="P679" s="35"/>
      <c r="Q679" s="35"/>
      <c r="R679" s="35"/>
      <c r="S679" s="35"/>
      <c r="T679" s="35"/>
      <c r="U679" s="35"/>
      <c r="V679" s="35"/>
      <c r="W679" s="35"/>
      <c r="X679" s="35"/>
    </row>
    <row r="680" spans="1:24" ht="25.5">
      <c r="A680" s="36">
        <v>678</v>
      </c>
      <c r="B680" s="7" t="s">
        <v>386</v>
      </c>
      <c r="C680" s="4" t="s">
        <v>10</v>
      </c>
      <c r="D680" s="4" t="s">
        <v>9</v>
      </c>
      <c r="E680" s="37">
        <v>133</v>
      </c>
      <c r="F680" s="37">
        <v>124</v>
      </c>
      <c r="G680" s="6" t="s">
        <v>5</v>
      </c>
      <c r="H680" s="5">
        <v>16.7</v>
      </c>
      <c r="I680" s="4" t="s">
        <v>52</v>
      </c>
      <c r="J680" s="3" t="s">
        <v>3</v>
      </c>
      <c r="K680" s="2">
        <v>2006</v>
      </c>
      <c r="L680" s="38" t="s">
        <v>2</v>
      </c>
      <c r="M680" s="8" t="s">
        <v>1</v>
      </c>
      <c r="N680" s="39">
        <v>10</v>
      </c>
      <c r="O680" s="35"/>
      <c r="P680" s="35"/>
      <c r="Q680" s="35"/>
      <c r="R680" s="35"/>
      <c r="S680" s="35"/>
      <c r="T680" s="35"/>
      <c r="U680" s="35"/>
      <c r="V680" s="35"/>
      <c r="W680" s="35"/>
      <c r="X680" s="35"/>
    </row>
    <row r="681" spans="1:24" ht="25.5">
      <c r="A681" s="36">
        <v>679</v>
      </c>
      <c r="B681" s="7" t="s">
        <v>386</v>
      </c>
      <c r="C681" s="4" t="s">
        <v>10</v>
      </c>
      <c r="D681" s="4" t="s">
        <v>6</v>
      </c>
      <c r="E681" s="37">
        <v>133</v>
      </c>
      <c r="F681" s="37">
        <v>124</v>
      </c>
      <c r="G681" s="6" t="s">
        <v>5</v>
      </c>
      <c r="H681" s="5">
        <v>16.7</v>
      </c>
      <c r="I681" s="4" t="s">
        <v>52</v>
      </c>
      <c r="J681" s="3" t="s">
        <v>3</v>
      </c>
      <c r="K681" s="2">
        <v>2006</v>
      </c>
      <c r="L681" s="38" t="s">
        <v>2</v>
      </c>
      <c r="M681" s="8" t="s">
        <v>1</v>
      </c>
      <c r="N681" s="39">
        <v>10</v>
      </c>
      <c r="O681" s="35"/>
      <c r="P681" s="35"/>
      <c r="Q681" s="35"/>
      <c r="R681" s="35"/>
      <c r="S681" s="35"/>
      <c r="T681" s="35"/>
      <c r="U681" s="35"/>
      <c r="V681" s="35"/>
      <c r="W681" s="35"/>
      <c r="X681" s="35"/>
    </row>
    <row r="682" spans="1:24" ht="25.5">
      <c r="A682" s="36">
        <v>680</v>
      </c>
      <c r="B682" s="7" t="s">
        <v>386</v>
      </c>
      <c r="C682" s="4" t="s">
        <v>10</v>
      </c>
      <c r="D682" s="4" t="s">
        <v>9</v>
      </c>
      <c r="E682" s="37">
        <v>57</v>
      </c>
      <c r="F682" s="37">
        <v>50</v>
      </c>
      <c r="G682" s="6" t="s">
        <v>5</v>
      </c>
      <c r="H682" s="5">
        <v>21.5</v>
      </c>
      <c r="I682" s="4" t="s">
        <v>52</v>
      </c>
      <c r="J682" s="3" t="s">
        <v>3</v>
      </c>
      <c r="K682" s="2">
        <v>2006</v>
      </c>
      <c r="L682" s="38" t="s">
        <v>2</v>
      </c>
      <c r="M682" s="8" t="s">
        <v>1</v>
      </c>
      <c r="N682" s="39">
        <v>10</v>
      </c>
      <c r="O682" s="35"/>
      <c r="P682" s="35"/>
      <c r="Q682" s="35"/>
      <c r="R682" s="35"/>
      <c r="S682" s="35"/>
      <c r="T682" s="35"/>
      <c r="U682" s="35"/>
      <c r="V682" s="35"/>
      <c r="W682" s="35"/>
      <c r="X682" s="35"/>
    </row>
    <row r="683" spans="1:24" ht="25.5">
      <c r="A683" s="36">
        <v>681</v>
      </c>
      <c r="B683" s="7" t="s">
        <v>386</v>
      </c>
      <c r="C683" s="4" t="s">
        <v>10</v>
      </c>
      <c r="D683" s="4" t="s">
        <v>6</v>
      </c>
      <c r="E683" s="37">
        <v>57</v>
      </c>
      <c r="F683" s="37">
        <v>50</v>
      </c>
      <c r="G683" s="6" t="s">
        <v>5</v>
      </c>
      <c r="H683" s="5">
        <v>21.5</v>
      </c>
      <c r="I683" s="4" t="s">
        <v>52</v>
      </c>
      <c r="J683" s="3" t="s">
        <v>3</v>
      </c>
      <c r="K683" s="2">
        <v>2006</v>
      </c>
      <c r="L683" s="38" t="s">
        <v>2</v>
      </c>
      <c r="M683" s="8" t="s">
        <v>1</v>
      </c>
      <c r="N683" s="39">
        <v>10</v>
      </c>
      <c r="O683" s="35"/>
      <c r="P683" s="35"/>
      <c r="Q683" s="35"/>
      <c r="R683" s="35"/>
      <c r="S683" s="35"/>
      <c r="T683" s="35"/>
      <c r="U683" s="35"/>
      <c r="V683" s="35"/>
      <c r="W683" s="35"/>
      <c r="X683" s="35"/>
    </row>
    <row r="684" spans="1:24" ht="25.5">
      <c r="A684" s="36">
        <v>682</v>
      </c>
      <c r="B684" s="7" t="s">
        <v>385</v>
      </c>
      <c r="C684" s="4" t="s">
        <v>10</v>
      </c>
      <c r="D684" s="4" t="s">
        <v>9</v>
      </c>
      <c r="E684" s="37">
        <v>133</v>
      </c>
      <c r="F684" s="37">
        <v>124</v>
      </c>
      <c r="G684" s="6" t="s">
        <v>5</v>
      </c>
      <c r="H684" s="5">
        <v>67.599999999999994</v>
      </c>
      <c r="I684" s="4" t="s">
        <v>52</v>
      </c>
      <c r="J684" s="3" t="s">
        <v>3</v>
      </c>
      <c r="K684" s="2">
        <v>1982</v>
      </c>
      <c r="L684" s="38" t="s">
        <v>2</v>
      </c>
      <c r="M684" s="8" t="s">
        <v>1</v>
      </c>
      <c r="N684" s="39">
        <v>10</v>
      </c>
      <c r="O684" s="35"/>
      <c r="P684" s="35"/>
      <c r="Q684" s="35"/>
      <c r="R684" s="35"/>
      <c r="S684" s="35"/>
      <c r="T684" s="35"/>
      <c r="U684" s="35"/>
      <c r="V684" s="35"/>
      <c r="W684" s="35"/>
      <c r="X684" s="35"/>
    </row>
    <row r="685" spans="1:24" ht="25.5">
      <c r="A685" s="36">
        <v>683</v>
      </c>
      <c r="B685" s="7" t="s">
        <v>385</v>
      </c>
      <c r="C685" s="4" t="s">
        <v>10</v>
      </c>
      <c r="D685" s="4" t="s">
        <v>6</v>
      </c>
      <c r="E685" s="37">
        <v>133</v>
      </c>
      <c r="F685" s="37">
        <v>124</v>
      </c>
      <c r="G685" s="6" t="s">
        <v>5</v>
      </c>
      <c r="H685" s="5">
        <v>67.599999999999994</v>
      </c>
      <c r="I685" s="4" t="s">
        <v>52</v>
      </c>
      <c r="J685" s="3" t="s">
        <v>3</v>
      </c>
      <c r="K685" s="2">
        <v>1982</v>
      </c>
      <c r="L685" s="38" t="s">
        <v>2</v>
      </c>
      <c r="M685" s="8" t="s">
        <v>1</v>
      </c>
      <c r="N685" s="39">
        <v>10</v>
      </c>
      <c r="O685" s="35"/>
      <c r="P685" s="35"/>
      <c r="Q685" s="35"/>
      <c r="R685" s="35"/>
      <c r="S685" s="35"/>
      <c r="T685" s="35"/>
      <c r="U685" s="35"/>
      <c r="V685" s="35"/>
      <c r="W685" s="35"/>
      <c r="X685" s="35"/>
    </row>
    <row r="686" spans="1:24" ht="25.5">
      <c r="A686" s="36">
        <v>684</v>
      </c>
      <c r="B686" s="7" t="s">
        <v>384</v>
      </c>
      <c r="C686" s="4" t="s">
        <v>10</v>
      </c>
      <c r="D686" s="4" t="s">
        <v>9</v>
      </c>
      <c r="E686" s="37">
        <v>114</v>
      </c>
      <c r="F686" s="37">
        <v>105</v>
      </c>
      <c r="G686" s="6" t="s">
        <v>5</v>
      </c>
      <c r="H686" s="5">
        <v>48</v>
      </c>
      <c r="I686" s="4" t="s">
        <v>52</v>
      </c>
      <c r="J686" s="3" t="s">
        <v>3</v>
      </c>
      <c r="K686" s="2">
        <v>1997</v>
      </c>
      <c r="L686" s="38" t="s">
        <v>2</v>
      </c>
      <c r="M686" s="8" t="s">
        <v>1</v>
      </c>
      <c r="N686" s="39">
        <v>10</v>
      </c>
      <c r="O686" s="35"/>
      <c r="P686" s="35"/>
      <c r="Q686" s="35"/>
      <c r="R686" s="35"/>
      <c r="S686" s="35"/>
      <c r="T686" s="35"/>
      <c r="U686" s="35"/>
      <c r="V686" s="35"/>
      <c r="W686" s="35"/>
      <c r="X686" s="35"/>
    </row>
    <row r="687" spans="1:24" ht="25.5">
      <c r="A687" s="36">
        <v>685</v>
      </c>
      <c r="B687" s="7" t="s">
        <v>384</v>
      </c>
      <c r="C687" s="4" t="s">
        <v>10</v>
      </c>
      <c r="D687" s="4" t="s">
        <v>6</v>
      </c>
      <c r="E687" s="37">
        <v>114</v>
      </c>
      <c r="F687" s="37">
        <v>105</v>
      </c>
      <c r="G687" s="6" t="s">
        <v>5</v>
      </c>
      <c r="H687" s="5">
        <v>48</v>
      </c>
      <c r="I687" s="4" t="s">
        <v>52</v>
      </c>
      <c r="J687" s="3" t="s">
        <v>3</v>
      </c>
      <c r="K687" s="2">
        <v>1997</v>
      </c>
      <c r="L687" s="38" t="s">
        <v>2</v>
      </c>
      <c r="M687" s="8" t="s">
        <v>1</v>
      </c>
      <c r="N687" s="39">
        <v>10</v>
      </c>
      <c r="O687" s="35"/>
      <c r="P687" s="35"/>
      <c r="Q687" s="35"/>
      <c r="R687" s="35"/>
      <c r="S687" s="35"/>
      <c r="T687" s="35"/>
      <c r="U687" s="35"/>
      <c r="V687" s="35"/>
      <c r="W687" s="35"/>
      <c r="X687" s="35"/>
    </row>
    <row r="688" spans="1:24" ht="25.5">
      <c r="A688" s="36">
        <v>686</v>
      </c>
      <c r="B688" s="7" t="s">
        <v>384</v>
      </c>
      <c r="C688" s="4" t="s">
        <v>10</v>
      </c>
      <c r="D688" s="4" t="s">
        <v>9</v>
      </c>
      <c r="E688" s="37">
        <v>76</v>
      </c>
      <c r="F688" s="37">
        <v>69</v>
      </c>
      <c r="G688" s="6" t="s">
        <v>5</v>
      </c>
      <c r="H688" s="5">
        <v>12.1</v>
      </c>
      <c r="I688" s="4" t="s">
        <v>52</v>
      </c>
      <c r="J688" s="3" t="s">
        <v>3</v>
      </c>
      <c r="K688" s="2">
        <v>1997</v>
      </c>
      <c r="L688" s="38" t="s">
        <v>2</v>
      </c>
      <c r="M688" s="8" t="s">
        <v>1</v>
      </c>
      <c r="N688" s="39">
        <v>10</v>
      </c>
      <c r="O688" s="35"/>
      <c r="P688" s="35"/>
      <c r="Q688" s="35"/>
      <c r="R688" s="35"/>
      <c r="S688" s="35"/>
      <c r="T688" s="35"/>
      <c r="U688" s="35"/>
      <c r="V688" s="35"/>
      <c r="W688" s="35"/>
      <c r="X688" s="35"/>
    </row>
    <row r="689" spans="1:24" ht="25.5">
      <c r="A689" s="36">
        <v>687</v>
      </c>
      <c r="B689" s="7" t="s">
        <v>384</v>
      </c>
      <c r="C689" s="4" t="s">
        <v>10</v>
      </c>
      <c r="D689" s="4" t="s">
        <v>6</v>
      </c>
      <c r="E689" s="37">
        <v>76</v>
      </c>
      <c r="F689" s="37">
        <v>69</v>
      </c>
      <c r="G689" s="6" t="s">
        <v>5</v>
      </c>
      <c r="H689" s="5">
        <v>12.1</v>
      </c>
      <c r="I689" s="4" t="s">
        <v>52</v>
      </c>
      <c r="J689" s="3" t="s">
        <v>3</v>
      </c>
      <c r="K689" s="2">
        <v>1997</v>
      </c>
      <c r="L689" s="38" t="s">
        <v>2</v>
      </c>
      <c r="M689" s="8" t="s">
        <v>1</v>
      </c>
      <c r="N689" s="39">
        <v>10</v>
      </c>
      <c r="O689" s="35"/>
      <c r="P689" s="35"/>
      <c r="Q689" s="35"/>
      <c r="R689" s="35"/>
      <c r="S689" s="35"/>
      <c r="T689" s="35"/>
      <c r="U689" s="35"/>
      <c r="V689" s="35"/>
      <c r="W689" s="35"/>
      <c r="X689" s="35"/>
    </row>
    <row r="690" spans="1:24" ht="25.5">
      <c r="A690" s="36">
        <v>688</v>
      </c>
      <c r="B690" s="7" t="s">
        <v>401</v>
      </c>
      <c r="C690" s="4" t="s">
        <v>10</v>
      </c>
      <c r="D690" s="4" t="s">
        <v>9</v>
      </c>
      <c r="E690" s="37">
        <v>76</v>
      </c>
      <c r="F690" s="37">
        <v>69</v>
      </c>
      <c r="G690" s="6" t="s">
        <v>5</v>
      </c>
      <c r="H690" s="5">
        <v>126.5</v>
      </c>
      <c r="I690" s="4" t="s">
        <v>52</v>
      </c>
      <c r="J690" s="3" t="s">
        <v>3</v>
      </c>
      <c r="K690" s="2">
        <v>1990</v>
      </c>
      <c r="L690" s="38" t="s">
        <v>2</v>
      </c>
      <c r="M690" s="8" t="s">
        <v>1</v>
      </c>
      <c r="N690" s="39">
        <v>10</v>
      </c>
      <c r="O690" s="35"/>
      <c r="P690" s="35"/>
      <c r="Q690" s="35"/>
      <c r="R690" s="35"/>
      <c r="S690" s="35"/>
      <c r="T690" s="35"/>
      <c r="U690" s="35"/>
      <c r="V690" s="35"/>
      <c r="W690" s="35"/>
      <c r="X690" s="35"/>
    </row>
    <row r="691" spans="1:24" ht="25.5">
      <c r="A691" s="36">
        <v>689</v>
      </c>
      <c r="B691" s="7" t="s">
        <v>401</v>
      </c>
      <c r="C691" s="4" t="s">
        <v>10</v>
      </c>
      <c r="D691" s="4" t="s">
        <v>6</v>
      </c>
      <c r="E691" s="37">
        <v>76</v>
      </c>
      <c r="F691" s="37">
        <v>69</v>
      </c>
      <c r="G691" s="6" t="s">
        <v>5</v>
      </c>
      <c r="H691" s="5">
        <v>126.5</v>
      </c>
      <c r="I691" s="4" t="s">
        <v>52</v>
      </c>
      <c r="J691" s="3" t="s">
        <v>3</v>
      </c>
      <c r="K691" s="2">
        <v>1990</v>
      </c>
      <c r="L691" s="38" t="s">
        <v>2</v>
      </c>
      <c r="M691" s="8" t="s">
        <v>1</v>
      </c>
      <c r="N691" s="39">
        <v>10</v>
      </c>
      <c r="O691" s="35"/>
      <c r="P691" s="35"/>
      <c r="Q691" s="35"/>
      <c r="R691" s="35"/>
      <c r="S691" s="35"/>
      <c r="T691" s="35"/>
      <c r="U691" s="35"/>
      <c r="V691" s="35"/>
      <c r="W691" s="35"/>
      <c r="X691" s="35"/>
    </row>
    <row r="692" spans="1:24" ht="25.5">
      <c r="A692" s="36">
        <v>690</v>
      </c>
      <c r="B692" s="7" t="s">
        <v>401</v>
      </c>
      <c r="C692" s="4" t="s">
        <v>10</v>
      </c>
      <c r="D692" s="4" t="s">
        <v>9</v>
      </c>
      <c r="E692" s="37">
        <v>38</v>
      </c>
      <c r="F692" s="37">
        <v>31.6</v>
      </c>
      <c r="G692" s="6" t="s">
        <v>5</v>
      </c>
      <c r="H692" s="5">
        <v>104.6</v>
      </c>
      <c r="I692" s="4" t="s">
        <v>52</v>
      </c>
      <c r="J692" s="3" t="s">
        <v>3</v>
      </c>
      <c r="K692" s="2">
        <v>1990</v>
      </c>
      <c r="L692" s="38" t="s">
        <v>2</v>
      </c>
      <c r="M692" s="8" t="s">
        <v>1</v>
      </c>
      <c r="N692" s="39">
        <v>10</v>
      </c>
      <c r="O692" s="35"/>
      <c r="P692" s="35"/>
      <c r="Q692" s="35"/>
      <c r="R692" s="35"/>
      <c r="S692" s="35"/>
      <c r="T692" s="35"/>
      <c r="U692" s="35"/>
      <c r="V692" s="35"/>
      <c r="W692" s="35"/>
      <c r="X692" s="35"/>
    </row>
    <row r="693" spans="1:24" ht="25.5">
      <c r="A693" s="36">
        <v>691</v>
      </c>
      <c r="B693" s="7" t="s">
        <v>401</v>
      </c>
      <c r="C693" s="4" t="s">
        <v>10</v>
      </c>
      <c r="D693" s="4" t="s">
        <v>6</v>
      </c>
      <c r="E693" s="37">
        <v>38</v>
      </c>
      <c r="F693" s="37">
        <v>31.6</v>
      </c>
      <c r="G693" s="6" t="s">
        <v>5</v>
      </c>
      <c r="H693" s="5">
        <v>104.6</v>
      </c>
      <c r="I693" s="4" t="s">
        <v>52</v>
      </c>
      <c r="J693" s="3" t="s">
        <v>3</v>
      </c>
      <c r="K693" s="2">
        <v>1990</v>
      </c>
      <c r="L693" s="38" t="s">
        <v>2</v>
      </c>
      <c r="M693" s="8" t="s">
        <v>1</v>
      </c>
      <c r="N693" s="39">
        <v>10</v>
      </c>
      <c r="O693" s="35"/>
      <c r="P693" s="35"/>
      <c r="Q693" s="35"/>
      <c r="R693" s="35"/>
      <c r="S693" s="35"/>
      <c r="T693" s="35"/>
      <c r="U693" s="35"/>
      <c r="V693" s="35"/>
      <c r="W693" s="35"/>
      <c r="X693" s="35"/>
    </row>
    <row r="694" spans="1:24" ht="25.5">
      <c r="A694" s="36">
        <v>692</v>
      </c>
      <c r="B694" s="7" t="s">
        <v>400</v>
      </c>
      <c r="C694" s="4" t="s">
        <v>10</v>
      </c>
      <c r="D694" s="4" t="s">
        <v>9</v>
      </c>
      <c r="E694" s="37">
        <v>38</v>
      </c>
      <c r="F694" s="37">
        <v>31.6</v>
      </c>
      <c r="G694" s="6" t="s">
        <v>5</v>
      </c>
      <c r="H694" s="5">
        <v>37.200000000000003</v>
      </c>
      <c r="I694" s="4" t="s">
        <v>52</v>
      </c>
      <c r="J694" s="3" t="s">
        <v>3</v>
      </c>
      <c r="K694" s="2">
        <v>1990</v>
      </c>
      <c r="L694" s="38" t="s">
        <v>2</v>
      </c>
      <c r="M694" s="8" t="s">
        <v>1</v>
      </c>
      <c r="N694" s="39">
        <v>10</v>
      </c>
      <c r="O694" s="35"/>
      <c r="P694" s="35"/>
      <c r="Q694" s="35"/>
      <c r="R694" s="35"/>
      <c r="S694" s="35"/>
      <c r="T694" s="35"/>
      <c r="U694" s="35"/>
      <c r="V694" s="35"/>
      <c r="W694" s="35"/>
      <c r="X694" s="35"/>
    </row>
    <row r="695" spans="1:24" ht="25.5">
      <c r="A695" s="36">
        <v>693</v>
      </c>
      <c r="B695" s="7" t="s">
        <v>400</v>
      </c>
      <c r="C695" s="4" t="s">
        <v>10</v>
      </c>
      <c r="D695" s="4" t="s">
        <v>6</v>
      </c>
      <c r="E695" s="37">
        <v>38</v>
      </c>
      <c r="F695" s="37">
        <v>31.6</v>
      </c>
      <c r="G695" s="6" t="s">
        <v>5</v>
      </c>
      <c r="H695" s="5">
        <v>37.200000000000003</v>
      </c>
      <c r="I695" s="4" t="s">
        <v>52</v>
      </c>
      <c r="J695" s="3" t="s">
        <v>3</v>
      </c>
      <c r="K695" s="2">
        <v>1990</v>
      </c>
      <c r="L695" s="38" t="s">
        <v>2</v>
      </c>
      <c r="M695" s="8" t="s">
        <v>1</v>
      </c>
      <c r="N695" s="39">
        <v>10</v>
      </c>
      <c r="O695" s="35"/>
      <c r="P695" s="35"/>
      <c r="Q695" s="35"/>
      <c r="R695" s="35"/>
      <c r="S695" s="35"/>
      <c r="T695" s="35"/>
      <c r="U695" s="35"/>
      <c r="V695" s="35"/>
      <c r="W695" s="35"/>
      <c r="X695" s="35"/>
    </row>
    <row r="696" spans="1:24" ht="25.5">
      <c r="A696" s="36">
        <v>694</v>
      </c>
      <c r="B696" s="7" t="s">
        <v>399</v>
      </c>
      <c r="C696" s="4" t="s">
        <v>10</v>
      </c>
      <c r="D696" s="4" t="s">
        <v>9</v>
      </c>
      <c r="E696" s="37">
        <v>38</v>
      </c>
      <c r="F696" s="37">
        <v>31.6</v>
      </c>
      <c r="G696" s="6" t="s">
        <v>5</v>
      </c>
      <c r="H696" s="5">
        <v>46.2</v>
      </c>
      <c r="I696" s="4" t="s">
        <v>52</v>
      </c>
      <c r="J696" s="3" t="s">
        <v>3</v>
      </c>
      <c r="K696" s="2">
        <v>1990</v>
      </c>
      <c r="L696" s="38" t="s">
        <v>2</v>
      </c>
      <c r="M696" s="8" t="s">
        <v>1</v>
      </c>
      <c r="N696" s="39">
        <v>10</v>
      </c>
      <c r="O696" s="35"/>
      <c r="P696" s="35"/>
      <c r="Q696" s="35"/>
      <c r="R696" s="35"/>
      <c r="S696" s="35"/>
      <c r="T696" s="35"/>
      <c r="U696" s="35"/>
      <c r="V696" s="35"/>
      <c r="W696" s="35"/>
      <c r="X696" s="35"/>
    </row>
    <row r="697" spans="1:24" ht="25.5">
      <c r="A697" s="36">
        <v>695</v>
      </c>
      <c r="B697" s="7" t="s">
        <v>399</v>
      </c>
      <c r="C697" s="4" t="s">
        <v>10</v>
      </c>
      <c r="D697" s="4" t="s">
        <v>6</v>
      </c>
      <c r="E697" s="37">
        <v>38</v>
      </c>
      <c r="F697" s="37">
        <v>31.6</v>
      </c>
      <c r="G697" s="6" t="s">
        <v>5</v>
      </c>
      <c r="H697" s="5">
        <v>46.2</v>
      </c>
      <c r="I697" s="4" t="s">
        <v>52</v>
      </c>
      <c r="J697" s="3" t="s">
        <v>3</v>
      </c>
      <c r="K697" s="2">
        <v>1990</v>
      </c>
      <c r="L697" s="38" t="s">
        <v>2</v>
      </c>
      <c r="M697" s="8" t="s">
        <v>1</v>
      </c>
      <c r="N697" s="39">
        <v>10</v>
      </c>
      <c r="O697" s="35"/>
      <c r="P697" s="35"/>
      <c r="Q697" s="35"/>
      <c r="R697" s="35"/>
      <c r="S697" s="35"/>
      <c r="T697" s="35"/>
      <c r="U697" s="35"/>
      <c r="V697" s="35"/>
      <c r="W697" s="35"/>
      <c r="X697" s="35"/>
    </row>
    <row r="698" spans="1:24" ht="25.5">
      <c r="A698" s="36">
        <v>696</v>
      </c>
      <c r="B698" s="7" t="s">
        <v>398</v>
      </c>
      <c r="C698" s="4" t="s">
        <v>10</v>
      </c>
      <c r="D698" s="4" t="s">
        <v>9</v>
      </c>
      <c r="E698" s="37">
        <v>38</v>
      </c>
      <c r="F698" s="37">
        <v>31.6</v>
      </c>
      <c r="G698" s="6" t="s">
        <v>5</v>
      </c>
      <c r="H698" s="5">
        <v>46</v>
      </c>
      <c r="I698" s="4" t="s">
        <v>52</v>
      </c>
      <c r="J698" s="3" t="s">
        <v>3</v>
      </c>
      <c r="K698" s="2">
        <v>1990</v>
      </c>
      <c r="L698" s="38" t="s">
        <v>2</v>
      </c>
      <c r="M698" s="8" t="s">
        <v>1</v>
      </c>
      <c r="N698" s="39">
        <v>10</v>
      </c>
      <c r="O698" s="35"/>
      <c r="P698" s="35"/>
      <c r="Q698" s="35"/>
      <c r="R698" s="35"/>
      <c r="S698" s="35"/>
      <c r="T698" s="35"/>
      <c r="U698" s="35"/>
      <c r="V698" s="35"/>
      <c r="W698" s="35"/>
      <c r="X698" s="35"/>
    </row>
    <row r="699" spans="1:24" ht="25.5">
      <c r="A699" s="36">
        <v>697</v>
      </c>
      <c r="B699" s="7" t="s">
        <v>398</v>
      </c>
      <c r="C699" s="4" t="s">
        <v>10</v>
      </c>
      <c r="D699" s="4" t="s">
        <v>6</v>
      </c>
      <c r="E699" s="37">
        <v>38</v>
      </c>
      <c r="F699" s="37">
        <v>31.6</v>
      </c>
      <c r="G699" s="6" t="s">
        <v>5</v>
      </c>
      <c r="H699" s="5">
        <v>46</v>
      </c>
      <c r="I699" s="4" t="s">
        <v>52</v>
      </c>
      <c r="J699" s="3" t="s">
        <v>3</v>
      </c>
      <c r="K699" s="2">
        <v>1990</v>
      </c>
      <c r="L699" s="38" t="s">
        <v>2</v>
      </c>
      <c r="M699" s="8" t="s">
        <v>1</v>
      </c>
      <c r="N699" s="39">
        <v>10</v>
      </c>
      <c r="O699" s="35"/>
      <c r="P699" s="35"/>
      <c r="Q699" s="35"/>
      <c r="R699" s="35"/>
      <c r="S699" s="35"/>
      <c r="T699" s="35"/>
      <c r="U699" s="35"/>
      <c r="V699" s="35"/>
      <c r="W699" s="35"/>
      <c r="X699" s="35"/>
    </row>
    <row r="700" spans="1:24" ht="25.5">
      <c r="A700" s="36">
        <v>698</v>
      </c>
      <c r="B700" s="7" t="s">
        <v>397</v>
      </c>
      <c r="C700" s="4" t="s">
        <v>10</v>
      </c>
      <c r="D700" s="4" t="s">
        <v>9</v>
      </c>
      <c r="E700" s="37">
        <v>38</v>
      </c>
      <c r="F700" s="37">
        <v>31.6</v>
      </c>
      <c r="G700" s="6" t="s">
        <v>5</v>
      </c>
      <c r="H700" s="5">
        <v>49.4</v>
      </c>
      <c r="I700" s="4" t="s">
        <v>52</v>
      </c>
      <c r="J700" s="3" t="s">
        <v>3</v>
      </c>
      <c r="K700" s="2">
        <v>1990</v>
      </c>
      <c r="L700" s="38" t="s">
        <v>2</v>
      </c>
      <c r="M700" s="8" t="s">
        <v>1</v>
      </c>
      <c r="N700" s="39">
        <v>10</v>
      </c>
      <c r="O700" s="35"/>
      <c r="P700" s="35"/>
      <c r="Q700" s="35"/>
      <c r="R700" s="35"/>
      <c r="S700" s="35"/>
      <c r="T700" s="35"/>
      <c r="U700" s="35"/>
      <c r="V700" s="35"/>
      <c r="W700" s="35"/>
      <c r="X700" s="35"/>
    </row>
    <row r="701" spans="1:24" ht="25.5">
      <c r="A701" s="36">
        <v>699</v>
      </c>
      <c r="B701" s="7" t="s">
        <v>397</v>
      </c>
      <c r="C701" s="4" t="s">
        <v>10</v>
      </c>
      <c r="D701" s="4" t="s">
        <v>6</v>
      </c>
      <c r="E701" s="37">
        <v>38</v>
      </c>
      <c r="F701" s="37">
        <v>31.6</v>
      </c>
      <c r="G701" s="6" t="s">
        <v>5</v>
      </c>
      <c r="H701" s="5">
        <v>49.4</v>
      </c>
      <c r="I701" s="4" t="s">
        <v>52</v>
      </c>
      <c r="J701" s="3" t="s">
        <v>3</v>
      </c>
      <c r="K701" s="2">
        <v>1990</v>
      </c>
      <c r="L701" s="38" t="s">
        <v>2</v>
      </c>
      <c r="M701" s="8" t="s">
        <v>1</v>
      </c>
      <c r="N701" s="39">
        <v>10</v>
      </c>
      <c r="O701" s="35"/>
      <c r="P701" s="35"/>
      <c r="Q701" s="35"/>
      <c r="R701" s="35"/>
      <c r="S701" s="35"/>
      <c r="T701" s="35"/>
      <c r="U701" s="35"/>
      <c r="V701" s="35"/>
      <c r="W701" s="35"/>
      <c r="X701" s="35"/>
    </row>
    <row r="702" spans="1:24" ht="25.5">
      <c r="A702" s="36">
        <v>700</v>
      </c>
      <c r="B702" s="7" t="s">
        <v>396</v>
      </c>
      <c r="C702" s="4" t="s">
        <v>10</v>
      </c>
      <c r="D702" s="4" t="s">
        <v>9</v>
      </c>
      <c r="E702" s="37">
        <v>38</v>
      </c>
      <c r="F702" s="37">
        <v>31.6</v>
      </c>
      <c r="G702" s="6" t="s">
        <v>5</v>
      </c>
      <c r="H702" s="5">
        <v>61.5</v>
      </c>
      <c r="I702" s="4" t="s">
        <v>52</v>
      </c>
      <c r="J702" s="3" t="s">
        <v>3</v>
      </c>
      <c r="K702" s="2">
        <v>1990</v>
      </c>
      <c r="L702" s="38" t="s">
        <v>2</v>
      </c>
      <c r="M702" s="8" t="s">
        <v>1</v>
      </c>
      <c r="N702" s="39">
        <v>10</v>
      </c>
      <c r="O702" s="35"/>
      <c r="P702" s="35"/>
      <c r="Q702" s="35"/>
      <c r="R702" s="35"/>
      <c r="S702" s="35"/>
      <c r="T702" s="35"/>
      <c r="U702" s="35"/>
      <c r="V702" s="35"/>
      <c r="W702" s="35"/>
      <c r="X702" s="35"/>
    </row>
    <row r="703" spans="1:24" ht="25.5">
      <c r="A703" s="36">
        <v>701</v>
      </c>
      <c r="B703" s="7" t="s">
        <v>396</v>
      </c>
      <c r="C703" s="4" t="s">
        <v>10</v>
      </c>
      <c r="D703" s="4" t="s">
        <v>6</v>
      </c>
      <c r="E703" s="37">
        <v>38</v>
      </c>
      <c r="F703" s="37">
        <v>31.6</v>
      </c>
      <c r="G703" s="6" t="s">
        <v>5</v>
      </c>
      <c r="H703" s="5">
        <v>61.5</v>
      </c>
      <c r="I703" s="4" t="s">
        <v>52</v>
      </c>
      <c r="J703" s="3" t="s">
        <v>3</v>
      </c>
      <c r="K703" s="2">
        <v>1990</v>
      </c>
      <c r="L703" s="38" t="s">
        <v>2</v>
      </c>
      <c r="M703" s="8" t="s">
        <v>1</v>
      </c>
      <c r="N703" s="39">
        <v>10</v>
      </c>
      <c r="O703" s="35"/>
      <c r="P703" s="35"/>
      <c r="Q703" s="35"/>
      <c r="R703" s="35"/>
      <c r="S703" s="35"/>
      <c r="T703" s="35"/>
      <c r="U703" s="35"/>
      <c r="V703" s="35"/>
      <c r="W703" s="35"/>
      <c r="X703" s="35"/>
    </row>
    <row r="704" spans="1:24" ht="25.5">
      <c r="A704" s="36">
        <v>702</v>
      </c>
      <c r="B704" s="7" t="s">
        <v>395</v>
      </c>
      <c r="C704" s="4" t="s">
        <v>10</v>
      </c>
      <c r="D704" s="4" t="s">
        <v>9</v>
      </c>
      <c r="E704" s="37">
        <v>114</v>
      </c>
      <c r="F704" s="37">
        <v>105</v>
      </c>
      <c r="G704" s="6" t="s">
        <v>5</v>
      </c>
      <c r="H704" s="5">
        <v>7.3</v>
      </c>
      <c r="I704" s="4" t="s">
        <v>52</v>
      </c>
      <c r="J704" s="3" t="s">
        <v>3</v>
      </c>
      <c r="K704" s="2">
        <v>1990</v>
      </c>
      <c r="L704" s="38" t="s">
        <v>2</v>
      </c>
      <c r="M704" s="8" t="s">
        <v>1</v>
      </c>
      <c r="N704" s="39">
        <v>10</v>
      </c>
      <c r="O704" s="35"/>
      <c r="P704" s="35"/>
      <c r="Q704" s="35"/>
      <c r="R704" s="35"/>
      <c r="S704" s="35"/>
      <c r="T704" s="35"/>
      <c r="U704" s="35"/>
      <c r="V704" s="35"/>
      <c r="W704" s="35"/>
      <c r="X704" s="35"/>
    </row>
    <row r="705" spans="1:24" ht="25.5">
      <c r="A705" s="36">
        <v>703</v>
      </c>
      <c r="B705" s="7" t="s">
        <v>395</v>
      </c>
      <c r="C705" s="4" t="s">
        <v>10</v>
      </c>
      <c r="D705" s="4" t="s">
        <v>6</v>
      </c>
      <c r="E705" s="37">
        <v>114</v>
      </c>
      <c r="F705" s="37">
        <v>105</v>
      </c>
      <c r="G705" s="6" t="s">
        <v>5</v>
      </c>
      <c r="H705" s="5">
        <v>7.3</v>
      </c>
      <c r="I705" s="4" t="s">
        <v>52</v>
      </c>
      <c r="J705" s="3" t="s">
        <v>3</v>
      </c>
      <c r="K705" s="2">
        <v>1990</v>
      </c>
      <c r="L705" s="38" t="s">
        <v>2</v>
      </c>
      <c r="M705" s="8" t="s">
        <v>1</v>
      </c>
      <c r="N705" s="39">
        <v>10</v>
      </c>
      <c r="O705" s="35"/>
      <c r="P705" s="35"/>
      <c r="Q705" s="35"/>
      <c r="R705" s="35"/>
      <c r="S705" s="35"/>
      <c r="T705" s="35"/>
      <c r="U705" s="35"/>
      <c r="V705" s="35"/>
      <c r="W705" s="35"/>
      <c r="X705" s="35"/>
    </row>
    <row r="706" spans="1:24" ht="25.5">
      <c r="A706" s="36">
        <v>704</v>
      </c>
      <c r="B706" s="7" t="s">
        <v>394</v>
      </c>
      <c r="C706" s="4" t="s">
        <v>10</v>
      </c>
      <c r="D706" s="4" t="s">
        <v>9</v>
      </c>
      <c r="E706" s="37">
        <v>89</v>
      </c>
      <c r="F706" s="37">
        <v>82</v>
      </c>
      <c r="G706" s="6" t="s">
        <v>5</v>
      </c>
      <c r="H706" s="5">
        <v>61.600000000000009</v>
      </c>
      <c r="I706" s="4" t="s">
        <v>52</v>
      </c>
      <c r="J706" s="3" t="s">
        <v>3</v>
      </c>
      <c r="K706" s="2">
        <v>1990</v>
      </c>
      <c r="L706" s="38" t="s">
        <v>2</v>
      </c>
      <c r="M706" s="8" t="s">
        <v>1</v>
      </c>
      <c r="N706" s="39">
        <v>10</v>
      </c>
      <c r="O706" s="35"/>
      <c r="P706" s="35"/>
      <c r="Q706" s="35"/>
      <c r="R706" s="35"/>
      <c r="S706" s="35"/>
      <c r="T706" s="35"/>
      <c r="U706" s="35"/>
      <c r="V706" s="35"/>
      <c r="W706" s="35"/>
      <c r="X706" s="35"/>
    </row>
    <row r="707" spans="1:24" ht="25.5">
      <c r="A707" s="36">
        <v>705</v>
      </c>
      <c r="B707" s="7" t="s">
        <v>394</v>
      </c>
      <c r="C707" s="4" t="s">
        <v>10</v>
      </c>
      <c r="D707" s="4" t="s">
        <v>6</v>
      </c>
      <c r="E707" s="37">
        <v>89</v>
      </c>
      <c r="F707" s="37">
        <v>82</v>
      </c>
      <c r="G707" s="6" t="s">
        <v>5</v>
      </c>
      <c r="H707" s="5">
        <v>61.600000000000009</v>
      </c>
      <c r="I707" s="4" t="s">
        <v>52</v>
      </c>
      <c r="J707" s="3" t="s">
        <v>3</v>
      </c>
      <c r="K707" s="2">
        <v>1990</v>
      </c>
      <c r="L707" s="38" t="s">
        <v>2</v>
      </c>
      <c r="M707" s="8" t="s">
        <v>1</v>
      </c>
      <c r="N707" s="39">
        <v>10</v>
      </c>
      <c r="O707" s="35"/>
      <c r="P707" s="35"/>
      <c r="Q707" s="35"/>
      <c r="R707" s="35"/>
      <c r="S707" s="35"/>
      <c r="T707" s="35"/>
      <c r="U707" s="35"/>
      <c r="V707" s="35"/>
      <c r="W707" s="35"/>
      <c r="X707" s="35"/>
    </row>
    <row r="708" spans="1:24" ht="25.5">
      <c r="A708" s="36">
        <v>706</v>
      </c>
      <c r="B708" s="18" t="s">
        <v>393</v>
      </c>
      <c r="C708" s="4" t="s">
        <v>10</v>
      </c>
      <c r="D708" s="4" t="s">
        <v>9</v>
      </c>
      <c r="E708" s="37">
        <v>76</v>
      </c>
      <c r="F708" s="37">
        <v>69</v>
      </c>
      <c r="G708" s="6" t="s">
        <v>5</v>
      </c>
      <c r="H708" s="5">
        <v>63.200000000000017</v>
      </c>
      <c r="I708" s="4" t="s">
        <v>52</v>
      </c>
      <c r="J708" s="3" t="s">
        <v>3</v>
      </c>
      <c r="K708" s="2">
        <v>1984</v>
      </c>
      <c r="L708" s="38" t="s">
        <v>2</v>
      </c>
      <c r="M708" s="8" t="s">
        <v>1</v>
      </c>
      <c r="N708" s="39">
        <v>10</v>
      </c>
      <c r="O708" s="35"/>
      <c r="P708" s="35"/>
      <c r="Q708" s="35"/>
      <c r="R708" s="35"/>
      <c r="S708" s="35"/>
      <c r="T708" s="35"/>
      <c r="U708" s="35"/>
      <c r="V708" s="35"/>
      <c r="W708" s="35"/>
      <c r="X708" s="35"/>
    </row>
    <row r="709" spans="1:24" ht="25.5">
      <c r="A709" s="36">
        <v>707</v>
      </c>
      <c r="B709" s="18" t="s">
        <v>393</v>
      </c>
      <c r="C709" s="4" t="s">
        <v>10</v>
      </c>
      <c r="D709" s="4" t="s">
        <v>6</v>
      </c>
      <c r="E709" s="37">
        <v>76</v>
      </c>
      <c r="F709" s="37">
        <v>69</v>
      </c>
      <c r="G709" s="6" t="s">
        <v>5</v>
      </c>
      <c r="H709" s="5">
        <v>63.200000000000017</v>
      </c>
      <c r="I709" s="4" t="s">
        <v>52</v>
      </c>
      <c r="J709" s="3" t="s">
        <v>3</v>
      </c>
      <c r="K709" s="2">
        <v>1984</v>
      </c>
      <c r="L709" s="38" t="s">
        <v>2</v>
      </c>
      <c r="M709" s="8" t="s">
        <v>1</v>
      </c>
      <c r="N709" s="39">
        <v>10</v>
      </c>
      <c r="O709" s="35"/>
      <c r="P709" s="35"/>
      <c r="Q709" s="35"/>
      <c r="R709" s="35"/>
      <c r="S709" s="35"/>
      <c r="T709" s="35"/>
      <c r="U709" s="35"/>
      <c r="V709" s="35"/>
      <c r="W709" s="35"/>
      <c r="X709" s="35"/>
    </row>
    <row r="710" spans="1:24" ht="25.5">
      <c r="A710" s="36">
        <v>708</v>
      </c>
      <c r="B710" s="41" t="s">
        <v>383</v>
      </c>
      <c r="C710" s="4" t="s">
        <v>10</v>
      </c>
      <c r="D710" s="4" t="s">
        <v>9</v>
      </c>
      <c r="E710" s="37">
        <v>76</v>
      </c>
      <c r="F710" s="37">
        <v>69</v>
      </c>
      <c r="G710" s="6" t="s">
        <v>5</v>
      </c>
      <c r="H710" s="5">
        <v>1.5999999999999979</v>
      </c>
      <c r="I710" s="4" t="s">
        <v>52</v>
      </c>
      <c r="J710" s="3" t="s">
        <v>3</v>
      </c>
      <c r="K710" s="2">
        <v>1984</v>
      </c>
      <c r="L710" s="38" t="s">
        <v>2</v>
      </c>
      <c r="M710" s="8" t="s">
        <v>1</v>
      </c>
      <c r="N710" s="39">
        <v>10</v>
      </c>
      <c r="O710" s="35"/>
      <c r="P710" s="35"/>
      <c r="Q710" s="35"/>
      <c r="R710" s="35"/>
      <c r="S710" s="35"/>
      <c r="T710" s="35"/>
      <c r="U710" s="35"/>
      <c r="V710" s="35"/>
      <c r="W710" s="35"/>
      <c r="X710" s="35"/>
    </row>
    <row r="711" spans="1:24" ht="25.5">
      <c r="A711" s="36">
        <v>709</v>
      </c>
      <c r="B711" s="41" t="s">
        <v>383</v>
      </c>
      <c r="C711" s="4" t="s">
        <v>10</v>
      </c>
      <c r="D711" s="4" t="s">
        <v>6</v>
      </c>
      <c r="E711" s="37">
        <v>76</v>
      </c>
      <c r="F711" s="37">
        <v>69</v>
      </c>
      <c r="G711" s="6" t="s">
        <v>5</v>
      </c>
      <c r="H711" s="5">
        <v>1.5999999999999979</v>
      </c>
      <c r="I711" s="4" t="s">
        <v>52</v>
      </c>
      <c r="J711" s="3" t="s">
        <v>3</v>
      </c>
      <c r="K711" s="2">
        <v>1984</v>
      </c>
      <c r="L711" s="38" t="s">
        <v>2</v>
      </c>
      <c r="M711" s="8" t="s">
        <v>1</v>
      </c>
      <c r="N711" s="39">
        <v>10</v>
      </c>
      <c r="O711" s="35"/>
      <c r="P711" s="35"/>
      <c r="Q711" s="35"/>
      <c r="R711" s="35"/>
      <c r="S711" s="35"/>
      <c r="T711" s="35"/>
      <c r="U711" s="35"/>
      <c r="V711" s="35"/>
      <c r="W711" s="35"/>
      <c r="X711" s="35"/>
    </row>
    <row r="712" spans="1:24" ht="25.5">
      <c r="A712" s="36">
        <v>710</v>
      </c>
      <c r="B712" s="7" t="s">
        <v>392</v>
      </c>
      <c r="C712" s="4" t="s">
        <v>10</v>
      </c>
      <c r="D712" s="4" t="s">
        <v>9</v>
      </c>
      <c r="E712" s="37">
        <v>76</v>
      </c>
      <c r="F712" s="37">
        <v>69</v>
      </c>
      <c r="G712" s="6" t="s">
        <v>5</v>
      </c>
      <c r="H712" s="5">
        <v>49.4</v>
      </c>
      <c r="I712" s="4" t="s">
        <v>52</v>
      </c>
      <c r="J712" s="3" t="s">
        <v>3</v>
      </c>
      <c r="K712" s="2">
        <v>1984</v>
      </c>
      <c r="L712" s="38" t="s">
        <v>2</v>
      </c>
      <c r="M712" s="8" t="s">
        <v>1</v>
      </c>
      <c r="N712" s="39">
        <v>10</v>
      </c>
      <c r="O712" s="35"/>
      <c r="P712" s="35"/>
      <c r="Q712" s="35"/>
      <c r="R712" s="35"/>
      <c r="S712" s="35"/>
      <c r="T712" s="35"/>
      <c r="U712" s="35"/>
      <c r="V712" s="35"/>
      <c r="W712" s="35"/>
      <c r="X712" s="35"/>
    </row>
    <row r="713" spans="1:24" ht="25.5">
      <c r="A713" s="36">
        <v>711</v>
      </c>
      <c r="B713" s="7" t="s">
        <v>392</v>
      </c>
      <c r="C713" s="4" t="s">
        <v>10</v>
      </c>
      <c r="D713" s="4" t="s">
        <v>6</v>
      </c>
      <c r="E713" s="37">
        <v>76</v>
      </c>
      <c r="F713" s="37">
        <v>69</v>
      </c>
      <c r="G713" s="6" t="s">
        <v>5</v>
      </c>
      <c r="H713" s="5">
        <v>49.4</v>
      </c>
      <c r="I713" s="4" t="s">
        <v>52</v>
      </c>
      <c r="J713" s="3" t="s">
        <v>3</v>
      </c>
      <c r="K713" s="2">
        <v>1984</v>
      </c>
      <c r="L713" s="38" t="s">
        <v>2</v>
      </c>
      <c r="M713" s="8" t="s">
        <v>1</v>
      </c>
      <c r="N713" s="39">
        <v>10</v>
      </c>
      <c r="O713" s="35"/>
      <c r="P713" s="35"/>
      <c r="Q713" s="35"/>
      <c r="R713" s="35"/>
      <c r="S713" s="35"/>
      <c r="T713" s="35"/>
      <c r="U713" s="35"/>
      <c r="V713" s="35"/>
      <c r="W713" s="35"/>
      <c r="X713" s="35"/>
    </row>
    <row r="714" spans="1:24" ht="25.5">
      <c r="A714" s="36">
        <v>712</v>
      </c>
      <c r="B714" s="7" t="s">
        <v>222</v>
      </c>
      <c r="C714" s="4" t="s">
        <v>10</v>
      </c>
      <c r="D714" s="4" t="s">
        <v>9</v>
      </c>
      <c r="E714" s="37">
        <v>57</v>
      </c>
      <c r="F714" s="37">
        <v>50</v>
      </c>
      <c r="G714" s="6" t="s">
        <v>5</v>
      </c>
      <c r="H714" s="5">
        <v>42.9</v>
      </c>
      <c r="I714" s="4" t="s">
        <v>52</v>
      </c>
      <c r="J714" s="3" t="s">
        <v>3</v>
      </c>
      <c r="K714" s="2">
        <v>1992</v>
      </c>
      <c r="L714" s="38" t="s">
        <v>2</v>
      </c>
      <c r="M714" s="8" t="s">
        <v>1</v>
      </c>
      <c r="N714" s="39">
        <v>10</v>
      </c>
      <c r="O714" s="35"/>
      <c r="P714" s="35"/>
      <c r="Q714" s="35"/>
      <c r="R714" s="35"/>
      <c r="S714" s="35"/>
      <c r="T714" s="35"/>
      <c r="U714" s="35"/>
      <c r="V714" s="35"/>
      <c r="W714" s="35"/>
      <c r="X714" s="35"/>
    </row>
    <row r="715" spans="1:24" ht="25.5">
      <c r="A715" s="36">
        <v>713</v>
      </c>
      <c r="B715" s="7" t="s">
        <v>222</v>
      </c>
      <c r="C715" s="4" t="s">
        <v>10</v>
      </c>
      <c r="D715" s="4" t="s">
        <v>6</v>
      </c>
      <c r="E715" s="37">
        <v>57</v>
      </c>
      <c r="F715" s="37">
        <v>50</v>
      </c>
      <c r="G715" s="6" t="s">
        <v>5</v>
      </c>
      <c r="H715" s="5">
        <v>42.9</v>
      </c>
      <c r="I715" s="4" t="s">
        <v>52</v>
      </c>
      <c r="J715" s="3" t="s">
        <v>3</v>
      </c>
      <c r="K715" s="2">
        <v>1992</v>
      </c>
      <c r="L715" s="38" t="s">
        <v>2</v>
      </c>
      <c r="M715" s="8" t="s">
        <v>1</v>
      </c>
      <c r="N715" s="39">
        <v>10</v>
      </c>
      <c r="O715" s="35"/>
      <c r="P715" s="35"/>
      <c r="Q715" s="35"/>
      <c r="R715" s="35"/>
      <c r="S715" s="35"/>
      <c r="T715" s="35"/>
      <c r="U715" s="35"/>
      <c r="V715" s="35"/>
      <c r="W715" s="35"/>
      <c r="X715" s="35"/>
    </row>
    <row r="716" spans="1:24" ht="25.5">
      <c r="A716" s="36">
        <v>714</v>
      </c>
      <c r="B716" s="7" t="s">
        <v>382</v>
      </c>
      <c r="C716" s="4" t="s">
        <v>10</v>
      </c>
      <c r="D716" s="4" t="s">
        <v>9</v>
      </c>
      <c r="E716" s="37">
        <v>57</v>
      </c>
      <c r="F716" s="37">
        <v>50</v>
      </c>
      <c r="G716" s="6" t="s">
        <v>5</v>
      </c>
      <c r="H716" s="5">
        <v>20.8</v>
      </c>
      <c r="I716" s="4" t="s">
        <v>52</v>
      </c>
      <c r="J716" s="3" t="s">
        <v>3</v>
      </c>
      <c r="K716" s="2">
        <v>1982</v>
      </c>
      <c r="L716" s="38" t="s">
        <v>2</v>
      </c>
      <c r="M716" s="8" t="s">
        <v>1</v>
      </c>
      <c r="N716" s="39">
        <v>10</v>
      </c>
      <c r="O716" s="35"/>
      <c r="P716" s="35"/>
      <c r="Q716" s="35"/>
      <c r="R716" s="35"/>
      <c r="S716" s="35"/>
      <c r="T716" s="35"/>
      <c r="U716" s="35"/>
      <c r="V716" s="35"/>
      <c r="W716" s="35"/>
      <c r="X716" s="35"/>
    </row>
    <row r="717" spans="1:24" ht="25.5">
      <c r="A717" s="36">
        <v>715</v>
      </c>
      <c r="B717" s="7" t="s">
        <v>382</v>
      </c>
      <c r="C717" s="4" t="s">
        <v>10</v>
      </c>
      <c r="D717" s="4" t="s">
        <v>6</v>
      </c>
      <c r="E717" s="37">
        <v>57</v>
      </c>
      <c r="F717" s="37">
        <v>50</v>
      </c>
      <c r="G717" s="6" t="s">
        <v>5</v>
      </c>
      <c r="H717" s="5">
        <v>20.8</v>
      </c>
      <c r="I717" s="4" t="s">
        <v>52</v>
      </c>
      <c r="J717" s="3" t="s">
        <v>3</v>
      </c>
      <c r="K717" s="2">
        <v>1982</v>
      </c>
      <c r="L717" s="38" t="s">
        <v>2</v>
      </c>
      <c r="M717" s="8" t="s">
        <v>1</v>
      </c>
      <c r="N717" s="39">
        <v>10</v>
      </c>
      <c r="O717" s="35"/>
      <c r="P717" s="35"/>
      <c r="Q717" s="35"/>
      <c r="R717" s="35"/>
      <c r="S717" s="35"/>
      <c r="T717" s="35"/>
      <c r="U717" s="35"/>
      <c r="V717" s="35"/>
      <c r="W717" s="35"/>
      <c r="X717" s="35"/>
    </row>
    <row r="718" spans="1:24" ht="25.5">
      <c r="A718" s="36">
        <v>716</v>
      </c>
      <c r="B718" s="7" t="s">
        <v>382</v>
      </c>
      <c r="C718" s="4" t="s">
        <v>10</v>
      </c>
      <c r="D718" s="4" t="s">
        <v>9</v>
      </c>
      <c r="E718" s="37">
        <v>57</v>
      </c>
      <c r="F718" s="37">
        <v>50</v>
      </c>
      <c r="G718" s="6" t="s">
        <v>5</v>
      </c>
      <c r="H718" s="5">
        <v>73.8</v>
      </c>
      <c r="I718" s="4" t="s">
        <v>52</v>
      </c>
      <c r="J718" s="3" t="s">
        <v>51</v>
      </c>
      <c r="K718" s="2">
        <v>1982</v>
      </c>
      <c r="L718" s="38" t="s">
        <v>2</v>
      </c>
      <c r="M718" s="8" t="s">
        <v>1</v>
      </c>
      <c r="N718" s="39">
        <v>10</v>
      </c>
      <c r="O718" s="35"/>
      <c r="P718" s="35"/>
      <c r="Q718" s="35"/>
      <c r="R718" s="35"/>
      <c r="S718" s="35"/>
      <c r="T718" s="35"/>
      <c r="U718" s="35"/>
      <c r="V718" s="35"/>
      <c r="W718" s="35"/>
      <c r="X718" s="35"/>
    </row>
    <row r="719" spans="1:24" ht="25.5">
      <c r="A719" s="36">
        <v>717</v>
      </c>
      <c r="B719" s="7" t="s">
        <v>382</v>
      </c>
      <c r="C719" s="4" t="s">
        <v>10</v>
      </c>
      <c r="D719" s="4" t="s">
        <v>6</v>
      </c>
      <c r="E719" s="37">
        <v>57</v>
      </c>
      <c r="F719" s="37">
        <v>50</v>
      </c>
      <c r="G719" s="6" t="s">
        <v>5</v>
      </c>
      <c r="H719" s="5">
        <v>73.8</v>
      </c>
      <c r="I719" s="4" t="s">
        <v>52</v>
      </c>
      <c r="J719" s="3" t="s">
        <v>51</v>
      </c>
      <c r="K719" s="2">
        <v>1982</v>
      </c>
      <c r="L719" s="38" t="s">
        <v>2</v>
      </c>
      <c r="M719" s="8" t="s">
        <v>1</v>
      </c>
      <c r="N719" s="39">
        <v>10</v>
      </c>
      <c r="O719" s="35"/>
      <c r="P719" s="35"/>
      <c r="Q719" s="35"/>
      <c r="R719" s="35"/>
      <c r="S719" s="35"/>
      <c r="T719" s="35"/>
      <c r="U719" s="35"/>
      <c r="V719" s="35"/>
      <c r="W719" s="35"/>
      <c r="X719" s="35"/>
    </row>
    <row r="720" spans="1:24" ht="25.5">
      <c r="A720" s="36">
        <v>718</v>
      </c>
      <c r="B720" s="7" t="s">
        <v>382</v>
      </c>
      <c r="C720" s="4" t="s">
        <v>10</v>
      </c>
      <c r="D720" s="4" t="s">
        <v>9</v>
      </c>
      <c r="E720" s="37">
        <v>89</v>
      </c>
      <c r="F720" s="37">
        <v>82</v>
      </c>
      <c r="G720" s="6" t="s">
        <v>5</v>
      </c>
      <c r="H720" s="5">
        <v>63.4</v>
      </c>
      <c r="I720" s="4" t="s">
        <v>52</v>
      </c>
      <c r="J720" s="3" t="s">
        <v>51</v>
      </c>
      <c r="K720" s="2">
        <v>1982</v>
      </c>
      <c r="L720" s="38" t="s">
        <v>2</v>
      </c>
      <c r="M720" s="8" t="s">
        <v>1</v>
      </c>
      <c r="N720" s="39">
        <v>10</v>
      </c>
      <c r="O720" s="35"/>
      <c r="P720" s="35"/>
      <c r="Q720" s="35"/>
      <c r="R720" s="35"/>
      <c r="S720" s="35"/>
      <c r="T720" s="35"/>
      <c r="U720" s="35"/>
      <c r="V720" s="35"/>
      <c r="W720" s="35"/>
      <c r="X720" s="35"/>
    </row>
    <row r="721" spans="1:24" ht="25.5">
      <c r="A721" s="36">
        <v>719</v>
      </c>
      <c r="B721" s="7" t="s">
        <v>382</v>
      </c>
      <c r="C721" s="4" t="s">
        <v>10</v>
      </c>
      <c r="D721" s="4" t="s">
        <v>6</v>
      </c>
      <c r="E721" s="37">
        <v>89</v>
      </c>
      <c r="F721" s="37">
        <v>82</v>
      </c>
      <c r="G721" s="6" t="s">
        <v>5</v>
      </c>
      <c r="H721" s="5">
        <v>63.4</v>
      </c>
      <c r="I721" s="4" t="s">
        <v>52</v>
      </c>
      <c r="J721" s="3" t="s">
        <v>51</v>
      </c>
      <c r="K721" s="2">
        <v>1982</v>
      </c>
      <c r="L721" s="38" t="s">
        <v>2</v>
      </c>
      <c r="M721" s="8" t="s">
        <v>1</v>
      </c>
      <c r="N721" s="39">
        <v>10</v>
      </c>
      <c r="O721" s="35"/>
      <c r="P721" s="35"/>
      <c r="Q721" s="35"/>
      <c r="R721" s="35"/>
      <c r="S721" s="35"/>
      <c r="T721" s="35"/>
      <c r="U721" s="35"/>
      <c r="V721" s="35"/>
      <c r="W721" s="35"/>
      <c r="X721" s="35"/>
    </row>
    <row r="722" spans="1:24" ht="25.5">
      <c r="A722" s="36">
        <v>720</v>
      </c>
      <c r="B722" s="7" t="s">
        <v>381</v>
      </c>
      <c r="C722" s="4" t="s">
        <v>10</v>
      </c>
      <c r="D722" s="4" t="s">
        <v>9</v>
      </c>
      <c r="E722" s="37">
        <v>38</v>
      </c>
      <c r="F722" s="37">
        <v>31.6</v>
      </c>
      <c r="G722" s="6" t="s">
        <v>5</v>
      </c>
      <c r="H722" s="5">
        <v>70.400000000000006</v>
      </c>
      <c r="I722" s="4" t="s">
        <v>52</v>
      </c>
      <c r="J722" s="3" t="s">
        <v>3</v>
      </c>
      <c r="K722" s="2">
        <v>2006</v>
      </c>
      <c r="L722" s="38" t="s">
        <v>2</v>
      </c>
      <c r="M722" s="8" t="s">
        <v>1</v>
      </c>
      <c r="N722" s="39">
        <v>10</v>
      </c>
      <c r="O722" s="35"/>
      <c r="P722" s="35"/>
      <c r="Q722" s="35"/>
      <c r="R722" s="35"/>
      <c r="S722" s="35"/>
      <c r="T722" s="35"/>
      <c r="U722" s="35"/>
      <c r="V722" s="35"/>
      <c r="W722" s="35"/>
      <c r="X722" s="35"/>
    </row>
    <row r="723" spans="1:24" ht="25.5">
      <c r="A723" s="36">
        <v>721</v>
      </c>
      <c r="B723" s="7" t="s">
        <v>381</v>
      </c>
      <c r="C723" s="4" t="s">
        <v>10</v>
      </c>
      <c r="D723" s="4" t="s">
        <v>6</v>
      </c>
      <c r="E723" s="37">
        <v>38</v>
      </c>
      <c r="F723" s="37">
        <v>31.6</v>
      </c>
      <c r="G723" s="6" t="s">
        <v>5</v>
      </c>
      <c r="H723" s="5">
        <v>70.400000000000006</v>
      </c>
      <c r="I723" s="4" t="s">
        <v>52</v>
      </c>
      <c r="J723" s="3" t="s">
        <v>3</v>
      </c>
      <c r="K723" s="2">
        <v>2006</v>
      </c>
      <c r="L723" s="38" t="s">
        <v>2</v>
      </c>
      <c r="M723" s="8" t="s">
        <v>1</v>
      </c>
      <c r="N723" s="39">
        <v>10</v>
      </c>
      <c r="O723" s="35"/>
      <c r="P723" s="35"/>
      <c r="Q723" s="35"/>
      <c r="R723" s="35"/>
      <c r="S723" s="35"/>
      <c r="T723" s="35"/>
      <c r="U723" s="35"/>
      <c r="V723" s="35"/>
      <c r="W723" s="35"/>
      <c r="X723" s="35"/>
    </row>
    <row r="724" spans="1:24" ht="25.5">
      <c r="A724" s="36">
        <v>722</v>
      </c>
      <c r="B724" s="7" t="s">
        <v>380</v>
      </c>
      <c r="C724" s="4" t="s">
        <v>10</v>
      </c>
      <c r="D724" s="4" t="s">
        <v>9</v>
      </c>
      <c r="E724" s="9">
        <v>133</v>
      </c>
      <c r="F724" s="37">
        <v>124</v>
      </c>
      <c r="G724" s="6" t="s">
        <v>5</v>
      </c>
      <c r="H724" s="5">
        <v>43.35</v>
      </c>
      <c r="I724" s="4" t="s">
        <v>52</v>
      </c>
      <c r="J724" s="3" t="s">
        <v>3</v>
      </c>
      <c r="K724" s="2">
        <v>2012</v>
      </c>
      <c r="L724" s="38" t="s">
        <v>2</v>
      </c>
      <c r="M724" s="8" t="s">
        <v>1</v>
      </c>
      <c r="N724" s="39">
        <v>10</v>
      </c>
      <c r="O724" s="35"/>
      <c r="P724" s="35"/>
      <c r="Q724" s="35"/>
      <c r="R724" s="35"/>
      <c r="S724" s="35"/>
      <c r="T724" s="35"/>
      <c r="U724" s="35"/>
      <c r="V724" s="35"/>
      <c r="W724" s="35"/>
      <c r="X724" s="35"/>
    </row>
    <row r="725" spans="1:24" ht="25.5">
      <c r="A725" s="36">
        <v>723</v>
      </c>
      <c r="B725" s="7" t="s">
        <v>380</v>
      </c>
      <c r="C725" s="4" t="s">
        <v>10</v>
      </c>
      <c r="D725" s="4" t="s">
        <v>6</v>
      </c>
      <c r="E725" s="9">
        <v>133</v>
      </c>
      <c r="F725" s="37">
        <v>124</v>
      </c>
      <c r="G725" s="6" t="s">
        <v>5</v>
      </c>
      <c r="H725" s="5">
        <v>43.35</v>
      </c>
      <c r="I725" s="4" t="s">
        <v>52</v>
      </c>
      <c r="J725" s="3" t="s">
        <v>3</v>
      </c>
      <c r="K725" s="2">
        <v>2012</v>
      </c>
      <c r="L725" s="38" t="s">
        <v>2</v>
      </c>
      <c r="M725" s="8" t="s">
        <v>1</v>
      </c>
      <c r="N725" s="39">
        <v>10</v>
      </c>
      <c r="O725" s="35"/>
      <c r="P725" s="35"/>
      <c r="Q725" s="35"/>
      <c r="R725" s="35"/>
      <c r="S725" s="35"/>
      <c r="T725" s="35"/>
      <c r="U725" s="35"/>
      <c r="V725" s="35"/>
      <c r="W725" s="35"/>
      <c r="X725" s="35"/>
    </row>
    <row r="726" spans="1:24" ht="25.5">
      <c r="A726" s="36">
        <v>724</v>
      </c>
      <c r="B726" s="7" t="s">
        <v>379</v>
      </c>
      <c r="C726" s="4" t="s">
        <v>10</v>
      </c>
      <c r="D726" s="4" t="s">
        <v>9</v>
      </c>
      <c r="E726" s="9">
        <v>57</v>
      </c>
      <c r="F726" s="37">
        <v>50</v>
      </c>
      <c r="G726" s="6" t="s">
        <v>5</v>
      </c>
      <c r="H726" s="5">
        <v>86.100000000000009</v>
      </c>
      <c r="I726" s="4" t="s">
        <v>52</v>
      </c>
      <c r="J726" s="3" t="s">
        <v>3</v>
      </c>
      <c r="K726" s="2">
        <v>2012</v>
      </c>
      <c r="L726" s="38" t="s">
        <v>2</v>
      </c>
      <c r="M726" s="8" t="s">
        <v>1</v>
      </c>
      <c r="N726" s="39">
        <v>10</v>
      </c>
      <c r="O726" s="35"/>
      <c r="P726" s="35"/>
      <c r="Q726" s="35"/>
      <c r="R726" s="35"/>
      <c r="S726" s="35"/>
      <c r="T726" s="35"/>
      <c r="U726" s="35"/>
      <c r="V726" s="35"/>
      <c r="W726" s="35"/>
      <c r="X726" s="35"/>
    </row>
    <row r="727" spans="1:24" ht="25.5">
      <c r="A727" s="36">
        <v>725</v>
      </c>
      <c r="B727" s="7" t="s">
        <v>379</v>
      </c>
      <c r="C727" s="4" t="s">
        <v>10</v>
      </c>
      <c r="D727" s="4" t="s">
        <v>6</v>
      </c>
      <c r="E727" s="9">
        <v>57</v>
      </c>
      <c r="F727" s="37">
        <v>50</v>
      </c>
      <c r="G727" s="6" t="s">
        <v>5</v>
      </c>
      <c r="H727" s="5">
        <v>86.100000000000009</v>
      </c>
      <c r="I727" s="4" t="s">
        <v>52</v>
      </c>
      <c r="J727" s="3" t="s">
        <v>3</v>
      </c>
      <c r="K727" s="2">
        <v>2012</v>
      </c>
      <c r="L727" s="38" t="s">
        <v>2</v>
      </c>
      <c r="M727" s="8" t="s">
        <v>1</v>
      </c>
      <c r="N727" s="39">
        <v>10</v>
      </c>
      <c r="O727" s="35"/>
      <c r="P727" s="35"/>
      <c r="Q727" s="35"/>
      <c r="R727" s="35"/>
      <c r="S727" s="35"/>
      <c r="T727" s="35"/>
      <c r="U727" s="35"/>
      <c r="V727" s="35"/>
      <c r="W727" s="35"/>
      <c r="X727" s="35"/>
    </row>
    <row r="728" spans="1:24" ht="25.5">
      <c r="A728" s="36">
        <v>726</v>
      </c>
      <c r="B728" s="7" t="s">
        <v>373</v>
      </c>
      <c r="C728" s="4" t="s">
        <v>10</v>
      </c>
      <c r="D728" s="4" t="s">
        <v>9</v>
      </c>
      <c r="E728" s="9">
        <v>114</v>
      </c>
      <c r="F728" s="37">
        <v>105</v>
      </c>
      <c r="G728" s="6" t="s">
        <v>5</v>
      </c>
      <c r="H728" s="5">
        <v>86.8</v>
      </c>
      <c r="I728" s="4" t="s">
        <v>52</v>
      </c>
      <c r="J728" s="3" t="s">
        <v>3</v>
      </c>
      <c r="K728" s="2">
        <v>2012</v>
      </c>
      <c r="L728" s="38" t="s">
        <v>2</v>
      </c>
      <c r="M728" s="8" t="s">
        <v>1</v>
      </c>
      <c r="N728" s="39">
        <v>10</v>
      </c>
      <c r="O728" s="35"/>
      <c r="P728" s="35"/>
      <c r="Q728" s="35"/>
      <c r="R728" s="35"/>
      <c r="S728" s="35"/>
      <c r="T728" s="35"/>
      <c r="U728" s="35"/>
      <c r="V728" s="35"/>
      <c r="W728" s="35"/>
      <c r="X728" s="35"/>
    </row>
    <row r="729" spans="1:24" ht="25.5">
      <c r="A729" s="36">
        <v>727</v>
      </c>
      <c r="B729" s="7" t="s">
        <v>373</v>
      </c>
      <c r="C729" s="4" t="s">
        <v>10</v>
      </c>
      <c r="D729" s="4" t="s">
        <v>6</v>
      </c>
      <c r="E729" s="9">
        <v>114</v>
      </c>
      <c r="F729" s="37">
        <v>105</v>
      </c>
      <c r="G729" s="6" t="s">
        <v>5</v>
      </c>
      <c r="H729" s="5">
        <v>86.8</v>
      </c>
      <c r="I729" s="4" t="s">
        <v>52</v>
      </c>
      <c r="J729" s="3" t="s">
        <v>3</v>
      </c>
      <c r="K729" s="2">
        <v>2012</v>
      </c>
      <c r="L729" s="38" t="s">
        <v>2</v>
      </c>
      <c r="M729" s="8" t="s">
        <v>1</v>
      </c>
      <c r="N729" s="39">
        <v>10</v>
      </c>
      <c r="O729" s="35"/>
      <c r="P729" s="35"/>
      <c r="Q729" s="35"/>
      <c r="R729" s="35"/>
      <c r="S729" s="35"/>
      <c r="T729" s="35"/>
      <c r="U729" s="35"/>
      <c r="V729" s="35"/>
      <c r="W729" s="35"/>
      <c r="X729" s="35"/>
    </row>
    <row r="730" spans="1:24" ht="25.5">
      <c r="A730" s="36">
        <v>728</v>
      </c>
      <c r="B730" s="7" t="s">
        <v>373</v>
      </c>
      <c r="C730" s="4" t="s">
        <v>10</v>
      </c>
      <c r="D730" s="4" t="s">
        <v>9</v>
      </c>
      <c r="E730" s="9">
        <v>32</v>
      </c>
      <c r="F730" s="37">
        <v>25.6</v>
      </c>
      <c r="G730" s="6" t="s">
        <v>5</v>
      </c>
      <c r="H730" s="5">
        <v>78.199999999999989</v>
      </c>
      <c r="I730" s="4" t="s">
        <v>52</v>
      </c>
      <c r="J730" s="3" t="s">
        <v>3</v>
      </c>
      <c r="K730" s="2">
        <v>2012</v>
      </c>
      <c r="L730" s="38" t="s">
        <v>2</v>
      </c>
      <c r="M730" s="8" t="s">
        <v>1</v>
      </c>
      <c r="N730" s="39">
        <v>10</v>
      </c>
      <c r="O730" s="35"/>
      <c r="P730" s="35"/>
      <c r="Q730" s="35"/>
      <c r="R730" s="35"/>
      <c r="S730" s="35"/>
      <c r="T730" s="35"/>
      <c r="U730" s="35"/>
      <c r="V730" s="35"/>
      <c r="W730" s="35"/>
      <c r="X730" s="35"/>
    </row>
    <row r="731" spans="1:24" ht="25.5">
      <c r="A731" s="36">
        <v>729</v>
      </c>
      <c r="B731" s="7" t="s">
        <v>373</v>
      </c>
      <c r="C731" s="4" t="s">
        <v>10</v>
      </c>
      <c r="D731" s="4" t="s">
        <v>6</v>
      </c>
      <c r="E731" s="9">
        <v>32</v>
      </c>
      <c r="F731" s="37">
        <v>25.6</v>
      </c>
      <c r="G731" s="6" t="s">
        <v>5</v>
      </c>
      <c r="H731" s="5">
        <v>78.199999999999989</v>
      </c>
      <c r="I731" s="4" t="s">
        <v>52</v>
      </c>
      <c r="J731" s="3" t="s">
        <v>3</v>
      </c>
      <c r="K731" s="2">
        <v>2012</v>
      </c>
      <c r="L731" s="38" t="s">
        <v>2</v>
      </c>
      <c r="M731" s="8" t="s">
        <v>1</v>
      </c>
      <c r="N731" s="39">
        <v>10</v>
      </c>
      <c r="O731" s="35"/>
      <c r="P731" s="35"/>
      <c r="Q731" s="35"/>
      <c r="R731" s="35"/>
      <c r="S731" s="35"/>
      <c r="T731" s="35"/>
      <c r="U731" s="35"/>
      <c r="V731" s="35"/>
      <c r="W731" s="35"/>
      <c r="X731" s="35"/>
    </row>
    <row r="732" spans="1:24" ht="25.5">
      <c r="A732" s="36">
        <v>730</v>
      </c>
      <c r="B732" s="40" t="s">
        <v>374</v>
      </c>
      <c r="C732" s="4" t="s">
        <v>10</v>
      </c>
      <c r="D732" s="4" t="s">
        <v>9</v>
      </c>
      <c r="E732" s="9">
        <v>32</v>
      </c>
      <c r="F732" s="37">
        <v>25.6</v>
      </c>
      <c r="G732" s="6" t="s">
        <v>5</v>
      </c>
      <c r="H732" s="5">
        <f>4.6</f>
        <v>4.5999999999999996</v>
      </c>
      <c r="I732" s="4" t="s">
        <v>52</v>
      </c>
      <c r="J732" s="3" t="s">
        <v>3</v>
      </c>
      <c r="K732" s="2">
        <v>2012</v>
      </c>
      <c r="L732" s="38" t="s">
        <v>2</v>
      </c>
      <c r="M732" s="8" t="s">
        <v>1</v>
      </c>
      <c r="N732" s="39">
        <v>10</v>
      </c>
      <c r="O732" s="35"/>
      <c r="P732" s="35"/>
      <c r="Q732" s="35"/>
      <c r="R732" s="35"/>
      <c r="S732" s="35"/>
      <c r="T732" s="35"/>
      <c r="U732" s="35"/>
      <c r="V732" s="35"/>
      <c r="W732" s="35"/>
      <c r="X732" s="35"/>
    </row>
    <row r="733" spans="1:24" ht="25.5">
      <c r="A733" s="36">
        <v>731</v>
      </c>
      <c r="B733" s="40" t="s">
        <v>374</v>
      </c>
      <c r="C733" s="4" t="s">
        <v>10</v>
      </c>
      <c r="D733" s="4" t="s">
        <v>6</v>
      </c>
      <c r="E733" s="9">
        <v>32</v>
      </c>
      <c r="F733" s="37">
        <v>25.6</v>
      </c>
      <c r="G733" s="6" t="s">
        <v>5</v>
      </c>
      <c r="H733" s="5">
        <v>4.5999999999999996</v>
      </c>
      <c r="I733" s="4" t="s">
        <v>52</v>
      </c>
      <c r="J733" s="3" t="s">
        <v>3</v>
      </c>
      <c r="K733" s="2">
        <v>2012</v>
      </c>
      <c r="L733" s="38" t="s">
        <v>2</v>
      </c>
      <c r="M733" s="8" t="s">
        <v>1</v>
      </c>
      <c r="N733" s="39">
        <v>10</v>
      </c>
      <c r="O733" s="35"/>
      <c r="P733" s="35"/>
      <c r="Q733" s="35"/>
      <c r="R733" s="35"/>
      <c r="S733" s="35"/>
      <c r="T733" s="35"/>
      <c r="U733" s="35"/>
      <c r="V733" s="35"/>
      <c r="W733" s="35"/>
      <c r="X733" s="35"/>
    </row>
    <row r="734" spans="1:24" ht="25.5">
      <c r="A734" s="36">
        <v>732</v>
      </c>
      <c r="B734" s="40" t="s">
        <v>374</v>
      </c>
      <c r="C734" s="4" t="s">
        <v>10</v>
      </c>
      <c r="D734" s="4" t="s">
        <v>9</v>
      </c>
      <c r="E734" s="9">
        <v>89</v>
      </c>
      <c r="F734" s="37">
        <v>82</v>
      </c>
      <c r="G734" s="6" t="s">
        <v>5</v>
      </c>
      <c r="H734" s="5">
        <v>15.3</v>
      </c>
      <c r="I734" s="4" t="s">
        <v>52</v>
      </c>
      <c r="J734" s="3" t="s">
        <v>3</v>
      </c>
      <c r="K734" s="2">
        <v>2012</v>
      </c>
      <c r="L734" s="38" t="s">
        <v>2</v>
      </c>
      <c r="M734" s="8" t="s">
        <v>1</v>
      </c>
      <c r="N734" s="39">
        <v>10</v>
      </c>
      <c r="O734" s="35"/>
      <c r="P734" s="35"/>
      <c r="Q734" s="35"/>
      <c r="R734" s="35"/>
      <c r="S734" s="35"/>
      <c r="T734" s="35"/>
      <c r="U734" s="35"/>
      <c r="V734" s="35"/>
      <c r="W734" s="35"/>
      <c r="X734" s="35"/>
    </row>
    <row r="735" spans="1:24" ht="25.5">
      <c r="A735" s="36">
        <v>733</v>
      </c>
      <c r="B735" s="40" t="s">
        <v>374</v>
      </c>
      <c r="C735" s="4" t="s">
        <v>10</v>
      </c>
      <c r="D735" s="4" t="s">
        <v>6</v>
      </c>
      <c r="E735" s="9">
        <v>89</v>
      </c>
      <c r="F735" s="37">
        <v>82</v>
      </c>
      <c r="G735" s="6" t="s">
        <v>5</v>
      </c>
      <c r="H735" s="5">
        <v>15.3</v>
      </c>
      <c r="I735" s="4" t="s">
        <v>52</v>
      </c>
      <c r="J735" s="3" t="s">
        <v>3</v>
      </c>
      <c r="K735" s="2">
        <v>2012</v>
      </c>
      <c r="L735" s="38" t="s">
        <v>2</v>
      </c>
      <c r="M735" s="8" t="s">
        <v>1</v>
      </c>
      <c r="N735" s="39">
        <v>10</v>
      </c>
      <c r="O735" s="35"/>
      <c r="P735" s="35"/>
      <c r="Q735" s="35"/>
      <c r="R735" s="35"/>
      <c r="S735" s="35"/>
      <c r="T735" s="35"/>
      <c r="U735" s="35"/>
      <c r="V735" s="35"/>
      <c r="W735" s="35"/>
      <c r="X735" s="35"/>
    </row>
    <row r="736" spans="1:24" ht="25.5">
      <c r="A736" s="36">
        <v>734</v>
      </c>
      <c r="B736" s="7" t="s">
        <v>325</v>
      </c>
      <c r="C736" s="4" t="s">
        <v>10</v>
      </c>
      <c r="D736" s="4" t="s">
        <v>9</v>
      </c>
      <c r="E736" s="37">
        <v>32</v>
      </c>
      <c r="F736" s="37">
        <v>25.6</v>
      </c>
      <c r="G736" s="6" t="s">
        <v>5</v>
      </c>
      <c r="H736" s="5">
        <f>45.6+109.7</f>
        <v>155.30000000000001</v>
      </c>
      <c r="I736" s="4" t="s">
        <v>52</v>
      </c>
      <c r="J736" s="3" t="s">
        <v>3</v>
      </c>
      <c r="K736" s="2">
        <v>2012</v>
      </c>
      <c r="L736" s="38" t="s">
        <v>2</v>
      </c>
      <c r="M736" s="8" t="s">
        <v>1</v>
      </c>
      <c r="N736" s="39">
        <v>10</v>
      </c>
      <c r="O736" s="35"/>
      <c r="P736" s="35"/>
      <c r="Q736" s="35"/>
      <c r="R736" s="35"/>
      <c r="S736" s="35"/>
      <c r="T736" s="35"/>
      <c r="U736" s="35"/>
      <c r="V736" s="35"/>
      <c r="W736" s="35"/>
      <c r="X736" s="35"/>
    </row>
    <row r="737" spans="1:24" ht="25.5">
      <c r="A737" s="36">
        <v>735</v>
      </c>
      <c r="B737" s="7" t="s">
        <v>325</v>
      </c>
      <c r="C737" s="4" t="s">
        <v>10</v>
      </c>
      <c r="D737" s="4" t="s">
        <v>6</v>
      </c>
      <c r="E737" s="37">
        <v>32</v>
      </c>
      <c r="F737" s="37">
        <v>25.6</v>
      </c>
      <c r="G737" s="6" t="s">
        <v>5</v>
      </c>
      <c r="H737" s="5">
        <f>45.6+109.7</f>
        <v>155.30000000000001</v>
      </c>
      <c r="I737" s="4" t="s">
        <v>52</v>
      </c>
      <c r="J737" s="3" t="s">
        <v>3</v>
      </c>
      <c r="K737" s="2">
        <v>2012</v>
      </c>
      <c r="L737" s="38" t="s">
        <v>2</v>
      </c>
      <c r="M737" s="8" t="s">
        <v>1</v>
      </c>
      <c r="N737" s="39">
        <v>10</v>
      </c>
      <c r="O737" s="35"/>
      <c r="P737" s="35"/>
      <c r="Q737" s="35"/>
      <c r="R737" s="35"/>
      <c r="S737" s="35"/>
      <c r="T737" s="35"/>
      <c r="U737" s="35"/>
      <c r="V737" s="35"/>
      <c r="W737" s="35"/>
      <c r="X737" s="35"/>
    </row>
    <row r="738" spans="1:24" ht="25.5">
      <c r="A738" s="36">
        <v>736</v>
      </c>
      <c r="B738" s="18" t="s">
        <v>375</v>
      </c>
      <c r="C738" s="4" t="s">
        <v>10</v>
      </c>
      <c r="D738" s="4" t="s">
        <v>9</v>
      </c>
      <c r="E738" s="9">
        <v>32</v>
      </c>
      <c r="F738" s="37">
        <v>25.6</v>
      </c>
      <c r="G738" s="6" t="s">
        <v>5</v>
      </c>
      <c r="H738" s="5">
        <v>18.3</v>
      </c>
      <c r="I738" s="4" t="s">
        <v>52</v>
      </c>
      <c r="J738" s="3" t="s">
        <v>3</v>
      </c>
      <c r="K738" s="2">
        <v>2012</v>
      </c>
      <c r="L738" s="38" t="s">
        <v>2</v>
      </c>
      <c r="M738" s="8" t="s">
        <v>1</v>
      </c>
      <c r="N738" s="39">
        <v>10</v>
      </c>
      <c r="O738" s="35"/>
      <c r="P738" s="35"/>
      <c r="Q738" s="35"/>
      <c r="R738" s="35"/>
      <c r="S738" s="35"/>
      <c r="T738" s="35"/>
      <c r="U738" s="35"/>
      <c r="V738" s="35"/>
      <c r="W738" s="35"/>
      <c r="X738" s="35"/>
    </row>
    <row r="739" spans="1:24" ht="25.5">
      <c r="A739" s="36">
        <v>737</v>
      </c>
      <c r="B739" s="18" t="s">
        <v>375</v>
      </c>
      <c r="C739" s="4" t="s">
        <v>10</v>
      </c>
      <c r="D739" s="4" t="s">
        <v>6</v>
      </c>
      <c r="E739" s="9">
        <v>32</v>
      </c>
      <c r="F739" s="37">
        <v>25.6</v>
      </c>
      <c r="G739" s="6" t="s">
        <v>5</v>
      </c>
      <c r="H739" s="5">
        <v>18.3</v>
      </c>
      <c r="I739" s="4" t="s">
        <v>52</v>
      </c>
      <c r="J739" s="3" t="s">
        <v>3</v>
      </c>
      <c r="K739" s="2">
        <v>2012</v>
      </c>
      <c r="L739" s="38" t="s">
        <v>2</v>
      </c>
      <c r="M739" s="8" t="s">
        <v>1</v>
      </c>
      <c r="N739" s="39">
        <v>10</v>
      </c>
      <c r="O739" s="35"/>
      <c r="P739" s="35"/>
      <c r="Q739" s="35"/>
      <c r="R739" s="35"/>
      <c r="S739" s="35"/>
      <c r="T739" s="35"/>
      <c r="U739" s="35"/>
      <c r="V739" s="35"/>
      <c r="W739" s="35"/>
      <c r="X739" s="35"/>
    </row>
    <row r="740" spans="1:24" ht="25.5">
      <c r="A740" s="36">
        <v>738</v>
      </c>
      <c r="B740" s="18" t="s">
        <v>375</v>
      </c>
      <c r="C740" s="4" t="s">
        <v>10</v>
      </c>
      <c r="D740" s="4" t="s">
        <v>9</v>
      </c>
      <c r="E740" s="9">
        <v>76</v>
      </c>
      <c r="F740" s="37">
        <v>69</v>
      </c>
      <c r="G740" s="6" t="s">
        <v>5</v>
      </c>
      <c r="H740" s="5">
        <v>36.700000000000003</v>
      </c>
      <c r="I740" s="4" t="s">
        <v>52</v>
      </c>
      <c r="J740" s="3" t="s">
        <v>3</v>
      </c>
      <c r="K740" s="2">
        <v>2012</v>
      </c>
      <c r="L740" s="38" t="s">
        <v>2</v>
      </c>
      <c r="M740" s="8" t="s">
        <v>1</v>
      </c>
      <c r="N740" s="39">
        <v>10</v>
      </c>
      <c r="O740" s="35"/>
      <c r="P740" s="35"/>
      <c r="Q740" s="35"/>
      <c r="R740" s="35"/>
      <c r="S740" s="35"/>
      <c r="T740" s="35"/>
      <c r="U740" s="35"/>
      <c r="V740" s="35"/>
      <c r="W740" s="35"/>
      <c r="X740" s="35"/>
    </row>
    <row r="741" spans="1:24" ht="25.5">
      <c r="A741" s="36">
        <v>739</v>
      </c>
      <c r="B741" s="18" t="s">
        <v>375</v>
      </c>
      <c r="C741" s="4" t="s">
        <v>10</v>
      </c>
      <c r="D741" s="4" t="s">
        <v>6</v>
      </c>
      <c r="E741" s="9">
        <v>76</v>
      </c>
      <c r="F741" s="37">
        <v>69</v>
      </c>
      <c r="G741" s="6" t="s">
        <v>5</v>
      </c>
      <c r="H741" s="5">
        <v>36.700000000000003</v>
      </c>
      <c r="I741" s="4" t="s">
        <v>52</v>
      </c>
      <c r="J741" s="3" t="s">
        <v>3</v>
      </c>
      <c r="K741" s="2">
        <v>2012</v>
      </c>
      <c r="L741" s="38" t="s">
        <v>2</v>
      </c>
      <c r="M741" s="8" t="s">
        <v>1</v>
      </c>
      <c r="N741" s="39">
        <v>10</v>
      </c>
      <c r="O741" s="35"/>
      <c r="P741" s="35"/>
      <c r="Q741" s="35"/>
      <c r="R741" s="35"/>
      <c r="S741" s="35"/>
      <c r="T741" s="35"/>
      <c r="U741" s="35"/>
      <c r="V741" s="35"/>
      <c r="W741" s="35"/>
      <c r="X741" s="35"/>
    </row>
    <row r="742" spans="1:24" ht="25.5">
      <c r="A742" s="36">
        <v>740</v>
      </c>
      <c r="B742" s="18" t="s">
        <v>375</v>
      </c>
      <c r="C742" s="4" t="s">
        <v>10</v>
      </c>
      <c r="D742" s="4" t="s">
        <v>9</v>
      </c>
      <c r="E742" s="9">
        <v>89</v>
      </c>
      <c r="F742" s="37">
        <v>82</v>
      </c>
      <c r="G742" s="6" t="s">
        <v>5</v>
      </c>
      <c r="H742" s="5">
        <v>18.2</v>
      </c>
      <c r="I742" s="4" t="s">
        <v>52</v>
      </c>
      <c r="J742" s="3" t="s">
        <v>3</v>
      </c>
      <c r="K742" s="2">
        <v>2012</v>
      </c>
      <c r="L742" s="38" t="s">
        <v>2</v>
      </c>
      <c r="M742" s="8" t="s">
        <v>1</v>
      </c>
      <c r="N742" s="39">
        <v>10</v>
      </c>
      <c r="O742" s="35"/>
      <c r="P742" s="35"/>
      <c r="Q742" s="35"/>
      <c r="R742" s="35"/>
      <c r="S742" s="35"/>
      <c r="T742" s="35"/>
      <c r="U742" s="35"/>
      <c r="V742" s="35"/>
      <c r="W742" s="35"/>
      <c r="X742" s="35"/>
    </row>
    <row r="743" spans="1:24" ht="25.5">
      <c r="A743" s="36">
        <v>741</v>
      </c>
      <c r="B743" s="18" t="s">
        <v>375</v>
      </c>
      <c r="C743" s="4" t="s">
        <v>10</v>
      </c>
      <c r="D743" s="4" t="s">
        <v>6</v>
      </c>
      <c r="E743" s="9">
        <v>89</v>
      </c>
      <c r="F743" s="37">
        <v>82</v>
      </c>
      <c r="G743" s="6" t="s">
        <v>5</v>
      </c>
      <c r="H743" s="5">
        <v>18.2</v>
      </c>
      <c r="I743" s="4" t="s">
        <v>52</v>
      </c>
      <c r="J743" s="3" t="s">
        <v>3</v>
      </c>
      <c r="K743" s="2">
        <v>2012</v>
      </c>
      <c r="L743" s="38" t="s">
        <v>2</v>
      </c>
      <c r="M743" s="8" t="s">
        <v>1</v>
      </c>
      <c r="N743" s="39">
        <v>10</v>
      </c>
      <c r="O743" s="35"/>
      <c r="P743" s="35"/>
      <c r="Q743" s="35"/>
      <c r="R743" s="35"/>
      <c r="S743" s="35"/>
      <c r="T743" s="35"/>
      <c r="U743" s="35"/>
      <c r="V743" s="35"/>
      <c r="W743" s="35"/>
      <c r="X743" s="35"/>
    </row>
    <row r="744" spans="1:24" ht="25.5">
      <c r="A744" s="36">
        <v>742</v>
      </c>
      <c r="B744" s="7" t="s">
        <v>376</v>
      </c>
      <c r="C744" s="4" t="s">
        <v>10</v>
      </c>
      <c r="D744" s="4" t="s">
        <v>9</v>
      </c>
      <c r="E744" s="9">
        <v>32</v>
      </c>
      <c r="F744" s="37">
        <v>25.6</v>
      </c>
      <c r="G744" s="6" t="s">
        <v>5</v>
      </c>
      <c r="H744" s="5">
        <v>100</v>
      </c>
      <c r="I744" s="4" t="s">
        <v>52</v>
      </c>
      <c r="J744" s="3" t="s">
        <v>3</v>
      </c>
      <c r="K744" s="2">
        <v>2012</v>
      </c>
      <c r="L744" s="38" t="s">
        <v>2</v>
      </c>
      <c r="M744" s="8" t="s">
        <v>1</v>
      </c>
      <c r="N744" s="39">
        <v>10</v>
      </c>
      <c r="O744" s="35"/>
      <c r="P744" s="35"/>
      <c r="Q744" s="35"/>
      <c r="R744" s="35"/>
      <c r="S744" s="35"/>
      <c r="T744" s="35"/>
      <c r="U744" s="35"/>
      <c r="V744" s="35"/>
      <c r="W744" s="35"/>
      <c r="X744" s="35"/>
    </row>
    <row r="745" spans="1:24" ht="25.5">
      <c r="A745" s="36">
        <v>743</v>
      </c>
      <c r="B745" s="7" t="s">
        <v>376</v>
      </c>
      <c r="C745" s="4" t="s">
        <v>10</v>
      </c>
      <c r="D745" s="4" t="s">
        <v>6</v>
      </c>
      <c r="E745" s="9">
        <v>32</v>
      </c>
      <c r="F745" s="37">
        <v>25.6</v>
      </c>
      <c r="G745" s="6" t="s">
        <v>5</v>
      </c>
      <c r="H745" s="5">
        <v>100</v>
      </c>
      <c r="I745" s="4" t="s">
        <v>52</v>
      </c>
      <c r="J745" s="3" t="s">
        <v>3</v>
      </c>
      <c r="K745" s="2">
        <v>2012</v>
      </c>
      <c r="L745" s="38" t="s">
        <v>2</v>
      </c>
      <c r="M745" s="8" t="s">
        <v>1</v>
      </c>
      <c r="N745" s="39">
        <v>10</v>
      </c>
      <c r="O745" s="35"/>
      <c r="P745" s="35"/>
      <c r="Q745" s="35"/>
      <c r="R745" s="35"/>
      <c r="S745" s="35"/>
      <c r="T745" s="35"/>
      <c r="U745" s="35"/>
      <c r="V745" s="35"/>
      <c r="W745" s="35"/>
      <c r="X745" s="35"/>
    </row>
    <row r="746" spans="1:24" ht="25.5">
      <c r="A746" s="36">
        <v>744</v>
      </c>
      <c r="B746" s="7" t="s">
        <v>377</v>
      </c>
      <c r="C746" s="4" t="s">
        <v>10</v>
      </c>
      <c r="D746" s="4" t="s">
        <v>9</v>
      </c>
      <c r="E746" s="9">
        <v>32</v>
      </c>
      <c r="F746" s="37">
        <v>25.6</v>
      </c>
      <c r="G746" s="6" t="s">
        <v>5</v>
      </c>
      <c r="H746" s="5">
        <v>3.7</v>
      </c>
      <c r="I746" s="4" t="s">
        <v>52</v>
      </c>
      <c r="J746" s="3" t="s">
        <v>3</v>
      </c>
      <c r="K746" s="2">
        <v>2012</v>
      </c>
      <c r="L746" s="38" t="s">
        <v>2</v>
      </c>
      <c r="M746" s="8" t="s">
        <v>1</v>
      </c>
      <c r="N746" s="39">
        <v>10</v>
      </c>
      <c r="O746" s="35"/>
      <c r="P746" s="35"/>
      <c r="Q746" s="35"/>
      <c r="R746" s="35"/>
      <c r="S746" s="35"/>
      <c r="T746" s="35"/>
      <c r="U746" s="35"/>
      <c r="V746" s="35"/>
      <c r="W746" s="35"/>
      <c r="X746" s="35"/>
    </row>
    <row r="747" spans="1:24" ht="25.5">
      <c r="A747" s="36">
        <v>745</v>
      </c>
      <c r="B747" s="7" t="s">
        <v>377</v>
      </c>
      <c r="C747" s="4" t="s">
        <v>10</v>
      </c>
      <c r="D747" s="4" t="s">
        <v>6</v>
      </c>
      <c r="E747" s="9">
        <v>32</v>
      </c>
      <c r="F747" s="37">
        <v>25.6</v>
      </c>
      <c r="G747" s="6" t="s">
        <v>5</v>
      </c>
      <c r="H747" s="5">
        <v>3.7</v>
      </c>
      <c r="I747" s="4" t="s">
        <v>52</v>
      </c>
      <c r="J747" s="3" t="s">
        <v>3</v>
      </c>
      <c r="K747" s="2">
        <v>2012</v>
      </c>
      <c r="L747" s="38" t="s">
        <v>2</v>
      </c>
      <c r="M747" s="8" t="s">
        <v>1</v>
      </c>
      <c r="N747" s="39">
        <v>10</v>
      </c>
      <c r="O747" s="35"/>
      <c r="P747" s="35"/>
      <c r="Q747" s="35"/>
      <c r="R747" s="35"/>
      <c r="S747" s="35"/>
      <c r="T747" s="35"/>
      <c r="U747" s="35"/>
      <c r="V747" s="35"/>
      <c r="W747" s="35"/>
      <c r="X747" s="35"/>
    </row>
    <row r="748" spans="1:24" ht="33.75">
      <c r="A748" s="36">
        <v>746</v>
      </c>
      <c r="B748" s="18" t="s">
        <v>391</v>
      </c>
      <c r="C748" s="4" t="s">
        <v>10</v>
      </c>
      <c r="D748" s="4" t="s">
        <v>9</v>
      </c>
      <c r="E748" s="9">
        <v>89</v>
      </c>
      <c r="F748" s="37">
        <v>82</v>
      </c>
      <c r="G748" s="6" t="s">
        <v>5</v>
      </c>
      <c r="H748" s="5">
        <v>121.79999999999998</v>
      </c>
      <c r="I748" s="4" t="s">
        <v>52</v>
      </c>
      <c r="J748" s="3" t="s">
        <v>3</v>
      </c>
      <c r="K748" s="2">
        <v>2012</v>
      </c>
      <c r="L748" s="38" t="s">
        <v>2</v>
      </c>
      <c r="M748" s="8" t="s">
        <v>1</v>
      </c>
      <c r="N748" s="39">
        <v>10</v>
      </c>
      <c r="O748" s="35"/>
      <c r="P748" s="35"/>
      <c r="Q748" s="35"/>
      <c r="R748" s="35"/>
      <c r="S748" s="35"/>
      <c r="T748" s="35"/>
      <c r="U748" s="35"/>
      <c r="V748" s="35"/>
      <c r="W748" s="35"/>
      <c r="X748" s="35"/>
    </row>
    <row r="749" spans="1:24" ht="33.75">
      <c r="A749" s="36">
        <v>747</v>
      </c>
      <c r="B749" s="18" t="s">
        <v>391</v>
      </c>
      <c r="C749" s="4" t="s">
        <v>10</v>
      </c>
      <c r="D749" s="4" t="s">
        <v>6</v>
      </c>
      <c r="E749" s="9">
        <v>89</v>
      </c>
      <c r="F749" s="37">
        <v>82</v>
      </c>
      <c r="G749" s="6" t="s">
        <v>5</v>
      </c>
      <c r="H749" s="5">
        <v>121.79999999999998</v>
      </c>
      <c r="I749" s="4" t="s">
        <v>52</v>
      </c>
      <c r="J749" s="3" t="s">
        <v>3</v>
      </c>
      <c r="K749" s="2">
        <v>2012</v>
      </c>
      <c r="L749" s="38" t="s">
        <v>2</v>
      </c>
      <c r="M749" s="8" t="s">
        <v>1</v>
      </c>
      <c r="N749" s="39">
        <v>10</v>
      </c>
      <c r="O749" s="35"/>
      <c r="P749" s="35"/>
      <c r="Q749" s="35"/>
      <c r="R749" s="35"/>
      <c r="S749" s="35"/>
      <c r="T749" s="35"/>
      <c r="U749" s="35"/>
      <c r="V749" s="35"/>
      <c r="W749" s="35"/>
      <c r="X749" s="35"/>
    </row>
    <row r="750" spans="1:24" ht="25.5">
      <c r="A750" s="36">
        <v>748</v>
      </c>
      <c r="B750" s="18" t="s">
        <v>372</v>
      </c>
      <c r="C750" s="4" t="s">
        <v>10</v>
      </c>
      <c r="D750" s="4" t="s">
        <v>9</v>
      </c>
      <c r="E750" s="9">
        <v>32</v>
      </c>
      <c r="F750" s="37">
        <v>25.6</v>
      </c>
      <c r="G750" s="6" t="s">
        <v>5</v>
      </c>
      <c r="H750" s="5">
        <v>78.7</v>
      </c>
      <c r="I750" s="4" t="s">
        <v>52</v>
      </c>
      <c r="J750" s="3" t="s">
        <v>3</v>
      </c>
      <c r="K750" s="2">
        <v>2012</v>
      </c>
      <c r="L750" s="38" t="s">
        <v>2</v>
      </c>
      <c r="M750" s="8" t="s">
        <v>1</v>
      </c>
      <c r="N750" s="39">
        <v>10</v>
      </c>
      <c r="O750" s="35"/>
      <c r="P750" s="35"/>
      <c r="Q750" s="35"/>
      <c r="R750" s="35"/>
      <c r="S750" s="35"/>
      <c r="T750" s="35"/>
      <c r="U750" s="35"/>
      <c r="V750" s="35"/>
      <c r="W750" s="35"/>
      <c r="X750" s="35"/>
    </row>
    <row r="751" spans="1:24" ht="25.5">
      <c r="A751" s="36">
        <v>749</v>
      </c>
      <c r="B751" s="18" t="s">
        <v>372</v>
      </c>
      <c r="C751" s="4" t="s">
        <v>10</v>
      </c>
      <c r="D751" s="4" t="s">
        <v>6</v>
      </c>
      <c r="E751" s="9">
        <v>32</v>
      </c>
      <c r="F751" s="37">
        <v>25.6</v>
      </c>
      <c r="G751" s="6" t="s">
        <v>5</v>
      </c>
      <c r="H751" s="5">
        <v>78.7</v>
      </c>
      <c r="I751" s="4" t="s">
        <v>52</v>
      </c>
      <c r="J751" s="3" t="s">
        <v>3</v>
      </c>
      <c r="K751" s="2">
        <v>2012</v>
      </c>
      <c r="L751" s="38" t="s">
        <v>2</v>
      </c>
      <c r="M751" s="8" t="s">
        <v>1</v>
      </c>
      <c r="N751" s="39">
        <v>10</v>
      </c>
      <c r="O751" s="35"/>
      <c r="P751" s="35"/>
      <c r="Q751" s="35"/>
      <c r="R751" s="35"/>
      <c r="S751" s="35"/>
      <c r="T751" s="35"/>
      <c r="U751" s="35"/>
      <c r="V751" s="35"/>
      <c r="W751" s="35"/>
      <c r="X751" s="35"/>
    </row>
    <row r="752" spans="1:24" ht="25.5">
      <c r="A752" s="36">
        <v>750</v>
      </c>
      <c r="B752" s="18" t="s">
        <v>372</v>
      </c>
      <c r="C752" s="4" t="s">
        <v>10</v>
      </c>
      <c r="D752" s="4" t="s">
        <v>9</v>
      </c>
      <c r="E752" s="9">
        <v>57</v>
      </c>
      <c r="F752" s="37">
        <v>50</v>
      </c>
      <c r="G752" s="6" t="s">
        <v>5</v>
      </c>
      <c r="H752" s="5">
        <f>14.5+37.2+12.1+18.4+6.4+66+(33.9+10.2)+6+53.7+8.7</f>
        <v>267.10000000000002</v>
      </c>
      <c r="I752" s="4" t="s">
        <v>52</v>
      </c>
      <c r="J752" s="3" t="s">
        <v>3</v>
      </c>
      <c r="K752" s="2">
        <v>2012</v>
      </c>
      <c r="L752" s="38" t="s">
        <v>2</v>
      </c>
      <c r="M752" s="8" t="s">
        <v>1</v>
      </c>
      <c r="N752" s="39">
        <v>10</v>
      </c>
      <c r="O752" s="35"/>
      <c r="P752" s="35"/>
      <c r="Q752" s="35"/>
      <c r="R752" s="35"/>
      <c r="S752" s="35"/>
      <c r="T752" s="35"/>
      <c r="U752" s="35"/>
      <c r="V752" s="35"/>
      <c r="W752" s="35"/>
      <c r="X752" s="35"/>
    </row>
    <row r="753" spans="1:24" ht="25.5">
      <c r="A753" s="36">
        <v>751</v>
      </c>
      <c r="B753" s="18" t="s">
        <v>372</v>
      </c>
      <c r="C753" s="4" t="s">
        <v>10</v>
      </c>
      <c r="D753" s="4" t="s">
        <v>6</v>
      </c>
      <c r="E753" s="9">
        <v>57</v>
      </c>
      <c r="F753" s="37">
        <v>50</v>
      </c>
      <c r="G753" s="6" t="s">
        <v>5</v>
      </c>
      <c r="H753" s="5">
        <f>14.5+37.2+12.1+18.4+6.4+66+(33.9+10.2)+6+53.7+8.7</f>
        <v>267.10000000000002</v>
      </c>
      <c r="I753" s="4" t="s">
        <v>52</v>
      </c>
      <c r="J753" s="3" t="s">
        <v>3</v>
      </c>
      <c r="K753" s="2">
        <v>2012</v>
      </c>
      <c r="L753" s="38" t="s">
        <v>2</v>
      </c>
      <c r="M753" s="8" t="s">
        <v>1</v>
      </c>
      <c r="N753" s="39">
        <v>10</v>
      </c>
      <c r="O753" s="35"/>
      <c r="P753" s="35"/>
      <c r="Q753" s="35"/>
      <c r="R753" s="35"/>
      <c r="S753" s="35"/>
      <c r="T753" s="35"/>
      <c r="U753" s="35"/>
      <c r="V753" s="35"/>
      <c r="W753" s="35"/>
      <c r="X753" s="35"/>
    </row>
    <row r="754" spans="1:24" ht="25.5">
      <c r="A754" s="36">
        <v>752</v>
      </c>
      <c r="B754" s="18" t="s">
        <v>372</v>
      </c>
      <c r="C754" s="4" t="s">
        <v>10</v>
      </c>
      <c r="D754" s="4" t="s">
        <v>9</v>
      </c>
      <c r="E754" s="9">
        <v>76</v>
      </c>
      <c r="F754" s="37">
        <v>69</v>
      </c>
      <c r="G754" s="6" t="s">
        <v>5</v>
      </c>
      <c r="H754" s="5">
        <v>3.8</v>
      </c>
      <c r="I754" s="4" t="s">
        <v>52</v>
      </c>
      <c r="J754" s="3" t="s">
        <v>3</v>
      </c>
      <c r="K754" s="2">
        <v>2012</v>
      </c>
      <c r="L754" s="38" t="s">
        <v>2</v>
      </c>
      <c r="M754" s="8" t="s">
        <v>1</v>
      </c>
      <c r="N754" s="39">
        <v>10</v>
      </c>
      <c r="O754" s="35"/>
      <c r="P754" s="35"/>
      <c r="Q754" s="35"/>
      <c r="R754" s="35"/>
      <c r="S754" s="35"/>
      <c r="T754" s="35"/>
      <c r="U754" s="35"/>
      <c r="V754" s="35"/>
      <c r="W754" s="35"/>
      <c r="X754" s="35"/>
    </row>
    <row r="755" spans="1:24" ht="25.5">
      <c r="A755" s="36">
        <v>753</v>
      </c>
      <c r="B755" s="18" t="s">
        <v>372</v>
      </c>
      <c r="C755" s="4" t="s">
        <v>10</v>
      </c>
      <c r="D755" s="4" t="s">
        <v>6</v>
      </c>
      <c r="E755" s="9">
        <v>76</v>
      </c>
      <c r="F755" s="37">
        <v>69</v>
      </c>
      <c r="G755" s="6" t="s">
        <v>5</v>
      </c>
      <c r="H755" s="5">
        <v>3.8</v>
      </c>
      <c r="I755" s="4" t="s">
        <v>52</v>
      </c>
      <c r="J755" s="3" t="s">
        <v>3</v>
      </c>
      <c r="K755" s="2">
        <v>2012</v>
      </c>
      <c r="L755" s="38" t="s">
        <v>2</v>
      </c>
      <c r="M755" s="8" t="s">
        <v>1</v>
      </c>
      <c r="N755" s="39">
        <v>10</v>
      </c>
      <c r="O755" s="35"/>
      <c r="P755" s="35"/>
      <c r="Q755" s="35"/>
      <c r="R755" s="35"/>
      <c r="S755" s="35"/>
      <c r="T755" s="35"/>
      <c r="U755" s="35"/>
      <c r="V755" s="35"/>
      <c r="W755" s="35"/>
      <c r="X755" s="35"/>
    </row>
    <row r="756" spans="1:24" ht="38.25">
      <c r="A756" s="36">
        <v>754</v>
      </c>
      <c r="B756" s="41" t="s">
        <v>374</v>
      </c>
      <c r="C756" s="4" t="s">
        <v>10</v>
      </c>
      <c r="D756" s="4" t="s">
        <v>9</v>
      </c>
      <c r="E756" s="9">
        <v>89</v>
      </c>
      <c r="F756" s="37">
        <v>82</v>
      </c>
      <c r="G756" s="6" t="s">
        <v>5</v>
      </c>
      <c r="H756" s="5">
        <v>10.9</v>
      </c>
      <c r="I756" s="4" t="s">
        <v>52</v>
      </c>
      <c r="J756" s="3" t="s">
        <v>3</v>
      </c>
      <c r="K756" s="2">
        <v>2012</v>
      </c>
      <c r="L756" s="38" t="s">
        <v>2</v>
      </c>
      <c r="M756" s="8" t="s">
        <v>1</v>
      </c>
      <c r="N756" s="39">
        <v>10</v>
      </c>
      <c r="O756" s="35"/>
      <c r="P756" s="35"/>
      <c r="Q756" s="35"/>
      <c r="R756" s="35"/>
      <c r="S756" s="35"/>
      <c r="T756" s="35"/>
      <c r="U756" s="35"/>
      <c r="V756" s="35"/>
      <c r="W756" s="35"/>
      <c r="X756" s="35"/>
    </row>
    <row r="757" spans="1:24" ht="38.25">
      <c r="A757" s="36">
        <v>755</v>
      </c>
      <c r="B757" s="41" t="s">
        <v>374</v>
      </c>
      <c r="C757" s="4" t="s">
        <v>10</v>
      </c>
      <c r="D757" s="4" t="s">
        <v>6</v>
      </c>
      <c r="E757" s="9">
        <v>89</v>
      </c>
      <c r="F757" s="37">
        <v>82</v>
      </c>
      <c r="G757" s="6" t="s">
        <v>5</v>
      </c>
      <c r="H757" s="5">
        <v>10.9</v>
      </c>
      <c r="I757" s="4" t="s">
        <v>52</v>
      </c>
      <c r="J757" s="3" t="s">
        <v>3</v>
      </c>
      <c r="K757" s="2">
        <v>2012</v>
      </c>
      <c r="L757" s="38" t="s">
        <v>2</v>
      </c>
      <c r="M757" s="8" t="s">
        <v>1</v>
      </c>
      <c r="N757" s="39">
        <v>10</v>
      </c>
      <c r="O757" s="35"/>
      <c r="P757" s="35"/>
      <c r="Q757" s="35"/>
      <c r="R757" s="35"/>
      <c r="S757" s="35"/>
      <c r="T757" s="35"/>
      <c r="U757" s="35"/>
      <c r="V757" s="35"/>
      <c r="W757" s="35"/>
      <c r="X757" s="35"/>
    </row>
    <row r="758" spans="1:24" ht="25.5">
      <c r="A758" s="36">
        <v>756</v>
      </c>
      <c r="B758" s="18" t="s">
        <v>390</v>
      </c>
      <c r="C758" s="4" t="s">
        <v>10</v>
      </c>
      <c r="D758" s="4" t="s">
        <v>9</v>
      </c>
      <c r="E758" s="37">
        <v>57</v>
      </c>
      <c r="F758" s="37">
        <v>50</v>
      </c>
      <c r="G758" s="6" t="s">
        <v>5</v>
      </c>
      <c r="H758" s="5">
        <v>92.8</v>
      </c>
      <c r="I758" s="4" t="s">
        <v>52</v>
      </c>
      <c r="J758" s="3" t="s">
        <v>3</v>
      </c>
      <c r="K758" s="2">
        <v>2012</v>
      </c>
      <c r="L758" s="38" t="s">
        <v>2</v>
      </c>
      <c r="M758" s="8" t="s">
        <v>1</v>
      </c>
      <c r="N758" s="39">
        <v>10</v>
      </c>
      <c r="O758" s="35"/>
      <c r="P758" s="35"/>
      <c r="Q758" s="35"/>
      <c r="R758" s="35"/>
      <c r="S758" s="35"/>
      <c r="T758" s="35"/>
      <c r="U758" s="35"/>
      <c r="V758" s="35"/>
      <c r="W758" s="35"/>
      <c r="X758" s="35"/>
    </row>
    <row r="759" spans="1:24" ht="25.5">
      <c r="A759" s="36">
        <v>757</v>
      </c>
      <c r="B759" s="18" t="s">
        <v>390</v>
      </c>
      <c r="C759" s="4" t="s">
        <v>10</v>
      </c>
      <c r="D759" s="4" t="s">
        <v>6</v>
      </c>
      <c r="E759" s="37">
        <v>57</v>
      </c>
      <c r="F759" s="37">
        <v>50</v>
      </c>
      <c r="G759" s="6" t="s">
        <v>5</v>
      </c>
      <c r="H759" s="5">
        <v>92.8</v>
      </c>
      <c r="I759" s="4" t="s">
        <v>52</v>
      </c>
      <c r="J759" s="3" t="s">
        <v>3</v>
      </c>
      <c r="K759" s="2">
        <v>2012</v>
      </c>
      <c r="L759" s="38" t="s">
        <v>2</v>
      </c>
      <c r="M759" s="8" t="s">
        <v>1</v>
      </c>
      <c r="N759" s="39">
        <v>10</v>
      </c>
      <c r="O759" s="35"/>
      <c r="P759" s="35"/>
      <c r="Q759" s="35"/>
      <c r="R759" s="35"/>
      <c r="S759" s="35"/>
      <c r="T759" s="35"/>
      <c r="U759" s="35"/>
      <c r="V759" s="35"/>
      <c r="W759" s="35"/>
      <c r="X759" s="35"/>
    </row>
    <row r="760" spans="1:24" ht="25.5">
      <c r="A760" s="36">
        <v>758</v>
      </c>
      <c r="B760" s="7" t="s">
        <v>215</v>
      </c>
      <c r="C760" s="4" t="s">
        <v>10</v>
      </c>
      <c r="D760" s="4" t="s">
        <v>9</v>
      </c>
      <c r="E760" s="9">
        <v>89</v>
      </c>
      <c r="F760" s="37">
        <v>82</v>
      </c>
      <c r="G760" s="6" t="s">
        <v>5</v>
      </c>
      <c r="H760" s="5">
        <v>7.7999999999999972</v>
      </c>
      <c r="I760" s="4" t="s">
        <v>52</v>
      </c>
      <c r="J760" s="3" t="s">
        <v>51</v>
      </c>
      <c r="K760" s="2">
        <v>1990</v>
      </c>
      <c r="L760" s="38" t="s">
        <v>2</v>
      </c>
      <c r="M760" s="8" t="s">
        <v>1</v>
      </c>
      <c r="N760" s="39">
        <v>10</v>
      </c>
      <c r="O760" s="35"/>
      <c r="P760" s="35"/>
      <c r="Q760" s="35"/>
      <c r="R760" s="35"/>
      <c r="S760" s="35"/>
      <c r="T760" s="35"/>
      <c r="U760" s="35"/>
      <c r="V760" s="35"/>
      <c r="W760" s="35"/>
      <c r="X760" s="35"/>
    </row>
    <row r="761" spans="1:24" ht="25.5">
      <c r="A761" s="36">
        <v>759</v>
      </c>
      <c r="B761" s="7" t="s">
        <v>215</v>
      </c>
      <c r="C761" s="4" t="s">
        <v>10</v>
      </c>
      <c r="D761" s="4" t="s">
        <v>6</v>
      </c>
      <c r="E761" s="9">
        <v>89</v>
      </c>
      <c r="F761" s="37">
        <v>82</v>
      </c>
      <c r="G761" s="6" t="s">
        <v>5</v>
      </c>
      <c r="H761" s="5">
        <v>7.7999999999999972</v>
      </c>
      <c r="I761" s="4" t="s">
        <v>52</v>
      </c>
      <c r="J761" s="3" t="s">
        <v>51</v>
      </c>
      <c r="K761" s="2">
        <v>1990</v>
      </c>
      <c r="L761" s="38" t="s">
        <v>2</v>
      </c>
      <c r="M761" s="8" t="s">
        <v>1</v>
      </c>
      <c r="N761" s="39">
        <v>10</v>
      </c>
      <c r="O761" s="35"/>
      <c r="P761" s="35"/>
      <c r="Q761" s="35"/>
      <c r="R761" s="35"/>
      <c r="S761" s="35"/>
      <c r="T761" s="35"/>
      <c r="U761" s="35"/>
      <c r="V761" s="35"/>
      <c r="W761" s="35"/>
      <c r="X761" s="35"/>
    </row>
    <row r="762" spans="1:24" ht="25.5">
      <c r="A762" s="36">
        <v>760</v>
      </c>
      <c r="B762" s="7" t="s">
        <v>215</v>
      </c>
      <c r="C762" s="4" t="s">
        <v>10</v>
      </c>
      <c r="D762" s="4" t="s">
        <v>9</v>
      </c>
      <c r="E762" s="37">
        <v>57</v>
      </c>
      <c r="F762" s="37">
        <v>50</v>
      </c>
      <c r="G762" s="6" t="s">
        <v>5</v>
      </c>
      <c r="H762" s="5">
        <v>50.2</v>
      </c>
      <c r="I762" s="4" t="s">
        <v>52</v>
      </c>
      <c r="J762" s="3" t="s">
        <v>3</v>
      </c>
      <c r="K762" s="2">
        <v>2011</v>
      </c>
      <c r="L762" s="38" t="s">
        <v>2</v>
      </c>
      <c r="M762" s="8" t="s">
        <v>1</v>
      </c>
      <c r="N762" s="39">
        <v>10</v>
      </c>
      <c r="O762" s="35"/>
      <c r="P762" s="35"/>
      <c r="Q762" s="35"/>
      <c r="R762" s="35"/>
      <c r="S762" s="35"/>
      <c r="T762" s="35"/>
      <c r="U762" s="35"/>
      <c r="V762" s="35"/>
      <c r="W762" s="35"/>
      <c r="X762" s="35"/>
    </row>
    <row r="763" spans="1:24" ht="25.5">
      <c r="A763" s="36">
        <v>761</v>
      </c>
      <c r="B763" s="7" t="s">
        <v>215</v>
      </c>
      <c r="C763" s="4" t="s">
        <v>10</v>
      </c>
      <c r="D763" s="4" t="s">
        <v>6</v>
      </c>
      <c r="E763" s="37">
        <v>57</v>
      </c>
      <c r="F763" s="37">
        <v>50</v>
      </c>
      <c r="G763" s="6" t="s">
        <v>5</v>
      </c>
      <c r="H763" s="5">
        <v>50.2</v>
      </c>
      <c r="I763" s="4" t="s">
        <v>52</v>
      </c>
      <c r="J763" s="3" t="s">
        <v>3</v>
      </c>
      <c r="K763" s="2">
        <v>2011</v>
      </c>
      <c r="L763" s="38" t="s">
        <v>2</v>
      </c>
      <c r="M763" s="8" t="s">
        <v>1</v>
      </c>
      <c r="N763" s="39">
        <v>10</v>
      </c>
      <c r="O763" s="35"/>
      <c r="P763" s="35"/>
      <c r="Q763" s="35"/>
      <c r="R763" s="35"/>
      <c r="S763" s="35"/>
      <c r="T763" s="35"/>
      <c r="U763" s="35"/>
      <c r="V763" s="35"/>
      <c r="W763" s="35"/>
      <c r="X763" s="35"/>
    </row>
    <row r="764" spans="1:24" ht="25.5">
      <c r="A764" s="36">
        <v>762</v>
      </c>
      <c r="B764" s="7" t="s">
        <v>389</v>
      </c>
      <c r="C764" s="4" t="s">
        <v>10</v>
      </c>
      <c r="D764" s="4" t="s">
        <v>9</v>
      </c>
      <c r="E764" s="37">
        <v>45</v>
      </c>
      <c r="F764" s="37">
        <v>38</v>
      </c>
      <c r="G764" s="6" t="s">
        <v>5</v>
      </c>
      <c r="H764" s="5">
        <v>82</v>
      </c>
      <c r="I764" s="4" t="s">
        <v>52</v>
      </c>
      <c r="J764" s="3" t="s">
        <v>3</v>
      </c>
      <c r="K764" s="2">
        <v>2000</v>
      </c>
      <c r="L764" s="38" t="s">
        <v>2</v>
      </c>
      <c r="M764" s="8" t="s">
        <v>1</v>
      </c>
      <c r="N764" s="39">
        <v>10</v>
      </c>
      <c r="O764" s="35"/>
      <c r="P764" s="35"/>
      <c r="Q764" s="35"/>
      <c r="R764" s="35"/>
      <c r="S764" s="35"/>
      <c r="T764" s="35"/>
      <c r="U764" s="35"/>
      <c r="V764" s="35"/>
      <c r="W764" s="35"/>
      <c r="X764" s="35"/>
    </row>
    <row r="765" spans="1:24" ht="25.5">
      <c r="A765" s="36">
        <v>763</v>
      </c>
      <c r="B765" s="7" t="s">
        <v>389</v>
      </c>
      <c r="C765" s="4" t="s">
        <v>10</v>
      </c>
      <c r="D765" s="4" t="s">
        <v>6</v>
      </c>
      <c r="E765" s="37">
        <v>45</v>
      </c>
      <c r="F765" s="37">
        <v>38</v>
      </c>
      <c r="G765" s="6" t="s">
        <v>5</v>
      </c>
      <c r="H765" s="5">
        <v>82</v>
      </c>
      <c r="I765" s="4" t="s">
        <v>52</v>
      </c>
      <c r="J765" s="3" t="s">
        <v>3</v>
      </c>
      <c r="K765" s="2">
        <v>2000</v>
      </c>
      <c r="L765" s="38" t="s">
        <v>2</v>
      </c>
      <c r="M765" s="8" t="s">
        <v>1</v>
      </c>
      <c r="N765" s="39">
        <v>10</v>
      </c>
      <c r="O765" s="35"/>
      <c r="P765" s="35"/>
      <c r="Q765" s="35"/>
      <c r="R765" s="35"/>
      <c r="S765" s="35"/>
      <c r="T765" s="35"/>
      <c r="U765" s="35"/>
      <c r="V765" s="35"/>
      <c r="W765" s="35"/>
      <c r="X765" s="35"/>
    </row>
    <row r="766" spans="1:24" ht="25.5">
      <c r="A766" s="36">
        <v>764</v>
      </c>
      <c r="B766" s="7" t="s">
        <v>388</v>
      </c>
      <c r="C766" s="4" t="s">
        <v>10</v>
      </c>
      <c r="D766" s="4" t="s">
        <v>9</v>
      </c>
      <c r="E766" s="37">
        <v>38</v>
      </c>
      <c r="F766" s="37">
        <v>31.6</v>
      </c>
      <c r="G766" s="6" t="s">
        <v>5</v>
      </c>
      <c r="H766" s="5">
        <v>35</v>
      </c>
      <c r="I766" s="4" t="s">
        <v>52</v>
      </c>
      <c r="J766" s="3" t="s">
        <v>3</v>
      </c>
      <c r="K766" s="2">
        <v>2001</v>
      </c>
      <c r="L766" s="38" t="s">
        <v>2</v>
      </c>
      <c r="M766" s="8" t="s">
        <v>1</v>
      </c>
      <c r="N766" s="39">
        <v>10</v>
      </c>
      <c r="O766" s="35"/>
      <c r="P766" s="35"/>
      <c r="Q766" s="35"/>
      <c r="R766" s="35"/>
      <c r="S766" s="35"/>
      <c r="T766" s="35"/>
      <c r="U766" s="35"/>
      <c r="V766" s="35"/>
      <c r="W766" s="35"/>
      <c r="X766" s="35"/>
    </row>
    <row r="767" spans="1:24" ht="25.5">
      <c r="A767" s="36">
        <v>765</v>
      </c>
      <c r="B767" s="7" t="s">
        <v>388</v>
      </c>
      <c r="C767" s="4" t="s">
        <v>10</v>
      </c>
      <c r="D767" s="4" t="s">
        <v>6</v>
      </c>
      <c r="E767" s="37">
        <v>38</v>
      </c>
      <c r="F767" s="37">
        <v>31.6</v>
      </c>
      <c r="G767" s="6" t="s">
        <v>5</v>
      </c>
      <c r="H767" s="5">
        <v>35</v>
      </c>
      <c r="I767" s="4" t="s">
        <v>52</v>
      </c>
      <c r="J767" s="3" t="s">
        <v>3</v>
      </c>
      <c r="K767" s="2">
        <v>2001</v>
      </c>
      <c r="L767" s="38" t="s">
        <v>2</v>
      </c>
      <c r="M767" s="8" t="s">
        <v>1</v>
      </c>
      <c r="N767" s="39">
        <v>10</v>
      </c>
      <c r="O767" s="35"/>
      <c r="P767" s="35"/>
      <c r="Q767" s="35"/>
      <c r="R767" s="35"/>
      <c r="S767" s="35"/>
      <c r="T767" s="35"/>
      <c r="U767" s="35"/>
      <c r="V767" s="35"/>
      <c r="W767" s="35"/>
      <c r="X767" s="35"/>
    </row>
    <row r="768" spans="1:24" ht="25.5">
      <c r="A768" s="36">
        <v>766</v>
      </c>
      <c r="B768" s="7" t="s">
        <v>371</v>
      </c>
      <c r="C768" s="4" t="s">
        <v>10</v>
      </c>
      <c r="D768" s="4" t="s">
        <v>9</v>
      </c>
      <c r="E768" s="37">
        <v>38</v>
      </c>
      <c r="F768" s="37">
        <v>31.6</v>
      </c>
      <c r="G768" s="6" t="s">
        <v>5</v>
      </c>
      <c r="H768" s="5">
        <v>16</v>
      </c>
      <c r="I768" s="4" t="s">
        <v>52</v>
      </c>
      <c r="J768" s="3" t="s">
        <v>3</v>
      </c>
      <c r="K768" s="2">
        <v>1999</v>
      </c>
      <c r="L768" s="38" t="s">
        <v>2</v>
      </c>
      <c r="M768" s="8" t="s">
        <v>1</v>
      </c>
      <c r="N768" s="39">
        <v>10</v>
      </c>
      <c r="O768" s="35"/>
      <c r="P768" s="35"/>
      <c r="Q768" s="35"/>
      <c r="R768" s="35"/>
      <c r="S768" s="35"/>
      <c r="T768" s="35"/>
      <c r="U768" s="35"/>
      <c r="V768" s="35"/>
      <c r="W768" s="35"/>
      <c r="X768" s="35"/>
    </row>
    <row r="769" spans="1:24" ht="25.5">
      <c r="A769" s="36">
        <v>767</v>
      </c>
      <c r="B769" s="7" t="s">
        <v>371</v>
      </c>
      <c r="C769" s="4" t="s">
        <v>10</v>
      </c>
      <c r="D769" s="4" t="s">
        <v>6</v>
      </c>
      <c r="E769" s="37">
        <v>38</v>
      </c>
      <c r="F769" s="37">
        <v>31.6</v>
      </c>
      <c r="G769" s="6" t="s">
        <v>5</v>
      </c>
      <c r="H769" s="5">
        <v>16</v>
      </c>
      <c r="I769" s="4" t="s">
        <v>52</v>
      </c>
      <c r="J769" s="3" t="s">
        <v>3</v>
      </c>
      <c r="K769" s="2">
        <v>1999</v>
      </c>
      <c r="L769" s="38" t="s">
        <v>2</v>
      </c>
      <c r="M769" s="8" t="s">
        <v>1</v>
      </c>
      <c r="N769" s="39">
        <v>10</v>
      </c>
      <c r="O769" s="35"/>
      <c r="P769" s="35"/>
      <c r="Q769" s="35"/>
      <c r="R769" s="35"/>
      <c r="S769" s="35"/>
      <c r="T769" s="35"/>
      <c r="U769" s="35"/>
      <c r="V769" s="35"/>
      <c r="W769" s="35"/>
      <c r="X769" s="35"/>
    </row>
    <row r="770" spans="1:24" ht="25.5">
      <c r="A770" s="36">
        <v>768</v>
      </c>
      <c r="B770" s="7" t="s">
        <v>371</v>
      </c>
      <c r="C770" s="4" t="s">
        <v>10</v>
      </c>
      <c r="D770" s="4" t="s">
        <v>9</v>
      </c>
      <c r="E770" s="37">
        <v>32</v>
      </c>
      <c r="F770" s="37">
        <v>25.6</v>
      </c>
      <c r="G770" s="6" t="s">
        <v>5</v>
      </c>
      <c r="H770" s="5">
        <v>37</v>
      </c>
      <c r="I770" s="4" t="s">
        <v>52</v>
      </c>
      <c r="J770" s="3" t="s">
        <v>3</v>
      </c>
      <c r="K770" s="2">
        <v>1999</v>
      </c>
      <c r="L770" s="38" t="s">
        <v>2</v>
      </c>
      <c r="M770" s="8" t="s">
        <v>1</v>
      </c>
      <c r="N770" s="39">
        <v>10</v>
      </c>
      <c r="O770" s="35"/>
      <c r="P770" s="35"/>
      <c r="Q770" s="35"/>
      <c r="R770" s="35"/>
      <c r="S770" s="35"/>
      <c r="T770" s="35"/>
      <c r="U770" s="35"/>
      <c r="V770" s="35"/>
      <c r="W770" s="35"/>
      <c r="X770" s="35"/>
    </row>
    <row r="771" spans="1:24" ht="25.5">
      <c r="A771" s="36">
        <v>769</v>
      </c>
      <c r="B771" s="7" t="s">
        <v>371</v>
      </c>
      <c r="C771" s="4" t="s">
        <v>10</v>
      </c>
      <c r="D771" s="4" t="s">
        <v>6</v>
      </c>
      <c r="E771" s="37">
        <v>32</v>
      </c>
      <c r="F771" s="37">
        <v>25.6</v>
      </c>
      <c r="G771" s="6" t="s">
        <v>5</v>
      </c>
      <c r="H771" s="5">
        <v>37</v>
      </c>
      <c r="I771" s="4" t="s">
        <v>52</v>
      </c>
      <c r="J771" s="3" t="s">
        <v>3</v>
      </c>
      <c r="K771" s="2">
        <v>1999</v>
      </c>
      <c r="L771" s="38" t="s">
        <v>2</v>
      </c>
      <c r="M771" s="8" t="s">
        <v>1</v>
      </c>
      <c r="N771" s="39">
        <v>10</v>
      </c>
      <c r="O771" s="35"/>
      <c r="P771" s="35"/>
      <c r="Q771" s="35"/>
      <c r="R771" s="35"/>
      <c r="S771" s="35"/>
      <c r="T771" s="35"/>
      <c r="U771" s="35"/>
      <c r="V771" s="35"/>
      <c r="W771" s="35"/>
      <c r="X771" s="35"/>
    </row>
    <row r="772" spans="1:24" ht="25.5">
      <c r="A772" s="36">
        <v>770</v>
      </c>
      <c r="B772" s="7" t="s">
        <v>371</v>
      </c>
      <c r="C772" s="4" t="s">
        <v>10</v>
      </c>
      <c r="D772" s="4" t="s">
        <v>9</v>
      </c>
      <c r="E772" s="37">
        <v>45</v>
      </c>
      <c r="F772" s="37">
        <v>38</v>
      </c>
      <c r="G772" s="6" t="s">
        <v>5</v>
      </c>
      <c r="H772" s="5">
        <v>32</v>
      </c>
      <c r="I772" s="4" t="s">
        <v>52</v>
      </c>
      <c r="J772" s="3" t="s">
        <v>3</v>
      </c>
      <c r="K772" s="2">
        <v>1999</v>
      </c>
      <c r="L772" s="38" t="s">
        <v>2</v>
      </c>
      <c r="M772" s="8" t="s">
        <v>1</v>
      </c>
      <c r="N772" s="39">
        <v>10</v>
      </c>
      <c r="O772" s="35"/>
      <c r="P772" s="35"/>
      <c r="Q772" s="35"/>
      <c r="R772" s="35"/>
      <c r="S772" s="35"/>
      <c r="T772" s="35"/>
      <c r="U772" s="35"/>
      <c r="V772" s="35"/>
      <c r="W772" s="35"/>
      <c r="X772" s="35"/>
    </row>
    <row r="773" spans="1:24" ht="25.5">
      <c r="A773" s="36">
        <v>771</v>
      </c>
      <c r="B773" s="7" t="s">
        <v>371</v>
      </c>
      <c r="C773" s="4" t="s">
        <v>10</v>
      </c>
      <c r="D773" s="4" t="s">
        <v>6</v>
      </c>
      <c r="E773" s="37">
        <v>45</v>
      </c>
      <c r="F773" s="37">
        <v>38</v>
      </c>
      <c r="G773" s="6" t="s">
        <v>5</v>
      </c>
      <c r="H773" s="5">
        <v>32</v>
      </c>
      <c r="I773" s="4" t="s">
        <v>52</v>
      </c>
      <c r="J773" s="3" t="s">
        <v>3</v>
      </c>
      <c r="K773" s="2">
        <v>1999</v>
      </c>
      <c r="L773" s="38" t="s">
        <v>2</v>
      </c>
      <c r="M773" s="8" t="s">
        <v>1</v>
      </c>
      <c r="N773" s="39">
        <v>10</v>
      </c>
      <c r="O773" s="35"/>
      <c r="P773" s="35"/>
      <c r="Q773" s="35"/>
      <c r="R773" s="35"/>
      <c r="S773" s="35"/>
      <c r="T773" s="35"/>
      <c r="U773" s="35"/>
      <c r="V773" s="35"/>
      <c r="W773" s="35"/>
      <c r="X773" s="35"/>
    </row>
    <row r="774" spans="1:24" ht="25.5">
      <c r="A774" s="36">
        <v>772</v>
      </c>
      <c r="B774" s="7" t="s">
        <v>371</v>
      </c>
      <c r="C774" s="4" t="s">
        <v>10</v>
      </c>
      <c r="D774" s="4" t="s">
        <v>9</v>
      </c>
      <c r="E774" s="37">
        <v>57</v>
      </c>
      <c r="F774" s="37">
        <v>50</v>
      </c>
      <c r="G774" s="6" t="s">
        <v>5</v>
      </c>
      <c r="H774" s="5">
        <v>85</v>
      </c>
      <c r="I774" s="4" t="s">
        <v>52</v>
      </c>
      <c r="J774" s="3" t="s">
        <v>3</v>
      </c>
      <c r="K774" s="2">
        <v>1999</v>
      </c>
      <c r="L774" s="38" t="s">
        <v>2</v>
      </c>
      <c r="M774" s="8" t="s">
        <v>1</v>
      </c>
      <c r="N774" s="39">
        <v>10</v>
      </c>
      <c r="O774" s="35"/>
      <c r="P774" s="35"/>
      <c r="Q774" s="35"/>
      <c r="R774" s="35"/>
      <c r="S774" s="35"/>
      <c r="T774" s="35"/>
      <c r="U774" s="35"/>
      <c r="V774" s="35"/>
      <c r="W774" s="35"/>
      <c r="X774" s="35"/>
    </row>
    <row r="775" spans="1:24" ht="25.5">
      <c r="A775" s="36">
        <v>773</v>
      </c>
      <c r="B775" s="7" t="s">
        <v>371</v>
      </c>
      <c r="C775" s="4" t="s">
        <v>10</v>
      </c>
      <c r="D775" s="4" t="s">
        <v>6</v>
      </c>
      <c r="E775" s="37">
        <v>57</v>
      </c>
      <c r="F775" s="37">
        <v>50</v>
      </c>
      <c r="G775" s="6" t="s">
        <v>5</v>
      </c>
      <c r="H775" s="5">
        <v>85</v>
      </c>
      <c r="I775" s="4" t="s">
        <v>52</v>
      </c>
      <c r="J775" s="3" t="s">
        <v>3</v>
      </c>
      <c r="K775" s="2">
        <v>1999</v>
      </c>
      <c r="L775" s="38" t="s">
        <v>2</v>
      </c>
      <c r="M775" s="8" t="s">
        <v>1</v>
      </c>
      <c r="N775" s="39">
        <v>10</v>
      </c>
      <c r="O775" s="35"/>
      <c r="P775" s="35"/>
      <c r="Q775" s="35"/>
      <c r="R775" s="35"/>
      <c r="S775" s="35"/>
      <c r="T775" s="35"/>
      <c r="U775" s="35"/>
      <c r="V775" s="35"/>
      <c r="W775" s="35"/>
      <c r="X775" s="35"/>
    </row>
    <row r="776" spans="1:24" ht="25.5">
      <c r="A776" s="36">
        <v>774</v>
      </c>
      <c r="B776" s="7" t="s">
        <v>371</v>
      </c>
      <c r="C776" s="4" t="s">
        <v>10</v>
      </c>
      <c r="D776" s="4" t="s">
        <v>9</v>
      </c>
      <c r="E776" s="37">
        <v>76</v>
      </c>
      <c r="F776" s="37">
        <v>69</v>
      </c>
      <c r="G776" s="6" t="s">
        <v>5</v>
      </c>
      <c r="H776" s="5">
        <v>166</v>
      </c>
      <c r="I776" s="4" t="s">
        <v>52</v>
      </c>
      <c r="J776" s="3" t="s">
        <v>3</v>
      </c>
      <c r="K776" s="2">
        <v>1999</v>
      </c>
      <c r="L776" s="38" t="s">
        <v>2</v>
      </c>
      <c r="M776" s="8" t="s">
        <v>1</v>
      </c>
      <c r="N776" s="39">
        <v>10</v>
      </c>
      <c r="O776" s="35"/>
      <c r="P776" s="35"/>
      <c r="Q776" s="35"/>
      <c r="R776" s="35"/>
      <c r="S776" s="35"/>
      <c r="T776" s="35"/>
      <c r="U776" s="35"/>
      <c r="V776" s="35"/>
      <c r="W776" s="35"/>
      <c r="X776" s="35"/>
    </row>
    <row r="777" spans="1:24" ht="25.5">
      <c r="A777" s="36">
        <v>775</v>
      </c>
      <c r="B777" s="7" t="s">
        <v>371</v>
      </c>
      <c r="C777" s="4" t="s">
        <v>10</v>
      </c>
      <c r="D777" s="4" t="s">
        <v>6</v>
      </c>
      <c r="E777" s="37">
        <v>76</v>
      </c>
      <c r="F777" s="37">
        <v>69</v>
      </c>
      <c r="G777" s="6" t="s">
        <v>5</v>
      </c>
      <c r="H777" s="5">
        <v>166</v>
      </c>
      <c r="I777" s="4" t="s">
        <v>52</v>
      </c>
      <c r="J777" s="3" t="s">
        <v>3</v>
      </c>
      <c r="K777" s="2">
        <v>1999</v>
      </c>
      <c r="L777" s="38" t="s">
        <v>2</v>
      </c>
      <c r="M777" s="8" t="s">
        <v>1</v>
      </c>
      <c r="N777" s="39">
        <v>10</v>
      </c>
      <c r="O777" s="35"/>
      <c r="P777" s="35"/>
      <c r="Q777" s="35"/>
      <c r="R777" s="35"/>
      <c r="S777" s="35"/>
      <c r="T777" s="35"/>
      <c r="U777" s="35"/>
      <c r="V777" s="35"/>
      <c r="W777" s="35"/>
      <c r="X777" s="35"/>
    </row>
    <row r="778" spans="1:24" ht="25.5">
      <c r="A778" s="36">
        <v>776</v>
      </c>
      <c r="B778" s="7" t="s">
        <v>387</v>
      </c>
      <c r="C778" s="4" t="s">
        <v>10</v>
      </c>
      <c r="D778" s="4" t="s">
        <v>9</v>
      </c>
      <c r="E778" s="37">
        <v>57</v>
      </c>
      <c r="F778" s="37">
        <v>50</v>
      </c>
      <c r="G778" s="6" t="s">
        <v>5</v>
      </c>
      <c r="H778" s="5">
        <v>66</v>
      </c>
      <c r="I778" s="4" t="s">
        <v>52</v>
      </c>
      <c r="J778" s="3" t="s">
        <v>3</v>
      </c>
      <c r="K778" s="2">
        <v>2007</v>
      </c>
      <c r="L778" s="38" t="s">
        <v>2</v>
      </c>
      <c r="M778" s="8" t="s">
        <v>1</v>
      </c>
      <c r="N778" s="39">
        <v>10</v>
      </c>
      <c r="O778" s="35"/>
      <c r="P778" s="35"/>
      <c r="Q778" s="35"/>
      <c r="R778" s="35"/>
      <c r="S778" s="35"/>
      <c r="T778" s="35"/>
      <c r="U778" s="35"/>
      <c r="V778" s="35"/>
      <c r="W778" s="35"/>
      <c r="X778" s="35"/>
    </row>
    <row r="779" spans="1:24" ht="25.5">
      <c r="A779" s="36">
        <v>777</v>
      </c>
      <c r="B779" s="7" t="s">
        <v>387</v>
      </c>
      <c r="C779" s="4" t="s">
        <v>10</v>
      </c>
      <c r="D779" s="4" t="s">
        <v>6</v>
      </c>
      <c r="E779" s="37">
        <v>57</v>
      </c>
      <c r="F779" s="37">
        <v>50</v>
      </c>
      <c r="G779" s="6" t="s">
        <v>5</v>
      </c>
      <c r="H779" s="5">
        <v>66</v>
      </c>
      <c r="I779" s="4" t="s">
        <v>52</v>
      </c>
      <c r="J779" s="3" t="s">
        <v>3</v>
      </c>
      <c r="K779" s="2">
        <v>2007</v>
      </c>
      <c r="L779" s="38" t="s">
        <v>2</v>
      </c>
      <c r="M779" s="8" t="s">
        <v>1</v>
      </c>
      <c r="N779" s="39">
        <v>10</v>
      </c>
      <c r="O779" s="35"/>
      <c r="P779" s="35"/>
      <c r="Q779" s="35"/>
      <c r="R779" s="35"/>
      <c r="S779" s="35"/>
      <c r="T779" s="35"/>
      <c r="U779" s="35"/>
      <c r="V779" s="35"/>
      <c r="W779" s="35"/>
      <c r="X779" s="35"/>
    </row>
    <row r="780" spans="1:24" ht="25.5">
      <c r="A780" s="36">
        <v>778</v>
      </c>
      <c r="B780" s="7" t="s">
        <v>386</v>
      </c>
      <c r="C780" s="4" t="s">
        <v>7</v>
      </c>
      <c r="D780" s="4" t="s">
        <v>9</v>
      </c>
      <c r="E780" s="37">
        <v>89</v>
      </c>
      <c r="F780" s="37">
        <v>82</v>
      </c>
      <c r="G780" s="6" t="s">
        <v>5</v>
      </c>
      <c r="H780" s="5">
        <v>16.7</v>
      </c>
      <c r="I780" s="4" t="s">
        <v>52</v>
      </c>
      <c r="J780" s="3" t="s">
        <v>3</v>
      </c>
      <c r="K780" s="2">
        <v>2006</v>
      </c>
      <c r="L780" s="38" t="s">
        <v>2</v>
      </c>
      <c r="M780" s="8" t="s">
        <v>1</v>
      </c>
      <c r="N780" s="39">
        <v>10</v>
      </c>
      <c r="O780" s="35"/>
      <c r="P780" s="35"/>
      <c r="Q780" s="35"/>
      <c r="R780" s="35"/>
      <c r="S780" s="35"/>
      <c r="T780" s="35"/>
      <c r="U780" s="35"/>
      <c r="V780" s="35"/>
      <c r="W780" s="35"/>
      <c r="X780" s="35"/>
    </row>
    <row r="781" spans="1:24" ht="25.5">
      <c r="A781" s="36">
        <v>779</v>
      </c>
      <c r="B781" s="7" t="s">
        <v>386</v>
      </c>
      <c r="C781" s="4" t="s">
        <v>7</v>
      </c>
      <c r="D781" s="4" t="s">
        <v>6</v>
      </c>
      <c r="E781" s="37">
        <v>57</v>
      </c>
      <c r="F781" s="37">
        <v>50</v>
      </c>
      <c r="G781" s="6" t="s">
        <v>5</v>
      </c>
      <c r="H781" s="5">
        <v>16.7</v>
      </c>
      <c r="I781" s="4" t="s">
        <v>52</v>
      </c>
      <c r="J781" s="3" t="s">
        <v>3</v>
      </c>
      <c r="K781" s="2">
        <v>2006</v>
      </c>
      <c r="L781" s="38" t="s">
        <v>2</v>
      </c>
      <c r="M781" s="8" t="s">
        <v>1</v>
      </c>
      <c r="N781" s="39">
        <v>10</v>
      </c>
      <c r="O781" s="35"/>
      <c r="P781" s="35"/>
      <c r="Q781" s="35"/>
      <c r="R781" s="35"/>
      <c r="S781" s="35"/>
      <c r="T781" s="35"/>
      <c r="U781" s="35"/>
      <c r="V781" s="35"/>
      <c r="W781" s="35"/>
      <c r="X781" s="35"/>
    </row>
    <row r="782" spans="1:24" ht="25.5">
      <c r="A782" s="36">
        <v>780</v>
      </c>
      <c r="B782" s="7" t="s">
        <v>386</v>
      </c>
      <c r="C782" s="4" t="s">
        <v>7</v>
      </c>
      <c r="D782" s="4" t="s">
        <v>9</v>
      </c>
      <c r="E782" s="37">
        <v>25</v>
      </c>
      <c r="F782" s="37">
        <v>18.600000000000001</v>
      </c>
      <c r="G782" s="6" t="s">
        <v>5</v>
      </c>
      <c r="H782" s="5">
        <v>21.5</v>
      </c>
      <c r="I782" s="4" t="s">
        <v>52</v>
      </c>
      <c r="J782" s="3" t="s">
        <v>3</v>
      </c>
      <c r="K782" s="2">
        <v>2006</v>
      </c>
      <c r="L782" s="38" t="s">
        <v>2</v>
      </c>
      <c r="M782" s="8" t="s">
        <v>1</v>
      </c>
      <c r="N782" s="39">
        <v>10</v>
      </c>
      <c r="O782" s="35"/>
      <c r="P782" s="35"/>
      <c r="Q782" s="35"/>
      <c r="R782" s="35"/>
      <c r="S782" s="35"/>
      <c r="T782" s="35"/>
      <c r="U782" s="35"/>
      <c r="V782" s="35"/>
      <c r="W782" s="35"/>
      <c r="X782" s="35"/>
    </row>
    <row r="783" spans="1:24" ht="25.5">
      <c r="A783" s="36">
        <v>781</v>
      </c>
      <c r="B783" s="7" t="s">
        <v>386</v>
      </c>
      <c r="C783" s="4" t="s">
        <v>7</v>
      </c>
      <c r="D783" s="4" t="s">
        <v>6</v>
      </c>
      <c r="E783" s="37">
        <v>25</v>
      </c>
      <c r="F783" s="37">
        <v>18.600000000000001</v>
      </c>
      <c r="G783" s="6" t="s">
        <v>5</v>
      </c>
      <c r="H783" s="5">
        <v>21.5</v>
      </c>
      <c r="I783" s="4" t="s">
        <v>52</v>
      </c>
      <c r="J783" s="3" t="s">
        <v>3</v>
      </c>
      <c r="K783" s="2">
        <v>2006</v>
      </c>
      <c r="L783" s="38" t="s">
        <v>2</v>
      </c>
      <c r="M783" s="8" t="s">
        <v>1</v>
      </c>
      <c r="N783" s="39">
        <v>10</v>
      </c>
      <c r="O783" s="35"/>
      <c r="P783" s="35"/>
      <c r="Q783" s="35"/>
      <c r="R783" s="35"/>
      <c r="S783" s="35"/>
      <c r="T783" s="35"/>
      <c r="U783" s="35"/>
      <c r="V783" s="35"/>
      <c r="W783" s="35"/>
      <c r="X783" s="35"/>
    </row>
    <row r="784" spans="1:24" ht="25.5">
      <c r="A784" s="36">
        <v>782</v>
      </c>
      <c r="B784" s="7" t="s">
        <v>385</v>
      </c>
      <c r="C784" s="4" t="s">
        <v>7</v>
      </c>
      <c r="D784" s="4" t="s">
        <v>9</v>
      </c>
      <c r="E784" s="37">
        <v>89</v>
      </c>
      <c r="F784" s="37">
        <v>82</v>
      </c>
      <c r="G784" s="6" t="s">
        <v>5</v>
      </c>
      <c r="H784" s="5">
        <v>67.599999999999994</v>
      </c>
      <c r="I784" s="4" t="s">
        <v>52</v>
      </c>
      <c r="J784" s="3" t="s">
        <v>3</v>
      </c>
      <c r="K784" s="2">
        <v>1982</v>
      </c>
      <c r="L784" s="38" t="s">
        <v>2</v>
      </c>
      <c r="M784" s="8" t="s">
        <v>1</v>
      </c>
      <c r="N784" s="39">
        <v>10</v>
      </c>
      <c r="O784" s="35"/>
      <c r="P784" s="35"/>
      <c r="Q784" s="35"/>
      <c r="R784" s="35"/>
      <c r="S784" s="35"/>
      <c r="T784" s="35"/>
      <c r="U784" s="35"/>
      <c r="V784" s="35"/>
      <c r="W784" s="35"/>
      <c r="X784" s="35"/>
    </row>
    <row r="785" spans="1:24" ht="25.5">
      <c r="A785" s="36">
        <v>783</v>
      </c>
      <c r="B785" s="7" t="s">
        <v>385</v>
      </c>
      <c r="C785" s="4" t="s">
        <v>7</v>
      </c>
      <c r="D785" s="4" t="s">
        <v>6</v>
      </c>
      <c r="E785" s="37">
        <v>57</v>
      </c>
      <c r="F785" s="37">
        <v>50</v>
      </c>
      <c r="G785" s="6" t="s">
        <v>5</v>
      </c>
      <c r="H785" s="5">
        <v>67.599999999999994</v>
      </c>
      <c r="I785" s="4" t="s">
        <v>52</v>
      </c>
      <c r="J785" s="3" t="s">
        <v>3</v>
      </c>
      <c r="K785" s="2">
        <v>1982</v>
      </c>
      <c r="L785" s="38" t="s">
        <v>2</v>
      </c>
      <c r="M785" s="8" t="s">
        <v>1</v>
      </c>
      <c r="N785" s="39">
        <v>10</v>
      </c>
      <c r="O785" s="35"/>
      <c r="P785" s="35"/>
      <c r="Q785" s="35"/>
      <c r="R785" s="35"/>
      <c r="S785" s="35"/>
      <c r="T785" s="35"/>
      <c r="U785" s="35"/>
      <c r="V785" s="35"/>
      <c r="W785" s="35"/>
      <c r="X785" s="35"/>
    </row>
    <row r="786" spans="1:24" ht="25.5">
      <c r="A786" s="36">
        <v>784</v>
      </c>
      <c r="B786" s="7" t="s">
        <v>384</v>
      </c>
      <c r="C786" s="4" t="s">
        <v>7</v>
      </c>
      <c r="D786" s="4" t="s">
        <v>9</v>
      </c>
      <c r="E786" s="37">
        <v>57</v>
      </c>
      <c r="F786" s="37">
        <v>50</v>
      </c>
      <c r="G786" s="6" t="s">
        <v>5</v>
      </c>
      <c r="H786" s="5">
        <v>48</v>
      </c>
      <c r="I786" s="4" t="s">
        <v>52</v>
      </c>
      <c r="J786" s="3" t="s">
        <v>3</v>
      </c>
      <c r="K786" s="2">
        <v>1997</v>
      </c>
      <c r="L786" s="38" t="s">
        <v>2</v>
      </c>
      <c r="M786" s="8" t="s">
        <v>1</v>
      </c>
      <c r="N786" s="39">
        <v>10</v>
      </c>
      <c r="O786" s="35"/>
      <c r="P786" s="35"/>
      <c r="Q786" s="35"/>
      <c r="R786" s="35"/>
      <c r="S786" s="35"/>
      <c r="T786" s="35"/>
      <c r="U786" s="35"/>
      <c r="V786" s="35"/>
      <c r="W786" s="35"/>
      <c r="X786" s="35"/>
    </row>
    <row r="787" spans="1:24" ht="25.5">
      <c r="A787" s="36">
        <v>785</v>
      </c>
      <c r="B787" s="7" t="s">
        <v>384</v>
      </c>
      <c r="C787" s="4" t="s">
        <v>7</v>
      </c>
      <c r="D787" s="4" t="s">
        <v>6</v>
      </c>
      <c r="E787" s="37">
        <v>45</v>
      </c>
      <c r="F787" s="37">
        <v>38</v>
      </c>
      <c r="G787" s="6" t="s">
        <v>5</v>
      </c>
      <c r="H787" s="5">
        <v>48</v>
      </c>
      <c r="I787" s="4" t="s">
        <v>52</v>
      </c>
      <c r="J787" s="3" t="s">
        <v>3</v>
      </c>
      <c r="K787" s="2">
        <v>1997</v>
      </c>
      <c r="L787" s="38" t="s">
        <v>2</v>
      </c>
      <c r="M787" s="8" t="s">
        <v>1</v>
      </c>
      <c r="N787" s="39">
        <v>10</v>
      </c>
      <c r="O787" s="35"/>
      <c r="P787" s="35"/>
      <c r="Q787" s="35"/>
      <c r="R787" s="35"/>
      <c r="S787" s="35"/>
      <c r="T787" s="35"/>
      <c r="U787" s="35"/>
      <c r="V787" s="35"/>
      <c r="W787" s="35"/>
      <c r="X787" s="35"/>
    </row>
    <row r="788" spans="1:24" ht="25.5">
      <c r="A788" s="36">
        <v>786</v>
      </c>
      <c r="B788" s="40" t="s">
        <v>383</v>
      </c>
      <c r="C788" s="4" t="s">
        <v>7</v>
      </c>
      <c r="D788" s="4" t="s">
        <v>9</v>
      </c>
      <c r="E788" s="37">
        <v>57</v>
      </c>
      <c r="F788" s="37">
        <v>50</v>
      </c>
      <c r="G788" s="6" t="s">
        <v>5</v>
      </c>
      <c r="H788" s="5">
        <v>1.5999999999999979</v>
      </c>
      <c r="I788" s="4" t="s">
        <v>52</v>
      </c>
      <c r="J788" s="3" t="s">
        <v>3</v>
      </c>
      <c r="K788" s="2">
        <v>1984</v>
      </c>
      <c r="L788" s="38" t="s">
        <v>2</v>
      </c>
      <c r="M788" s="8" t="s">
        <v>1</v>
      </c>
      <c r="N788" s="39">
        <v>10</v>
      </c>
      <c r="O788" s="35"/>
      <c r="P788" s="35"/>
      <c r="Q788" s="35"/>
      <c r="R788" s="35"/>
      <c r="S788" s="35"/>
      <c r="T788" s="35"/>
      <c r="U788" s="35"/>
      <c r="V788" s="35"/>
      <c r="W788" s="35"/>
      <c r="X788" s="35"/>
    </row>
    <row r="789" spans="1:24" ht="25.5">
      <c r="A789" s="36">
        <v>787</v>
      </c>
      <c r="B789" s="40" t="s">
        <v>383</v>
      </c>
      <c r="C789" s="4" t="s">
        <v>7</v>
      </c>
      <c r="D789" s="4" t="s">
        <v>6</v>
      </c>
      <c r="E789" s="37">
        <v>45</v>
      </c>
      <c r="F789" s="37">
        <v>38</v>
      </c>
      <c r="G789" s="6" t="s">
        <v>5</v>
      </c>
      <c r="H789" s="5">
        <v>1.5999999999999979</v>
      </c>
      <c r="I789" s="4" t="s">
        <v>52</v>
      </c>
      <c r="J789" s="3" t="s">
        <v>3</v>
      </c>
      <c r="K789" s="2">
        <v>1984</v>
      </c>
      <c r="L789" s="38" t="s">
        <v>2</v>
      </c>
      <c r="M789" s="8" t="s">
        <v>1</v>
      </c>
      <c r="N789" s="39">
        <v>10</v>
      </c>
      <c r="O789" s="35"/>
      <c r="P789" s="35"/>
      <c r="Q789" s="35"/>
      <c r="R789" s="35"/>
      <c r="S789" s="35"/>
      <c r="T789" s="35"/>
      <c r="U789" s="35"/>
      <c r="V789" s="35"/>
      <c r="W789" s="35"/>
      <c r="X789" s="35"/>
    </row>
    <row r="790" spans="1:24" ht="25.5">
      <c r="A790" s="36">
        <v>788</v>
      </c>
      <c r="B790" s="7" t="s">
        <v>222</v>
      </c>
      <c r="C790" s="4" t="s">
        <v>7</v>
      </c>
      <c r="D790" s="4" t="s">
        <v>9</v>
      </c>
      <c r="E790" s="37">
        <v>32</v>
      </c>
      <c r="F790" s="37">
        <v>25.6</v>
      </c>
      <c r="G790" s="6" t="s">
        <v>5</v>
      </c>
      <c r="H790" s="5">
        <v>42.9</v>
      </c>
      <c r="I790" s="4" t="s">
        <v>52</v>
      </c>
      <c r="J790" s="3" t="s">
        <v>3</v>
      </c>
      <c r="K790" s="2">
        <v>1992</v>
      </c>
      <c r="L790" s="38" t="s">
        <v>2</v>
      </c>
      <c r="M790" s="8" t="s">
        <v>1</v>
      </c>
      <c r="N790" s="39">
        <v>10</v>
      </c>
      <c r="O790" s="35"/>
      <c r="P790" s="35"/>
      <c r="Q790" s="35"/>
      <c r="R790" s="35"/>
      <c r="S790" s="35"/>
      <c r="T790" s="35"/>
      <c r="U790" s="35"/>
      <c r="V790" s="35"/>
      <c r="W790" s="35"/>
      <c r="X790" s="35"/>
    </row>
    <row r="791" spans="1:24" ht="25.5">
      <c r="A791" s="36">
        <v>789</v>
      </c>
      <c r="B791" s="7" t="s">
        <v>222</v>
      </c>
      <c r="C791" s="4" t="s">
        <v>7</v>
      </c>
      <c r="D791" s="4" t="s">
        <v>6</v>
      </c>
      <c r="E791" s="37">
        <v>25</v>
      </c>
      <c r="F791" s="37">
        <v>18.600000000000001</v>
      </c>
      <c r="G791" s="6" t="s">
        <v>5</v>
      </c>
      <c r="H791" s="5">
        <v>42.9</v>
      </c>
      <c r="I791" s="4" t="s">
        <v>52</v>
      </c>
      <c r="J791" s="3" t="s">
        <v>3</v>
      </c>
      <c r="K791" s="2">
        <v>1992</v>
      </c>
      <c r="L791" s="38" t="s">
        <v>2</v>
      </c>
      <c r="M791" s="8" t="s">
        <v>1</v>
      </c>
      <c r="N791" s="39">
        <v>10</v>
      </c>
      <c r="O791" s="35"/>
      <c r="P791" s="35"/>
      <c r="Q791" s="35"/>
      <c r="R791" s="35"/>
      <c r="S791" s="35"/>
      <c r="T791" s="35"/>
      <c r="U791" s="35"/>
      <c r="V791" s="35"/>
      <c r="W791" s="35"/>
      <c r="X791" s="35"/>
    </row>
    <row r="792" spans="1:24" ht="25.5">
      <c r="A792" s="36">
        <v>790</v>
      </c>
      <c r="B792" s="7" t="s">
        <v>382</v>
      </c>
      <c r="C792" s="4" t="s">
        <v>7</v>
      </c>
      <c r="D792" s="4" t="s">
        <v>9</v>
      </c>
      <c r="E792" s="37">
        <v>38</v>
      </c>
      <c r="F792" s="37">
        <v>31.6</v>
      </c>
      <c r="G792" s="6" t="s">
        <v>5</v>
      </c>
      <c r="H792" s="5">
        <v>20.8</v>
      </c>
      <c r="I792" s="4" t="s">
        <v>52</v>
      </c>
      <c r="J792" s="3" t="s">
        <v>3</v>
      </c>
      <c r="K792" s="2">
        <v>1982</v>
      </c>
      <c r="L792" s="38" t="s">
        <v>2</v>
      </c>
      <c r="M792" s="8" t="s">
        <v>1</v>
      </c>
      <c r="N792" s="39">
        <v>10</v>
      </c>
      <c r="O792" s="35"/>
      <c r="P792" s="35"/>
      <c r="Q792" s="35"/>
      <c r="R792" s="35"/>
      <c r="S792" s="35"/>
      <c r="T792" s="35"/>
      <c r="U792" s="35"/>
      <c r="V792" s="35"/>
      <c r="W792" s="35"/>
      <c r="X792" s="35"/>
    </row>
    <row r="793" spans="1:24" ht="25.5">
      <c r="A793" s="36">
        <v>791</v>
      </c>
      <c r="B793" s="7" t="s">
        <v>382</v>
      </c>
      <c r="C793" s="4" t="s">
        <v>7</v>
      </c>
      <c r="D793" s="4" t="s">
        <v>6</v>
      </c>
      <c r="E793" s="37">
        <v>32</v>
      </c>
      <c r="F793" s="37">
        <v>25.6</v>
      </c>
      <c r="G793" s="6" t="s">
        <v>5</v>
      </c>
      <c r="H793" s="5">
        <v>20.8</v>
      </c>
      <c r="I793" s="4" t="s">
        <v>52</v>
      </c>
      <c r="J793" s="3" t="s">
        <v>3</v>
      </c>
      <c r="K793" s="2">
        <v>1982</v>
      </c>
      <c r="L793" s="38" t="s">
        <v>2</v>
      </c>
      <c r="M793" s="8" t="s">
        <v>1</v>
      </c>
      <c r="N793" s="39">
        <v>10</v>
      </c>
      <c r="O793" s="35"/>
      <c r="P793" s="35"/>
      <c r="Q793" s="35"/>
      <c r="R793" s="35"/>
      <c r="S793" s="35"/>
      <c r="T793" s="35"/>
      <c r="U793" s="35"/>
      <c r="V793" s="35"/>
      <c r="W793" s="35"/>
      <c r="X793" s="35"/>
    </row>
    <row r="794" spans="1:24" ht="25.5">
      <c r="A794" s="36">
        <v>792</v>
      </c>
      <c r="B794" s="7" t="s">
        <v>382</v>
      </c>
      <c r="C794" s="4" t="s">
        <v>7</v>
      </c>
      <c r="D794" s="4" t="s">
        <v>9</v>
      </c>
      <c r="E794" s="37">
        <v>38</v>
      </c>
      <c r="F794" s="37">
        <v>31.6</v>
      </c>
      <c r="G794" s="6" t="s">
        <v>5</v>
      </c>
      <c r="H794" s="5">
        <v>8</v>
      </c>
      <c r="I794" s="4" t="s">
        <v>52</v>
      </c>
      <c r="J794" s="3" t="s">
        <v>51</v>
      </c>
      <c r="K794" s="2">
        <v>1982</v>
      </c>
      <c r="L794" s="38" t="s">
        <v>2</v>
      </c>
      <c r="M794" s="8" t="s">
        <v>1</v>
      </c>
      <c r="N794" s="39">
        <v>10</v>
      </c>
      <c r="O794" s="35"/>
      <c r="P794" s="35"/>
      <c r="Q794" s="35"/>
      <c r="R794" s="35"/>
      <c r="S794" s="35"/>
      <c r="T794" s="35"/>
      <c r="U794" s="35"/>
      <c r="V794" s="35"/>
      <c r="W794" s="35"/>
      <c r="X794" s="35"/>
    </row>
    <row r="795" spans="1:24" ht="25.5">
      <c r="A795" s="36">
        <v>793</v>
      </c>
      <c r="B795" s="7" t="s">
        <v>382</v>
      </c>
      <c r="C795" s="4" t="s">
        <v>7</v>
      </c>
      <c r="D795" s="4" t="s">
        <v>6</v>
      </c>
      <c r="E795" s="37">
        <v>32</v>
      </c>
      <c r="F795" s="37">
        <v>25.6</v>
      </c>
      <c r="G795" s="6" t="s">
        <v>5</v>
      </c>
      <c r="H795" s="5">
        <v>8</v>
      </c>
      <c r="I795" s="4" t="s">
        <v>52</v>
      </c>
      <c r="J795" s="3" t="s">
        <v>51</v>
      </c>
      <c r="K795" s="2">
        <v>1982</v>
      </c>
      <c r="L795" s="38" t="s">
        <v>2</v>
      </c>
      <c r="M795" s="8" t="s">
        <v>1</v>
      </c>
      <c r="N795" s="39">
        <v>10</v>
      </c>
      <c r="O795" s="35"/>
      <c r="P795" s="35"/>
      <c r="Q795" s="35"/>
      <c r="R795" s="35"/>
      <c r="S795" s="35"/>
      <c r="T795" s="35"/>
      <c r="U795" s="35"/>
      <c r="V795" s="35"/>
      <c r="W795" s="35"/>
      <c r="X795" s="35"/>
    </row>
    <row r="796" spans="1:24" ht="25.5">
      <c r="A796" s="36">
        <v>794</v>
      </c>
      <c r="B796" s="7" t="s">
        <v>381</v>
      </c>
      <c r="C796" s="4" t="s">
        <v>7</v>
      </c>
      <c r="D796" s="4" t="s">
        <v>9</v>
      </c>
      <c r="E796" s="37">
        <v>32</v>
      </c>
      <c r="F796" s="37">
        <v>25.6</v>
      </c>
      <c r="G796" s="6" t="s">
        <v>5</v>
      </c>
      <c r="H796" s="5">
        <v>70.400000000000006</v>
      </c>
      <c r="I796" s="4" t="s">
        <v>52</v>
      </c>
      <c r="J796" s="3" t="s">
        <v>3</v>
      </c>
      <c r="K796" s="2">
        <v>2006</v>
      </c>
      <c r="L796" s="38" t="s">
        <v>2</v>
      </c>
      <c r="M796" s="8" t="s">
        <v>1</v>
      </c>
      <c r="N796" s="39">
        <v>10</v>
      </c>
      <c r="O796" s="35"/>
      <c r="P796" s="35"/>
      <c r="Q796" s="35"/>
      <c r="R796" s="35"/>
      <c r="S796" s="35"/>
      <c r="T796" s="35"/>
      <c r="U796" s="35"/>
      <c r="V796" s="35"/>
      <c r="W796" s="35"/>
      <c r="X796" s="35"/>
    </row>
    <row r="797" spans="1:24" ht="25.5">
      <c r="A797" s="36">
        <v>795</v>
      </c>
      <c r="B797" s="7" t="s">
        <v>381</v>
      </c>
      <c r="C797" s="4" t="s">
        <v>7</v>
      </c>
      <c r="D797" s="4" t="s">
        <v>6</v>
      </c>
      <c r="E797" s="37">
        <v>25</v>
      </c>
      <c r="F797" s="37">
        <v>18.600000000000001</v>
      </c>
      <c r="G797" s="6" t="s">
        <v>5</v>
      </c>
      <c r="H797" s="5">
        <v>70.400000000000006</v>
      </c>
      <c r="I797" s="4" t="s">
        <v>52</v>
      </c>
      <c r="J797" s="3" t="s">
        <v>3</v>
      </c>
      <c r="K797" s="2">
        <v>2006</v>
      </c>
      <c r="L797" s="38" t="s">
        <v>2</v>
      </c>
      <c r="M797" s="8" t="s">
        <v>1</v>
      </c>
      <c r="N797" s="39">
        <v>10</v>
      </c>
      <c r="O797" s="35"/>
      <c r="P797" s="35"/>
      <c r="Q797" s="35"/>
      <c r="R797" s="35"/>
      <c r="S797" s="35"/>
      <c r="T797" s="35"/>
      <c r="U797" s="35"/>
      <c r="V797" s="35"/>
      <c r="W797" s="35"/>
      <c r="X797" s="35"/>
    </row>
    <row r="798" spans="1:24" ht="25.5">
      <c r="A798" s="36">
        <v>796</v>
      </c>
      <c r="B798" s="7" t="s">
        <v>380</v>
      </c>
      <c r="C798" s="4" t="s">
        <v>7</v>
      </c>
      <c r="D798" s="4" t="s">
        <v>9</v>
      </c>
      <c r="E798" s="9">
        <v>63</v>
      </c>
      <c r="F798" s="37">
        <v>42.9</v>
      </c>
      <c r="G798" s="6" t="s">
        <v>141</v>
      </c>
      <c r="H798" s="5">
        <v>56.7</v>
      </c>
      <c r="I798" s="4" t="s">
        <v>52</v>
      </c>
      <c r="J798" s="3" t="s">
        <v>3</v>
      </c>
      <c r="K798" s="2">
        <v>2012</v>
      </c>
      <c r="L798" s="38" t="s">
        <v>2</v>
      </c>
      <c r="M798" s="8" t="s">
        <v>1</v>
      </c>
      <c r="N798" s="39">
        <v>10</v>
      </c>
      <c r="O798" s="35"/>
      <c r="P798" s="35"/>
      <c r="Q798" s="35"/>
      <c r="R798" s="35"/>
      <c r="S798" s="35"/>
      <c r="T798" s="35"/>
      <c r="U798" s="35"/>
      <c r="V798" s="35"/>
      <c r="W798" s="35"/>
      <c r="X798" s="35"/>
    </row>
    <row r="799" spans="1:24" ht="25.5">
      <c r="A799" s="36">
        <v>797</v>
      </c>
      <c r="B799" s="7" t="s">
        <v>380</v>
      </c>
      <c r="C799" s="4" t="s">
        <v>7</v>
      </c>
      <c r="D799" s="4" t="s">
        <v>6</v>
      </c>
      <c r="E799" s="9">
        <v>50</v>
      </c>
      <c r="F799" s="37">
        <v>33.200000000000003</v>
      </c>
      <c r="G799" s="6" t="s">
        <v>141</v>
      </c>
      <c r="H799" s="5">
        <v>56.7</v>
      </c>
      <c r="I799" s="4" t="s">
        <v>52</v>
      </c>
      <c r="J799" s="3" t="s">
        <v>3</v>
      </c>
      <c r="K799" s="2">
        <v>2012</v>
      </c>
      <c r="L799" s="38" t="s">
        <v>2</v>
      </c>
      <c r="M799" s="8" t="s">
        <v>1</v>
      </c>
      <c r="N799" s="39">
        <v>10</v>
      </c>
      <c r="O799" s="35"/>
      <c r="P799" s="35"/>
      <c r="Q799" s="35"/>
      <c r="R799" s="35"/>
      <c r="S799" s="35"/>
      <c r="T799" s="35"/>
      <c r="U799" s="35"/>
      <c r="V799" s="35"/>
      <c r="W799" s="35"/>
      <c r="X799" s="35"/>
    </row>
    <row r="800" spans="1:24" ht="25.5">
      <c r="A800" s="36">
        <v>798</v>
      </c>
      <c r="B800" s="7" t="s">
        <v>379</v>
      </c>
      <c r="C800" s="4" t="s">
        <v>7</v>
      </c>
      <c r="D800" s="4" t="s">
        <v>9</v>
      </c>
      <c r="E800" s="9">
        <v>25</v>
      </c>
      <c r="F800" s="37">
        <v>16.600000000000001</v>
      </c>
      <c r="G800" s="6" t="s">
        <v>141</v>
      </c>
      <c r="H800" s="5">
        <v>86.100000000000009</v>
      </c>
      <c r="I800" s="4" t="s">
        <v>52</v>
      </c>
      <c r="J800" s="3" t="s">
        <v>3</v>
      </c>
      <c r="K800" s="2">
        <v>2012</v>
      </c>
      <c r="L800" s="38" t="s">
        <v>2</v>
      </c>
      <c r="M800" s="8" t="s">
        <v>1</v>
      </c>
      <c r="N800" s="39">
        <v>10</v>
      </c>
      <c r="O800" s="35"/>
      <c r="P800" s="35"/>
      <c r="Q800" s="35"/>
      <c r="R800" s="35"/>
      <c r="S800" s="35"/>
      <c r="T800" s="35"/>
      <c r="U800" s="35"/>
      <c r="V800" s="35"/>
      <c r="W800" s="35"/>
      <c r="X800" s="35"/>
    </row>
    <row r="801" spans="1:24" ht="25.5">
      <c r="A801" s="36">
        <v>799</v>
      </c>
      <c r="B801" s="7" t="s">
        <v>379</v>
      </c>
      <c r="C801" s="4" t="s">
        <v>7</v>
      </c>
      <c r="D801" s="4" t="s">
        <v>6</v>
      </c>
      <c r="E801" s="9">
        <v>32</v>
      </c>
      <c r="F801" s="37">
        <v>21.2</v>
      </c>
      <c r="G801" s="6" t="s">
        <v>141</v>
      </c>
      <c r="H801" s="5">
        <v>86.100000000000009</v>
      </c>
      <c r="I801" s="4" t="s">
        <v>52</v>
      </c>
      <c r="J801" s="3" t="s">
        <v>3</v>
      </c>
      <c r="K801" s="2">
        <v>2012</v>
      </c>
      <c r="L801" s="38" t="s">
        <v>2</v>
      </c>
      <c r="M801" s="8" t="s">
        <v>1</v>
      </c>
      <c r="N801" s="39">
        <v>10</v>
      </c>
      <c r="O801" s="35"/>
      <c r="P801" s="35"/>
      <c r="Q801" s="35"/>
      <c r="R801" s="35"/>
      <c r="S801" s="35"/>
      <c r="T801" s="35"/>
      <c r="U801" s="35"/>
      <c r="V801" s="35"/>
      <c r="W801" s="35"/>
      <c r="X801" s="35"/>
    </row>
    <row r="802" spans="1:24" ht="25.5">
      <c r="A802" s="36">
        <v>800</v>
      </c>
      <c r="B802" s="18" t="s">
        <v>165</v>
      </c>
      <c r="C802" s="4" t="s">
        <v>7</v>
      </c>
      <c r="D802" s="4" t="s">
        <v>9</v>
      </c>
      <c r="E802" s="9">
        <v>25</v>
      </c>
      <c r="F802" s="37">
        <v>16.600000000000001</v>
      </c>
      <c r="G802" s="6" t="s">
        <v>141</v>
      </c>
      <c r="H802" s="5">
        <v>121.8</v>
      </c>
      <c r="I802" s="4" t="s">
        <v>52</v>
      </c>
      <c r="J802" s="3" t="s">
        <v>3</v>
      </c>
      <c r="K802" s="2">
        <v>2012</v>
      </c>
      <c r="L802" s="38" t="s">
        <v>2</v>
      </c>
      <c r="M802" s="8" t="s">
        <v>1</v>
      </c>
      <c r="N802" s="39">
        <v>10</v>
      </c>
      <c r="O802" s="35"/>
      <c r="P802" s="35"/>
      <c r="Q802" s="35"/>
      <c r="R802" s="35"/>
      <c r="S802" s="35"/>
      <c r="T802" s="35"/>
      <c r="U802" s="35"/>
      <c r="V802" s="35"/>
      <c r="W802" s="35"/>
      <c r="X802" s="35"/>
    </row>
    <row r="803" spans="1:24" ht="25.5">
      <c r="A803" s="36">
        <v>801</v>
      </c>
      <c r="B803" s="18" t="s">
        <v>165</v>
      </c>
      <c r="C803" s="4" t="s">
        <v>7</v>
      </c>
      <c r="D803" s="4" t="s">
        <v>6</v>
      </c>
      <c r="E803" s="9">
        <v>32</v>
      </c>
      <c r="F803" s="37">
        <v>21.2</v>
      </c>
      <c r="G803" s="6" t="s">
        <v>141</v>
      </c>
      <c r="H803" s="5">
        <v>121.8</v>
      </c>
      <c r="I803" s="4" t="s">
        <v>52</v>
      </c>
      <c r="J803" s="3" t="s">
        <v>3</v>
      </c>
      <c r="K803" s="2">
        <v>2012</v>
      </c>
      <c r="L803" s="38" t="s">
        <v>2</v>
      </c>
      <c r="M803" s="8" t="s">
        <v>1</v>
      </c>
      <c r="N803" s="39">
        <v>10</v>
      </c>
      <c r="O803" s="35"/>
      <c r="P803" s="35"/>
      <c r="Q803" s="35"/>
      <c r="R803" s="35"/>
      <c r="S803" s="35"/>
      <c r="T803" s="35"/>
      <c r="U803" s="35"/>
      <c r="V803" s="35"/>
      <c r="W803" s="35"/>
      <c r="X803" s="35"/>
    </row>
    <row r="804" spans="1:24" ht="25.5">
      <c r="A804" s="36">
        <v>802</v>
      </c>
      <c r="B804" s="18" t="s">
        <v>378</v>
      </c>
      <c r="C804" s="4" t="s">
        <v>7</v>
      </c>
      <c r="D804" s="4" t="s">
        <v>9</v>
      </c>
      <c r="E804" s="9">
        <v>25</v>
      </c>
      <c r="F804" s="37">
        <v>16.600000000000001</v>
      </c>
      <c r="G804" s="6" t="s">
        <v>141</v>
      </c>
      <c r="H804" s="5">
        <v>45.599999999999994</v>
      </c>
      <c r="I804" s="4" t="s">
        <v>52</v>
      </c>
      <c r="J804" s="3" t="s">
        <v>3</v>
      </c>
      <c r="K804" s="2">
        <v>2012</v>
      </c>
      <c r="L804" s="38" t="s">
        <v>2</v>
      </c>
      <c r="M804" s="8" t="s">
        <v>1</v>
      </c>
      <c r="N804" s="39">
        <v>10</v>
      </c>
      <c r="O804" s="35"/>
      <c r="P804" s="35"/>
      <c r="Q804" s="35"/>
      <c r="R804" s="35"/>
      <c r="S804" s="35"/>
      <c r="T804" s="35"/>
      <c r="U804" s="35"/>
      <c r="V804" s="35"/>
      <c r="W804" s="35"/>
      <c r="X804" s="35"/>
    </row>
    <row r="805" spans="1:24" ht="25.5">
      <c r="A805" s="36">
        <v>803</v>
      </c>
      <c r="B805" s="18" t="s">
        <v>378</v>
      </c>
      <c r="C805" s="4" t="s">
        <v>7</v>
      </c>
      <c r="D805" s="4" t="s">
        <v>6</v>
      </c>
      <c r="E805" s="9">
        <v>20</v>
      </c>
      <c r="F805" s="37">
        <v>13.2</v>
      </c>
      <c r="G805" s="6" t="s">
        <v>141</v>
      </c>
      <c r="H805" s="5">
        <v>45.599999999999994</v>
      </c>
      <c r="I805" s="4" t="s">
        <v>52</v>
      </c>
      <c r="J805" s="3" t="s">
        <v>3</v>
      </c>
      <c r="K805" s="2">
        <v>2012</v>
      </c>
      <c r="L805" s="38" t="s">
        <v>2</v>
      </c>
      <c r="M805" s="8" t="s">
        <v>1</v>
      </c>
      <c r="N805" s="39">
        <v>10</v>
      </c>
      <c r="O805" s="35"/>
      <c r="P805" s="35"/>
      <c r="Q805" s="35"/>
      <c r="R805" s="35"/>
      <c r="S805" s="35"/>
      <c r="T805" s="35"/>
      <c r="U805" s="35"/>
      <c r="V805" s="35"/>
      <c r="W805" s="35"/>
      <c r="X805" s="35"/>
    </row>
    <row r="806" spans="1:24" ht="25.5">
      <c r="A806" s="36">
        <v>804</v>
      </c>
      <c r="B806" s="18" t="s">
        <v>378</v>
      </c>
      <c r="C806" s="4" t="s">
        <v>7</v>
      </c>
      <c r="D806" s="4" t="s">
        <v>9</v>
      </c>
      <c r="E806" s="9">
        <v>20</v>
      </c>
      <c r="F806" s="37">
        <v>13.2</v>
      </c>
      <c r="G806" s="6" t="s">
        <v>141</v>
      </c>
      <c r="H806" s="5">
        <v>109.7</v>
      </c>
      <c r="I806" s="4" t="s">
        <v>52</v>
      </c>
      <c r="J806" s="3" t="s">
        <v>3</v>
      </c>
      <c r="K806" s="2">
        <v>2012</v>
      </c>
      <c r="L806" s="38" t="s">
        <v>2</v>
      </c>
      <c r="M806" s="8" t="s">
        <v>1</v>
      </c>
      <c r="N806" s="39">
        <v>10</v>
      </c>
      <c r="O806" s="35"/>
      <c r="P806" s="35"/>
      <c r="Q806" s="35"/>
      <c r="R806" s="35"/>
      <c r="S806" s="35"/>
      <c r="T806" s="35"/>
      <c r="U806" s="35"/>
      <c r="V806" s="35"/>
      <c r="W806" s="35"/>
      <c r="X806" s="35"/>
    </row>
    <row r="807" spans="1:24" ht="25.5">
      <c r="A807" s="36">
        <v>805</v>
      </c>
      <c r="B807" s="18" t="s">
        <v>378</v>
      </c>
      <c r="C807" s="4" t="s">
        <v>7</v>
      </c>
      <c r="D807" s="4" t="s">
        <v>6</v>
      </c>
      <c r="E807" s="9">
        <v>20</v>
      </c>
      <c r="F807" s="37">
        <v>13.2</v>
      </c>
      <c r="G807" s="6" t="s">
        <v>141</v>
      </c>
      <c r="H807" s="5">
        <v>109.7</v>
      </c>
      <c r="I807" s="4" t="s">
        <v>52</v>
      </c>
      <c r="J807" s="3" t="s">
        <v>3</v>
      </c>
      <c r="K807" s="2">
        <v>2012</v>
      </c>
      <c r="L807" s="38" t="s">
        <v>2</v>
      </c>
      <c r="M807" s="8" t="s">
        <v>1</v>
      </c>
      <c r="N807" s="39">
        <v>10</v>
      </c>
      <c r="O807" s="35"/>
      <c r="P807" s="35"/>
      <c r="Q807" s="35"/>
      <c r="R807" s="35"/>
      <c r="S807" s="35"/>
      <c r="T807" s="35"/>
      <c r="U807" s="35"/>
      <c r="V807" s="35"/>
      <c r="W807" s="35"/>
      <c r="X807" s="35"/>
    </row>
    <row r="808" spans="1:24" ht="25.5">
      <c r="A808" s="36">
        <v>806</v>
      </c>
      <c r="B808" s="7" t="s">
        <v>377</v>
      </c>
      <c r="C808" s="4" t="s">
        <v>7</v>
      </c>
      <c r="D808" s="4" t="s">
        <v>9</v>
      </c>
      <c r="E808" s="9">
        <v>25</v>
      </c>
      <c r="F808" s="37">
        <v>16.600000000000001</v>
      </c>
      <c r="G808" s="6" t="s">
        <v>141</v>
      </c>
      <c r="H808" s="5">
        <v>49.099999999999994</v>
      </c>
      <c r="I808" s="4" t="s">
        <v>52</v>
      </c>
      <c r="J808" s="3" t="s">
        <v>3</v>
      </c>
      <c r="K808" s="2">
        <v>2012</v>
      </c>
      <c r="L808" s="38" t="s">
        <v>2</v>
      </c>
      <c r="M808" s="8" t="s">
        <v>1</v>
      </c>
      <c r="N808" s="39">
        <v>10</v>
      </c>
      <c r="O808" s="35"/>
      <c r="P808" s="35"/>
      <c r="Q808" s="35"/>
      <c r="R808" s="35"/>
      <c r="S808" s="35"/>
      <c r="T808" s="35"/>
      <c r="U808" s="35"/>
      <c r="V808" s="35"/>
      <c r="W808" s="35"/>
      <c r="X808" s="35"/>
    </row>
    <row r="809" spans="1:24" ht="25.5">
      <c r="A809" s="36">
        <v>807</v>
      </c>
      <c r="B809" s="7" t="s">
        <v>377</v>
      </c>
      <c r="C809" s="4" t="s">
        <v>7</v>
      </c>
      <c r="D809" s="4" t="s">
        <v>6</v>
      </c>
      <c r="E809" s="9">
        <v>20</v>
      </c>
      <c r="F809" s="37">
        <v>13.2</v>
      </c>
      <c r="G809" s="6" t="s">
        <v>141</v>
      </c>
      <c r="H809" s="5">
        <v>49.099999999999994</v>
      </c>
      <c r="I809" s="4" t="s">
        <v>52</v>
      </c>
      <c r="J809" s="3" t="s">
        <v>3</v>
      </c>
      <c r="K809" s="2">
        <v>2012</v>
      </c>
      <c r="L809" s="38" t="s">
        <v>2</v>
      </c>
      <c r="M809" s="8" t="s">
        <v>1</v>
      </c>
      <c r="N809" s="39">
        <v>10</v>
      </c>
      <c r="O809" s="35"/>
      <c r="P809" s="35"/>
      <c r="Q809" s="35"/>
      <c r="R809" s="35"/>
      <c r="S809" s="35"/>
      <c r="T809" s="35"/>
      <c r="U809" s="35"/>
      <c r="V809" s="35"/>
      <c r="W809" s="35"/>
      <c r="X809" s="35"/>
    </row>
    <row r="810" spans="1:24" ht="25.5">
      <c r="A810" s="36">
        <v>808</v>
      </c>
      <c r="B810" s="7" t="s">
        <v>377</v>
      </c>
      <c r="C810" s="4" t="s">
        <v>7</v>
      </c>
      <c r="D810" s="4" t="s">
        <v>9</v>
      </c>
      <c r="E810" s="9">
        <v>20</v>
      </c>
      <c r="F810" s="37">
        <v>13.2</v>
      </c>
      <c r="G810" s="6" t="s">
        <v>141</v>
      </c>
      <c r="H810" s="5">
        <v>9.3000000000000007</v>
      </c>
      <c r="I810" s="4" t="s">
        <v>52</v>
      </c>
      <c r="J810" s="3" t="s">
        <v>3</v>
      </c>
      <c r="K810" s="2">
        <v>2012</v>
      </c>
      <c r="L810" s="38" t="s">
        <v>2</v>
      </c>
      <c r="M810" s="8" t="s">
        <v>1</v>
      </c>
      <c r="N810" s="39">
        <v>10</v>
      </c>
      <c r="O810" s="35"/>
      <c r="P810" s="35"/>
      <c r="Q810" s="35"/>
      <c r="R810" s="35"/>
      <c r="S810" s="35"/>
      <c r="T810" s="35"/>
      <c r="U810" s="35"/>
      <c r="V810" s="35"/>
      <c r="W810" s="35"/>
      <c r="X810" s="35"/>
    </row>
    <row r="811" spans="1:24" ht="25.5">
      <c r="A811" s="36">
        <v>809</v>
      </c>
      <c r="B811" s="7" t="s">
        <v>377</v>
      </c>
      <c r="C811" s="4" t="s">
        <v>7</v>
      </c>
      <c r="D811" s="4" t="s">
        <v>6</v>
      </c>
      <c r="E811" s="9">
        <v>20</v>
      </c>
      <c r="F811" s="37">
        <v>13.2</v>
      </c>
      <c r="G811" s="6" t="s">
        <v>141</v>
      </c>
      <c r="H811" s="5">
        <v>9.3000000000000007</v>
      </c>
      <c r="I811" s="4" t="s">
        <v>52</v>
      </c>
      <c r="J811" s="3" t="s">
        <v>3</v>
      </c>
      <c r="K811" s="2">
        <v>2012</v>
      </c>
      <c r="L811" s="38" t="s">
        <v>2</v>
      </c>
      <c r="M811" s="8" t="s">
        <v>1</v>
      </c>
      <c r="N811" s="39">
        <v>10</v>
      </c>
      <c r="O811" s="35"/>
      <c r="P811" s="35"/>
      <c r="Q811" s="35"/>
      <c r="R811" s="35"/>
      <c r="S811" s="35"/>
      <c r="T811" s="35"/>
      <c r="U811" s="35"/>
      <c r="V811" s="35"/>
      <c r="W811" s="35"/>
      <c r="X811" s="35"/>
    </row>
    <row r="812" spans="1:24" ht="25.5">
      <c r="A812" s="36">
        <v>810</v>
      </c>
      <c r="B812" s="7" t="s">
        <v>376</v>
      </c>
      <c r="C812" s="4" t="s">
        <v>7</v>
      </c>
      <c r="D812" s="4" t="s">
        <v>9</v>
      </c>
      <c r="E812" s="9">
        <v>25</v>
      </c>
      <c r="F812" s="37">
        <v>16.600000000000001</v>
      </c>
      <c r="G812" s="6" t="s">
        <v>141</v>
      </c>
      <c r="H812" s="5">
        <v>56.3</v>
      </c>
      <c r="I812" s="4" t="s">
        <v>52</v>
      </c>
      <c r="J812" s="3" t="s">
        <v>3</v>
      </c>
      <c r="K812" s="2">
        <v>2012</v>
      </c>
      <c r="L812" s="38" t="s">
        <v>2</v>
      </c>
      <c r="M812" s="8" t="s">
        <v>1</v>
      </c>
      <c r="N812" s="39">
        <v>10</v>
      </c>
      <c r="O812" s="35"/>
      <c r="P812" s="35"/>
      <c r="Q812" s="35"/>
      <c r="R812" s="35"/>
      <c r="S812" s="35"/>
      <c r="T812" s="35"/>
      <c r="U812" s="35"/>
      <c r="V812" s="35"/>
      <c r="W812" s="35"/>
      <c r="X812" s="35"/>
    </row>
    <row r="813" spans="1:24" ht="25.5">
      <c r="A813" s="36">
        <v>811</v>
      </c>
      <c r="B813" s="7" t="s">
        <v>376</v>
      </c>
      <c r="C813" s="4" t="s">
        <v>7</v>
      </c>
      <c r="D813" s="4" t="s">
        <v>6</v>
      </c>
      <c r="E813" s="9">
        <v>20</v>
      </c>
      <c r="F813" s="37">
        <v>13.2</v>
      </c>
      <c r="G813" s="6" t="s">
        <v>141</v>
      </c>
      <c r="H813" s="5">
        <v>56.3</v>
      </c>
      <c r="I813" s="4" t="s">
        <v>52</v>
      </c>
      <c r="J813" s="3" t="s">
        <v>3</v>
      </c>
      <c r="K813" s="2">
        <v>2012</v>
      </c>
      <c r="L813" s="38" t="s">
        <v>2</v>
      </c>
      <c r="M813" s="8" t="s">
        <v>1</v>
      </c>
      <c r="N813" s="39">
        <v>10</v>
      </c>
      <c r="O813" s="35"/>
      <c r="P813" s="35"/>
      <c r="Q813" s="35"/>
      <c r="R813" s="35"/>
      <c r="S813" s="35"/>
      <c r="T813" s="35"/>
      <c r="U813" s="35"/>
      <c r="V813" s="35"/>
      <c r="W813" s="35"/>
      <c r="X813" s="35"/>
    </row>
    <row r="814" spans="1:24" ht="25.5">
      <c r="A814" s="36">
        <v>812</v>
      </c>
      <c r="B814" s="7" t="s">
        <v>376</v>
      </c>
      <c r="C814" s="4" t="s">
        <v>7</v>
      </c>
      <c r="D814" s="4" t="s">
        <v>9</v>
      </c>
      <c r="E814" s="9">
        <v>20</v>
      </c>
      <c r="F814" s="37">
        <v>13.2</v>
      </c>
      <c r="G814" s="6" t="s">
        <v>141</v>
      </c>
      <c r="H814" s="5">
        <v>44.7</v>
      </c>
      <c r="I814" s="4" t="s">
        <v>52</v>
      </c>
      <c r="J814" s="3" t="s">
        <v>3</v>
      </c>
      <c r="K814" s="2">
        <v>2012</v>
      </c>
      <c r="L814" s="38" t="s">
        <v>2</v>
      </c>
      <c r="M814" s="8" t="s">
        <v>1</v>
      </c>
      <c r="N814" s="39">
        <v>10</v>
      </c>
      <c r="O814" s="35"/>
      <c r="P814" s="35"/>
      <c r="Q814" s="35"/>
      <c r="R814" s="35"/>
      <c r="S814" s="35"/>
      <c r="T814" s="35"/>
      <c r="U814" s="35"/>
      <c r="V814" s="35"/>
      <c r="W814" s="35"/>
      <c r="X814" s="35"/>
    </row>
    <row r="815" spans="1:24" ht="25.5">
      <c r="A815" s="36">
        <v>813</v>
      </c>
      <c r="B815" s="7" t="s">
        <v>376</v>
      </c>
      <c r="C815" s="4" t="s">
        <v>7</v>
      </c>
      <c r="D815" s="4" t="s">
        <v>6</v>
      </c>
      <c r="E815" s="9">
        <v>20</v>
      </c>
      <c r="F815" s="37">
        <v>13.2</v>
      </c>
      <c r="G815" s="6" t="s">
        <v>141</v>
      </c>
      <c r="H815" s="5">
        <v>44.7</v>
      </c>
      <c r="I815" s="4" t="s">
        <v>52</v>
      </c>
      <c r="J815" s="3" t="s">
        <v>3</v>
      </c>
      <c r="K815" s="2">
        <v>2012</v>
      </c>
      <c r="L815" s="38" t="s">
        <v>2</v>
      </c>
      <c r="M815" s="8" t="s">
        <v>1</v>
      </c>
      <c r="N815" s="39">
        <v>10</v>
      </c>
      <c r="O815" s="35"/>
      <c r="P815" s="35"/>
      <c r="Q815" s="35"/>
      <c r="R815" s="35"/>
      <c r="S815" s="35"/>
      <c r="T815" s="35"/>
      <c r="U815" s="35"/>
      <c r="V815" s="35"/>
      <c r="W815" s="35"/>
      <c r="X815" s="35"/>
    </row>
    <row r="816" spans="1:24" ht="25.5">
      <c r="A816" s="36">
        <v>814</v>
      </c>
      <c r="B816" s="18" t="s">
        <v>375</v>
      </c>
      <c r="C816" s="4" t="s">
        <v>7</v>
      </c>
      <c r="D816" s="4" t="s">
        <v>9</v>
      </c>
      <c r="E816" s="9">
        <v>32</v>
      </c>
      <c r="F816" s="37">
        <v>21.2</v>
      </c>
      <c r="G816" s="6" t="s">
        <v>141</v>
      </c>
      <c r="H816" s="5">
        <v>17.2</v>
      </c>
      <c r="I816" s="4" t="s">
        <v>52</v>
      </c>
      <c r="J816" s="3" t="s">
        <v>3</v>
      </c>
      <c r="K816" s="2">
        <v>2012</v>
      </c>
      <c r="L816" s="38" t="s">
        <v>2</v>
      </c>
      <c r="M816" s="8" t="s">
        <v>1</v>
      </c>
      <c r="N816" s="39">
        <v>10</v>
      </c>
      <c r="O816" s="35"/>
      <c r="P816" s="35"/>
      <c r="Q816" s="35"/>
      <c r="R816" s="35"/>
      <c r="S816" s="35"/>
      <c r="T816" s="35"/>
      <c r="U816" s="35"/>
      <c r="V816" s="35"/>
      <c r="W816" s="35"/>
      <c r="X816" s="35"/>
    </row>
    <row r="817" spans="1:24" ht="25.5">
      <c r="A817" s="36">
        <v>815</v>
      </c>
      <c r="B817" s="18" t="s">
        <v>375</v>
      </c>
      <c r="C817" s="4" t="s">
        <v>7</v>
      </c>
      <c r="D817" s="4" t="s">
        <v>6</v>
      </c>
      <c r="E817" s="9">
        <v>25</v>
      </c>
      <c r="F817" s="37">
        <v>16.600000000000001</v>
      </c>
      <c r="G817" s="6" t="s">
        <v>141</v>
      </c>
      <c r="H817" s="5">
        <v>17.2</v>
      </c>
      <c r="I817" s="4" t="s">
        <v>52</v>
      </c>
      <c r="J817" s="3" t="s">
        <v>3</v>
      </c>
      <c r="K817" s="2">
        <v>2012</v>
      </c>
      <c r="L817" s="38" t="s">
        <v>2</v>
      </c>
      <c r="M817" s="8" t="s">
        <v>1</v>
      </c>
      <c r="N817" s="39">
        <v>10</v>
      </c>
      <c r="O817" s="35"/>
      <c r="P817" s="35"/>
      <c r="Q817" s="35"/>
      <c r="R817" s="35"/>
      <c r="S817" s="35"/>
      <c r="T817" s="35"/>
      <c r="U817" s="35"/>
      <c r="V817" s="35"/>
      <c r="W817" s="35"/>
      <c r="X817" s="35"/>
    </row>
    <row r="818" spans="1:24" ht="25.5">
      <c r="A818" s="36">
        <v>816</v>
      </c>
      <c r="B818" s="18" t="s">
        <v>375</v>
      </c>
      <c r="C818" s="4" t="s">
        <v>7</v>
      </c>
      <c r="D818" s="4" t="s">
        <v>9</v>
      </c>
      <c r="E818" s="9">
        <v>25</v>
      </c>
      <c r="F818" s="37">
        <v>16.600000000000001</v>
      </c>
      <c r="G818" s="6" t="s">
        <v>141</v>
      </c>
      <c r="H818" s="5">
        <v>56</v>
      </c>
      <c r="I818" s="4" t="s">
        <v>52</v>
      </c>
      <c r="J818" s="3" t="s">
        <v>3</v>
      </c>
      <c r="K818" s="2">
        <v>2012</v>
      </c>
      <c r="L818" s="38" t="s">
        <v>2</v>
      </c>
      <c r="M818" s="8" t="s">
        <v>1</v>
      </c>
      <c r="N818" s="39">
        <v>10</v>
      </c>
      <c r="O818" s="35"/>
      <c r="P818" s="35"/>
      <c r="Q818" s="35"/>
      <c r="R818" s="35"/>
      <c r="S818" s="35"/>
      <c r="T818" s="35"/>
      <c r="U818" s="35"/>
      <c r="V818" s="35"/>
      <c r="W818" s="35"/>
      <c r="X818" s="35"/>
    </row>
    <row r="819" spans="1:24" ht="25.5">
      <c r="A819" s="36">
        <v>817</v>
      </c>
      <c r="B819" s="18" t="s">
        <v>375</v>
      </c>
      <c r="C819" s="4" t="s">
        <v>7</v>
      </c>
      <c r="D819" s="4" t="s">
        <v>6</v>
      </c>
      <c r="E819" s="9">
        <v>20</v>
      </c>
      <c r="F819" s="37">
        <v>13.2</v>
      </c>
      <c r="G819" s="6" t="s">
        <v>141</v>
      </c>
      <c r="H819" s="5">
        <v>56</v>
      </c>
      <c r="I819" s="4" t="s">
        <v>52</v>
      </c>
      <c r="J819" s="3" t="s">
        <v>3</v>
      </c>
      <c r="K819" s="2">
        <v>2012</v>
      </c>
      <c r="L819" s="38" t="s">
        <v>2</v>
      </c>
      <c r="M819" s="8" t="s">
        <v>1</v>
      </c>
      <c r="N819" s="39">
        <v>10</v>
      </c>
      <c r="O819" s="35"/>
      <c r="P819" s="35"/>
      <c r="Q819" s="35"/>
      <c r="R819" s="35"/>
      <c r="S819" s="35"/>
      <c r="T819" s="35"/>
      <c r="U819" s="35"/>
      <c r="V819" s="35"/>
      <c r="W819" s="35"/>
      <c r="X819" s="35"/>
    </row>
    <row r="820" spans="1:24" ht="38.25">
      <c r="A820" s="36">
        <v>818</v>
      </c>
      <c r="B820" s="41" t="s">
        <v>374</v>
      </c>
      <c r="C820" s="4" t="s">
        <v>7</v>
      </c>
      <c r="D820" s="4" t="s">
        <v>9</v>
      </c>
      <c r="E820" s="9">
        <v>40</v>
      </c>
      <c r="F820" s="37">
        <v>26.6</v>
      </c>
      <c r="G820" s="6" t="s">
        <v>141</v>
      </c>
      <c r="H820" s="5">
        <v>15.3</v>
      </c>
      <c r="I820" s="4" t="s">
        <v>52</v>
      </c>
      <c r="J820" s="3" t="s">
        <v>3</v>
      </c>
      <c r="K820" s="2">
        <v>2012</v>
      </c>
      <c r="L820" s="38" t="s">
        <v>2</v>
      </c>
      <c r="M820" s="8" t="s">
        <v>1</v>
      </c>
      <c r="N820" s="39">
        <v>10</v>
      </c>
      <c r="O820" s="35"/>
      <c r="P820" s="35"/>
      <c r="Q820" s="35"/>
      <c r="R820" s="35"/>
      <c r="S820" s="35"/>
      <c r="T820" s="35"/>
      <c r="U820" s="35"/>
      <c r="V820" s="35"/>
      <c r="W820" s="35"/>
      <c r="X820" s="35"/>
    </row>
    <row r="821" spans="1:24" ht="38.25">
      <c r="A821" s="36">
        <v>819</v>
      </c>
      <c r="B821" s="41" t="s">
        <v>374</v>
      </c>
      <c r="C821" s="4" t="s">
        <v>7</v>
      </c>
      <c r="D821" s="4" t="s">
        <v>6</v>
      </c>
      <c r="E821" s="9">
        <v>32</v>
      </c>
      <c r="F821" s="37">
        <v>21.2</v>
      </c>
      <c r="G821" s="6" t="s">
        <v>141</v>
      </c>
      <c r="H821" s="5">
        <v>15.3</v>
      </c>
      <c r="I821" s="4" t="s">
        <v>52</v>
      </c>
      <c r="J821" s="3" t="s">
        <v>3</v>
      </c>
      <c r="K821" s="2">
        <v>2012</v>
      </c>
      <c r="L821" s="38" t="s">
        <v>2</v>
      </c>
      <c r="M821" s="8" t="s">
        <v>1</v>
      </c>
      <c r="N821" s="39">
        <v>10</v>
      </c>
      <c r="O821" s="35"/>
      <c r="P821" s="35"/>
      <c r="Q821" s="35"/>
      <c r="R821" s="35"/>
      <c r="S821" s="35"/>
      <c r="T821" s="35"/>
      <c r="U821" s="35"/>
      <c r="V821" s="35"/>
      <c r="W821" s="35"/>
      <c r="X821" s="35"/>
    </row>
    <row r="822" spans="1:24" ht="38.25">
      <c r="A822" s="36">
        <v>820</v>
      </c>
      <c r="B822" s="41" t="s">
        <v>374</v>
      </c>
      <c r="C822" s="4" t="s">
        <v>7</v>
      </c>
      <c r="D822" s="4" t="s">
        <v>9</v>
      </c>
      <c r="E822" s="9">
        <v>32</v>
      </c>
      <c r="F822" s="37">
        <v>21.2</v>
      </c>
      <c r="G822" s="6" t="s">
        <v>141</v>
      </c>
      <c r="H822" s="5">
        <v>10.9</v>
      </c>
      <c r="I822" s="4" t="s">
        <v>52</v>
      </c>
      <c r="J822" s="3" t="s">
        <v>3</v>
      </c>
      <c r="K822" s="2">
        <v>2012</v>
      </c>
      <c r="L822" s="38" t="s">
        <v>2</v>
      </c>
      <c r="M822" s="8" t="s">
        <v>1</v>
      </c>
      <c r="N822" s="39">
        <v>10</v>
      </c>
      <c r="O822" s="35"/>
      <c r="P822" s="35"/>
      <c r="Q822" s="35"/>
      <c r="R822" s="35"/>
      <c r="S822" s="35"/>
      <c r="T822" s="35"/>
      <c r="U822" s="35"/>
      <c r="V822" s="35"/>
      <c r="W822" s="35"/>
      <c r="X822" s="35"/>
    </row>
    <row r="823" spans="1:24" ht="38.25">
      <c r="A823" s="36">
        <v>821</v>
      </c>
      <c r="B823" s="41" t="s">
        <v>374</v>
      </c>
      <c r="C823" s="4" t="s">
        <v>7</v>
      </c>
      <c r="D823" s="4" t="s">
        <v>6</v>
      </c>
      <c r="E823" s="9">
        <v>25</v>
      </c>
      <c r="F823" s="37">
        <v>16.600000000000001</v>
      </c>
      <c r="G823" s="6" t="s">
        <v>141</v>
      </c>
      <c r="H823" s="5">
        <v>10.9</v>
      </c>
      <c r="I823" s="4" t="s">
        <v>52</v>
      </c>
      <c r="J823" s="3" t="s">
        <v>3</v>
      </c>
      <c r="K823" s="2">
        <v>2012</v>
      </c>
      <c r="L823" s="38" t="s">
        <v>2</v>
      </c>
      <c r="M823" s="8" t="s">
        <v>1</v>
      </c>
      <c r="N823" s="39">
        <v>10</v>
      </c>
      <c r="O823" s="35"/>
      <c r="P823" s="35"/>
      <c r="Q823" s="35"/>
      <c r="R823" s="35"/>
      <c r="S823" s="35"/>
      <c r="T823" s="35"/>
      <c r="U823" s="35"/>
      <c r="V823" s="35"/>
      <c r="W823" s="35"/>
      <c r="X823" s="35"/>
    </row>
    <row r="824" spans="1:24" ht="38.25">
      <c r="A824" s="36">
        <v>822</v>
      </c>
      <c r="B824" s="41" t="s">
        <v>374</v>
      </c>
      <c r="C824" s="4" t="s">
        <v>7</v>
      </c>
      <c r="D824" s="4" t="s">
        <v>9</v>
      </c>
      <c r="E824" s="9">
        <v>20</v>
      </c>
      <c r="F824" s="37">
        <v>13.2</v>
      </c>
      <c r="G824" s="6" t="s">
        <v>141</v>
      </c>
      <c r="H824" s="5">
        <f>4.6</f>
        <v>4.5999999999999996</v>
      </c>
      <c r="I824" s="4" t="s">
        <v>52</v>
      </c>
      <c r="J824" s="3" t="s">
        <v>3</v>
      </c>
      <c r="K824" s="2">
        <v>2012</v>
      </c>
      <c r="L824" s="38" t="s">
        <v>2</v>
      </c>
      <c r="M824" s="8" t="s">
        <v>1</v>
      </c>
      <c r="N824" s="39">
        <v>10</v>
      </c>
      <c r="O824" s="35"/>
      <c r="P824" s="35"/>
      <c r="Q824" s="35"/>
      <c r="R824" s="35"/>
      <c r="S824" s="35"/>
      <c r="T824" s="35"/>
      <c r="U824" s="35"/>
      <c r="V824" s="35"/>
      <c r="W824" s="35"/>
      <c r="X824" s="35"/>
    </row>
    <row r="825" spans="1:24" ht="38.25">
      <c r="A825" s="36">
        <v>823</v>
      </c>
      <c r="B825" s="41" t="s">
        <v>374</v>
      </c>
      <c r="C825" s="4" t="s">
        <v>7</v>
      </c>
      <c r="D825" s="4" t="s">
        <v>6</v>
      </c>
      <c r="E825" s="9">
        <v>20</v>
      </c>
      <c r="F825" s="37">
        <v>13.2</v>
      </c>
      <c r="G825" s="6" t="s">
        <v>141</v>
      </c>
      <c r="H825" s="5">
        <f>4.6</f>
        <v>4.5999999999999996</v>
      </c>
      <c r="I825" s="4" t="s">
        <v>52</v>
      </c>
      <c r="J825" s="3" t="s">
        <v>3</v>
      </c>
      <c r="K825" s="2">
        <v>2012</v>
      </c>
      <c r="L825" s="38" t="s">
        <v>2</v>
      </c>
      <c r="M825" s="8" t="s">
        <v>1</v>
      </c>
      <c r="N825" s="39">
        <v>10</v>
      </c>
      <c r="O825" s="35"/>
      <c r="P825" s="35"/>
      <c r="Q825" s="35"/>
      <c r="R825" s="35"/>
      <c r="S825" s="35"/>
      <c r="T825" s="35"/>
      <c r="U825" s="35"/>
      <c r="V825" s="35"/>
      <c r="W825" s="35"/>
      <c r="X825" s="35"/>
    </row>
    <row r="826" spans="1:24" ht="25.5">
      <c r="A826" s="36">
        <v>824</v>
      </c>
      <c r="B826" s="7" t="s">
        <v>373</v>
      </c>
      <c r="C826" s="4" t="s">
        <v>7</v>
      </c>
      <c r="D826" s="4" t="s">
        <v>9</v>
      </c>
      <c r="E826" s="9">
        <v>50</v>
      </c>
      <c r="F826" s="37">
        <v>33.200000000000003</v>
      </c>
      <c r="G826" s="6" t="s">
        <v>141</v>
      </c>
      <c r="H826" s="5">
        <v>36</v>
      </c>
      <c r="I826" s="4" t="s">
        <v>52</v>
      </c>
      <c r="J826" s="3" t="s">
        <v>3</v>
      </c>
      <c r="K826" s="2">
        <v>2012</v>
      </c>
      <c r="L826" s="38" t="s">
        <v>2</v>
      </c>
      <c r="M826" s="8" t="s">
        <v>1</v>
      </c>
      <c r="N826" s="39">
        <v>10</v>
      </c>
      <c r="O826" s="35"/>
      <c r="P826" s="35"/>
      <c r="Q826" s="35"/>
      <c r="R826" s="35"/>
      <c r="S826" s="35"/>
      <c r="T826" s="35"/>
      <c r="U826" s="35"/>
      <c r="V826" s="35"/>
      <c r="W826" s="35"/>
      <c r="X826" s="35"/>
    </row>
    <row r="827" spans="1:24" ht="25.5">
      <c r="A827" s="36">
        <v>825</v>
      </c>
      <c r="B827" s="7" t="s">
        <v>373</v>
      </c>
      <c r="C827" s="4" t="s">
        <v>7</v>
      </c>
      <c r="D827" s="4" t="s">
        <v>6</v>
      </c>
      <c r="E827" s="9">
        <v>40</v>
      </c>
      <c r="F827" s="37">
        <v>26.6</v>
      </c>
      <c r="G827" s="6" t="s">
        <v>141</v>
      </c>
      <c r="H827" s="5">
        <v>36</v>
      </c>
      <c r="I827" s="4" t="s">
        <v>52</v>
      </c>
      <c r="J827" s="3" t="s">
        <v>3</v>
      </c>
      <c r="K827" s="2">
        <v>2012</v>
      </c>
      <c r="L827" s="38" t="s">
        <v>2</v>
      </c>
      <c r="M827" s="8" t="s">
        <v>1</v>
      </c>
      <c r="N827" s="39">
        <v>10</v>
      </c>
      <c r="O827" s="35"/>
      <c r="P827" s="35"/>
      <c r="Q827" s="35"/>
      <c r="R827" s="35"/>
      <c r="S827" s="35"/>
      <c r="T827" s="35"/>
      <c r="U827" s="35"/>
      <c r="V827" s="35"/>
      <c r="W827" s="35"/>
      <c r="X827" s="35"/>
    </row>
    <row r="828" spans="1:24" ht="25.5">
      <c r="A828" s="36">
        <v>826</v>
      </c>
      <c r="B828" s="7" t="s">
        <v>373</v>
      </c>
      <c r="C828" s="4" t="s">
        <v>7</v>
      </c>
      <c r="D828" s="4" t="s">
        <v>9</v>
      </c>
      <c r="E828" s="9">
        <v>40</v>
      </c>
      <c r="F828" s="37">
        <v>26.6</v>
      </c>
      <c r="G828" s="6" t="s">
        <v>141</v>
      </c>
      <c r="H828" s="5">
        <v>51.099999999999994</v>
      </c>
      <c r="I828" s="4" t="s">
        <v>52</v>
      </c>
      <c r="J828" s="3" t="s">
        <v>3</v>
      </c>
      <c r="K828" s="2">
        <v>2012</v>
      </c>
      <c r="L828" s="38" t="s">
        <v>2</v>
      </c>
      <c r="M828" s="8" t="s">
        <v>1</v>
      </c>
      <c r="N828" s="39">
        <v>10</v>
      </c>
      <c r="O828" s="35"/>
      <c r="P828" s="35"/>
      <c r="Q828" s="35"/>
      <c r="R828" s="35"/>
      <c r="S828" s="35"/>
      <c r="T828" s="35"/>
      <c r="U828" s="35"/>
      <c r="V828" s="35"/>
      <c r="W828" s="35"/>
      <c r="X828" s="35"/>
    </row>
    <row r="829" spans="1:24" ht="25.5">
      <c r="A829" s="36">
        <v>827</v>
      </c>
      <c r="B829" s="7" t="s">
        <v>373</v>
      </c>
      <c r="C829" s="4" t="s">
        <v>7</v>
      </c>
      <c r="D829" s="4" t="s">
        <v>6</v>
      </c>
      <c r="E829" s="9">
        <v>32</v>
      </c>
      <c r="F829" s="37">
        <v>21.2</v>
      </c>
      <c r="G829" s="6" t="s">
        <v>141</v>
      </c>
      <c r="H829" s="5">
        <v>51.099999999999994</v>
      </c>
      <c r="I829" s="4" t="s">
        <v>52</v>
      </c>
      <c r="J829" s="3" t="s">
        <v>3</v>
      </c>
      <c r="K829" s="2">
        <v>2012</v>
      </c>
      <c r="L829" s="38" t="s">
        <v>2</v>
      </c>
      <c r="M829" s="8" t="s">
        <v>1</v>
      </c>
      <c r="N829" s="39">
        <v>10</v>
      </c>
      <c r="O829" s="35"/>
      <c r="P829" s="35"/>
      <c r="Q829" s="35"/>
      <c r="R829" s="35"/>
      <c r="S829" s="35"/>
      <c r="T829" s="35"/>
      <c r="U829" s="35"/>
      <c r="V829" s="35"/>
      <c r="W829" s="35"/>
      <c r="X829" s="35"/>
    </row>
    <row r="830" spans="1:24" ht="25.5">
      <c r="A830" s="36">
        <v>828</v>
      </c>
      <c r="B830" s="7" t="s">
        <v>373</v>
      </c>
      <c r="C830" s="4" t="s">
        <v>7</v>
      </c>
      <c r="D830" s="4" t="s">
        <v>9</v>
      </c>
      <c r="E830" s="9">
        <v>32</v>
      </c>
      <c r="F830" s="37">
        <v>21.2</v>
      </c>
      <c r="G830" s="6" t="s">
        <v>141</v>
      </c>
      <c r="H830" s="5">
        <v>56.599999999999994</v>
      </c>
      <c r="I830" s="4" t="s">
        <v>52</v>
      </c>
      <c r="J830" s="3" t="s">
        <v>3</v>
      </c>
      <c r="K830" s="2">
        <v>2012</v>
      </c>
      <c r="L830" s="38" t="s">
        <v>2</v>
      </c>
      <c r="M830" s="8" t="s">
        <v>1</v>
      </c>
      <c r="N830" s="39">
        <v>10</v>
      </c>
      <c r="O830" s="35"/>
      <c r="P830" s="35"/>
      <c r="Q830" s="35"/>
      <c r="R830" s="35"/>
      <c r="S830" s="35"/>
      <c r="T830" s="35"/>
      <c r="U830" s="35"/>
      <c r="V830" s="35"/>
      <c r="W830" s="35"/>
      <c r="X830" s="35"/>
    </row>
    <row r="831" spans="1:24" ht="25.5">
      <c r="A831" s="36">
        <v>829</v>
      </c>
      <c r="B831" s="7" t="s">
        <v>373</v>
      </c>
      <c r="C831" s="4" t="s">
        <v>7</v>
      </c>
      <c r="D831" s="4" t="s">
        <v>6</v>
      </c>
      <c r="E831" s="9">
        <v>25</v>
      </c>
      <c r="F831" s="37">
        <v>16.600000000000001</v>
      </c>
      <c r="G831" s="6" t="s">
        <v>141</v>
      </c>
      <c r="H831" s="5">
        <v>56.599999999999994</v>
      </c>
      <c r="I831" s="4" t="s">
        <v>52</v>
      </c>
      <c r="J831" s="3" t="s">
        <v>3</v>
      </c>
      <c r="K831" s="2">
        <v>2012</v>
      </c>
      <c r="L831" s="38" t="s">
        <v>2</v>
      </c>
      <c r="M831" s="8" t="s">
        <v>1</v>
      </c>
      <c r="N831" s="39">
        <v>10</v>
      </c>
      <c r="O831" s="35"/>
      <c r="P831" s="35"/>
      <c r="Q831" s="35"/>
      <c r="R831" s="35"/>
      <c r="S831" s="35"/>
      <c r="T831" s="35"/>
      <c r="U831" s="35"/>
      <c r="V831" s="35"/>
      <c r="W831" s="35"/>
      <c r="X831" s="35"/>
    </row>
    <row r="832" spans="1:24" ht="25.5">
      <c r="A832" s="36">
        <v>830</v>
      </c>
      <c r="B832" s="7" t="s">
        <v>373</v>
      </c>
      <c r="C832" s="4" t="s">
        <v>7</v>
      </c>
      <c r="D832" s="4" t="s">
        <v>9</v>
      </c>
      <c r="E832" s="9">
        <v>20</v>
      </c>
      <c r="F832" s="37">
        <v>13.2</v>
      </c>
      <c r="G832" s="6" t="s">
        <v>141</v>
      </c>
      <c r="H832" s="5">
        <v>21.6</v>
      </c>
      <c r="I832" s="4" t="s">
        <v>52</v>
      </c>
      <c r="J832" s="3" t="s">
        <v>3</v>
      </c>
      <c r="K832" s="2">
        <v>2012</v>
      </c>
      <c r="L832" s="38" t="s">
        <v>2</v>
      </c>
      <c r="M832" s="8" t="s">
        <v>1</v>
      </c>
      <c r="N832" s="39">
        <v>10</v>
      </c>
      <c r="O832" s="35"/>
      <c r="P832" s="35"/>
      <c r="Q832" s="35"/>
      <c r="R832" s="35"/>
      <c r="S832" s="35"/>
      <c r="T832" s="35"/>
      <c r="U832" s="35"/>
      <c r="V832" s="35"/>
      <c r="W832" s="35"/>
      <c r="X832" s="35"/>
    </row>
    <row r="833" spans="1:24" ht="25.5">
      <c r="A833" s="36">
        <v>831</v>
      </c>
      <c r="B833" s="7" t="s">
        <v>373</v>
      </c>
      <c r="C833" s="4" t="s">
        <v>7</v>
      </c>
      <c r="D833" s="4" t="s">
        <v>6</v>
      </c>
      <c r="E833" s="9">
        <v>20</v>
      </c>
      <c r="F833" s="37">
        <v>13.2</v>
      </c>
      <c r="G833" s="6" t="s">
        <v>141</v>
      </c>
      <c r="H833" s="5">
        <v>21.6</v>
      </c>
      <c r="I833" s="4" t="s">
        <v>52</v>
      </c>
      <c r="J833" s="3" t="s">
        <v>3</v>
      </c>
      <c r="K833" s="2">
        <v>2012</v>
      </c>
      <c r="L833" s="38" t="s">
        <v>2</v>
      </c>
      <c r="M833" s="8" t="s">
        <v>1</v>
      </c>
      <c r="N833" s="39">
        <v>10</v>
      </c>
      <c r="O833" s="35"/>
      <c r="P833" s="35"/>
      <c r="Q833" s="35"/>
      <c r="R833" s="35"/>
      <c r="S833" s="35"/>
      <c r="T833" s="35"/>
      <c r="U833" s="35"/>
      <c r="V833" s="35"/>
      <c r="W833" s="35"/>
      <c r="X833" s="35"/>
    </row>
    <row r="834" spans="1:24" ht="25.5">
      <c r="A834" s="36">
        <v>832</v>
      </c>
      <c r="B834" s="18" t="s">
        <v>372</v>
      </c>
      <c r="C834" s="4" t="s">
        <v>7</v>
      </c>
      <c r="D834" s="4" t="s">
        <v>9</v>
      </c>
      <c r="E834" s="9">
        <v>25</v>
      </c>
      <c r="F834" s="37">
        <v>16.600000000000001</v>
      </c>
      <c r="G834" s="6" t="s">
        <v>141</v>
      </c>
      <c r="H834" s="5">
        <f>53.7+14.7+33.9+10.2</f>
        <v>112.50000000000001</v>
      </c>
      <c r="I834" s="4" t="s">
        <v>52</v>
      </c>
      <c r="J834" s="3" t="s">
        <v>3</v>
      </c>
      <c r="K834" s="2">
        <v>2012</v>
      </c>
      <c r="L834" s="38" t="s">
        <v>2</v>
      </c>
      <c r="M834" s="8" t="s">
        <v>1</v>
      </c>
      <c r="N834" s="39">
        <v>10</v>
      </c>
      <c r="O834" s="35"/>
      <c r="P834" s="35"/>
      <c r="Q834" s="35"/>
      <c r="R834" s="35"/>
      <c r="S834" s="35"/>
      <c r="T834" s="35"/>
      <c r="U834" s="35"/>
      <c r="V834" s="35"/>
      <c r="W834" s="35"/>
      <c r="X834" s="35"/>
    </row>
    <row r="835" spans="1:24" ht="25.5">
      <c r="A835" s="36">
        <v>833</v>
      </c>
      <c r="B835" s="18" t="s">
        <v>372</v>
      </c>
      <c r="C835" s="4" t="s">
        <v>7</v>
      </c>
      <c r="D835" s="4" t="s">
        <v>6</v>
      </c>
      <c r="E835" s="9">
        <v>20</v>
      </c>
      <c r="F835" s="37">
        <v>13.2</v>
      </c>
      <c r="G835" s="6" t="s">
        <v>141</v>
      </c>
      <c r="H835" s="5">
        <f>53.7+14.7+33.9+10.2</f>
        <v>112.50000000000001</v>
      </c>
      <c r="I835" s="4" t="s">
        <v>52</v>
      </c>
      <c r="J835" s="3" t="s">
        <v>3</v>
      </c>
      <c r="K835" s="2">
        <v>2012</v>
      </c>
      <c r="L835" s="38" t="s">
        <v>2</v>
      </c>
      <c r="M835" s="8" t="s">
        <v>1</v>
      </c>
      <c r="N835" s="39">
        <v>10</v>
      </c>
      <c r="O835" s="35"/>
      <c r="P835" s="35"/>
      <c r="Q835" s="35"/>
      <c r="R835" s="35"/>
      <c r="S835" s="35"/>
      <c r="T835" s="35"/>
      <c r="U835" s="35"/>
      <c r="V835" s="35"/>
      <c r="W835" s="35"/>
      <c r="X835" s="35"/>
    </row>
    <row r="836" spans="1:24" ht="25.5">
      <c r="A836" s="36">
        <v>834</v>
      </c>
      <c r="B836" s="18" t="s">
        <v>372</v>
      </c>
      <c r="C836" s="4" t="s">
        <v>7</v>
      </c>
      <c r="D836" s="4" t="s">
        <v>9</v>
      </c>
      <c r="E836" s="9">
        <v>20</v>
      </c>
      <c r="F836" s="37">
        <v>13.2</v>
      </c>
      <c r="G836" s="6" t="s">
        <v>141</v>
      </c>
      <c r="H836" s="5">
        <v>16.200000000000003</v>
      </c>
      <c r="I836" s="4" t="s">
        <v>52</v>
      </c>
      <c r="J836" s="3" t="s">
        <v>3</v>
      </c>
      <c r="K836" s="2">
        <v>2012</v>
      </c>
      <c r="L836" s="38" t="s">
        <v>2</v>
      </c>
      <c r="M836" s="8" t="s">
        <v>1</v>
      </c>
      <c r="N836" s="39">
        <v>10</v>
      </c>
      <c r="O836" s="35"/>
      <c r="P836" s="35"/>
      <c r="Q836" s="35"/>
      <c r="R836" s="35"/>
      <c r="S836" s="35"/>
      <c r="T836" s="35"/>
      <c r="U836" s="35"/>
      <c r="V836" s="35"/>
      <c r="W836" s="35"/>
      <c r="X836" s="35"/>
    </row>
    <row r="837" spans="1:24" ht="25.5">
      <c r="A837" s="36">
        <v>835</v>
      </c>
      <c r="B837" s="18" t="s">
        <v>372</v>
      </c>
      <c r="C837" s="4" t="s">
        <v>7</v>
      </c>
      <c r="D837" s="4" t="s">
        <v>6</v>
      </c>
      <c r="E837" s="9">
        <v>20</v>
      </c>
      <c r="F837" s="37">
        <v>13.2</v>
      </c>
      <c r="G837" s="6" t="s">
        <v>141</v>
      </c>
      <c r="H837" s="5">
        <v>16.200000000000003</v>
      </c>
      <c r="I837" s="4" t="s">
        <v>52</v>
      </c>
      <c r="J837" s="3" t="s">
        <v>3</v>
      </c>
      <c r="K837" s="2">
        <v>2012</v>
      </c>
      <c r="L837" s="38" t="s">
        <v>2</v>
      </c>
      <c r="M837" s="8" t="s">
        <v>1</v>
      </c>
      <c r="N837" s="39">
        <v>10</v>
      </c>
      <c r="O837" s="35"/>
      <c r="P837" s="35"/>
      <c r="Q837" s="35"/>
      <c r="R837" s="35"/>
      <c r="S837" s="35"/>
      <c r="T837" s="35"/>
      <c r="U837" s="35"/>
      <c r="V837" s="35"/>
      <c r="W837" s="35"/>
      <c r="X837" s="35"/>
    </row>
    <row r="838" spans="1:24" ht="25.5">
      <c r="A838" s="36">
        <v>836</v>
      </c>
      <c r="B838" s="7" t="s">
        <v>215</v>
      </c>
      <c r="C838" s="4" t="s">
        <v>7</v>
      </c>
      <c r="D838" s="4" t="s">
        <v>9</v>
      </c>
      <c r="E838" s="9">
        <v>57</v>
      </c>
      <c r="F838" s="37">
        <v>50</v>
      </c>
      <c r="G838" s="6" t="s">
        <v>5</v>
      </c>
      <c r="H838" s="5">
        <v>7.7999999999999972</v>
      </c>
      <c r="I838" s="4" t="s">
        <v>52</v>
      </c>
      <c r="J838" s="3" t="s">
        <v>51</v>
      </c>
      <c r="K838" s="2">
        <v>1990</v>
      </c>
      <c r="L838" s="38" t="s">
        <v>2</v>
      </c>
      <c r="M838" s="8" t="s">
        <v>1</v>
      </c>
      <c r="N838" s="39">
        <v>10</v>
      </c>
      <c r="O838" s="35"/>
      <c r="P838" s="35"/>
      <c r="Q838" s="35"/>
      <c r="R838" s="35"/>
      <c r="S838" s="35"/>
      <c r="T838" s="35"/>
      <c r="U838" s="35"/>
      <c r="V838" s="35"/>
      <c r="W838" s="35"/>
      <c r="X838" s="35"/>
    </row>
    <row r="839" spans="1:24" ht="25.5">
      <c r="A839" s="36">
        <v>837</v>
      </c>
      <c r="B839" s="7" t="s">
        <v>215</v>
      </c>
      <c r="C839" s="4" t="s">
        <v>7</v>
      </c>
      <c r="D839" s="4" t="s">
        <v>6</v>
      </c>
      <c r="E839" s="9">
        <v>57</v>
      </c>
      <c r="F839" s="37">
        <v>50</v>
      </c>
      <c r="G839" s="6" t="s">
        <v>5</v>
      </c>
      <c r="H839" s="5">
        <v>7.7999999999999972</v>
      </c>
      <c r="I839" s="4" t="s">
        <v>52</v>
      </c>
      <c r="J839" s="3" t="s">
        <v>51</v>
      </c>
      <c r="K839" s="2">
        <v>1990</v>
      </c>
      <c r="L839" s="38" t="s">
        <v>2</v>
      </c>
      <c r="M839" s="8" t="s">
        <v>1</v>
      </c>
      <c r="N839" s="39">
        <v>10</v>
      </c>
      <c r="O839" s="35"/>
      <c r="P839" s="35"/>
      <c r="Q839" s="35"/>
      <c r="R839" s="35"/>
      <c r="S839" s="35"/>
      <c r="T839" s="35"/>
      <c r="U839" s="35"/>
      <c r="V839" s="35"/>
      <c r="W839" s="35"/>
      <c r="X839" s="35"/>
    </row>
    <row r="840" spans="1:24" ht="25.5">
      <c r="A840" s="36">
        <v>838</v>
      </c>
      <c r="B840" s="7" t="s">
        <v>215</v>
      </c>
      <c r="C840" s="4" t="s">
        <v>7</v>
      </c>
      <c r="D840" s="4" t="s">
        <v>9</v>
      </c>
      <c r="E840" s="37">
        <v>32</v>
      </c>
      <c r="F840" s="37">
        <v>21.2</v>
      </c>
      <c r="G840" s="6" t="s">
        <v>141</v>
      </c>
      <c r="H840" s="5">
        <v>50.2</v>
      </c>
      <c r="I840" s="4" t="s">
        <v>52</v>
      </c>
      <c r="J840" s="3" t="s">
        <v>3</v>
      </c>
      <c r="K840" s="2">
        <v>2011</v>
      </c>
      <c r="L840" s="38" t="s">
        <v>2</v>
      </c>
      <c r="M840" s="8" t="s">
        <v>1</v>
      </c>
      <c r="N840" s="39">
        <v>10</v>
      </c>
      <c r="O840" s="35"/>
      <c r="P840" s="35"/>
      <c r="Q840" s="35"/>
      <c r="R840" s="35"/>
      <c r="S840" s="35"/>
      <c r="T840" s="35"/>
      <c r="U840" s="35"/>
      <c r="V840" s="35"/>
      <c r="W840" s="35"/>
      <c r="X840" s="35"/>
    </row>
    <row r="841" spans="1:24" ht="25.5">
      <c r="A841" s="36">
        <v>839</v>
      </c>
      <c r="B841" s="7" t="s">
        <v>215</v>
      </c>
      <c r="C841" s="4" t="s">
        <v>7</v>
      </c>
      <c r="D841" s="4" t="s">
        <v>6</v>
      </c>
      <c r="E841" s="37">
        <v>25</v>
      </c>
      <c r="F841" s="37">
        <v>16.600000000000001</v>
      </c>
      <c r="G841" s="6" t="s">
        <v>141</v>
      </c>
      <c r="H841" s="5">
        <v>50.2</v>
      </c>
      <c r="I841" s="4" t="s">
        <v>52</v>
      </c>
      <c r="J841" s="3" t="s">
        <v>3</v>
      </c>
      <c r="K841" s="2">
        <v>2011</v>
      </c>
      <c r="L841" s="38" t="s">
        <v>2</v>
      </c>
      <c r="M841" s="8" t="s">
        <v>1</v>
      </c>
      <c r="N841" s="39">
        <v>10</v>
      </c>
      <c r="O841" s="35"/>
      <c r="P841" s="35"/>
      <c r="Q841" s="35"/>
      <c r="R841" s="35"/>
      <c r="S841" s="35"/>
      <c r="T841" s="35"/>
      <c r="U841" s="35"/>
      <c r="V841" s="35"/>
      <c r="W841" s="35"/>
      <c r="X841" s="35"/>
    </row>
    <row r="842" spans="1:24" ht="25.5">
      <c r="A842" s="36">
        <v>840</v>
      </c>
      <c r="B842" s="7" t="s">
        <v>371</v>
      </c>
      <c r="C842" s="4" t="s">
        <v>7</v>
      </c>
      <c r="D842" s="4" t="s">
        <v>9</v>
      </c>
      <c r="E842" s="37">
        <v>38</v>
      </c>
      <c r="F842" s="37">
        <v>31.6</v>
      </c>
      <c r="G842" s="6" t="s">
        <v>5</v>
      </c>
      <c r="H842" s="5">
        <v>251</v>
      </c>
      <c r="I842" s="4" t="s">
        <v>52</v>
      </c>
      <c r="J842" s="3" t="s">
        <v>3</v>
      </c>
      <c r="K842" s="2">
        <v>1999</v>
      </c>
      <c r="L842" s="38" t="s">
        <v>2</v>
      </c>
      <c r="M842" s="8" t="s">
        <v>1</v>
      </c>
      <c r="N842" s="39">
        <v>10</v>
      </c>
      <c r="O842" s="35"/>
      <c r="P842" s="35"/>
      <c r="Q842" s="35"/>
      <c r="R842" s="35"/>
      <c r="S842" s="35"/>
      <c r="T842" s="35"/>
      <c r="U842" s="35"/>
      <c r="V842" s="35"/>
      <c r="W842" s="35"/>
      <c r="X842" s="35"/>
    </row>
    <row r="843" spans="1:24" ht="25.5">
      <c r="A843" s="36">
        <v>841</v>
      </c>
      <c r="B843" s="7" t="s">
        <v>371</v>
      </c>
      <c r="C843" s="4" t="s">
        <v>7</v>
      </c>
      <c r="D843" s="4" t="s">
        <v>6</v>
      </c>
      <c r="E843" s="37">
        <v>32</v>
      </c>
      <c r="F843" s="37">
        <v>25.6</v>
      </c>
      <c r="G843" s="6" t="s">
        <v>5</v>
      </c>
      <c r="H843" s="5">
        <v>251</v>
      </c>
      <c r="I843" s="4" t="s">
        <v>52</v>
      </c>
      <c r="J843" s="3" t="s">
        <v>3</v>
      </c>
      <c r="K843" s="2">
        <v>1999</v>
      </c>
      <c r="L843" s="38" t="s">
        <v>2</v>
      </c>
      <c r="M843" s="8" t="s">
        <v>1</v>
      </c>
      <c r="N843" s="39">
        <v>10</v>
      </c>
      <c r="O843" s="35"/>
      <c r="P843" s="35"/>
      <c r="Q843" s="35"/>
      <c r="R843" s="35"/>
      <c r="S843" s="35"/>
      <c r="T843" s="35"/>
      <c r="U843" s="35"/>
      <c r="V843" s="35"/>
      <c r="W843" s="35"/>
      <c r="X843" s="35"/>
    </row>
    <row r="844" spans="1:24" ht="25.5">
      <c r="A844" s="36">
        <v>842</v>
      </c>
      <c r="B844" s="7" t="s">
        <v>371</v>
      </c>
      <c r="C844" s="4" t="s">
        <v>7</v>
      </c>
      <c r="D844" s="4" t="s">
        <v>9</v>
      </c>
      <c r="E844" s="37">
        <v>32</v>
      </c>
      <c r="F844" s="37">
        <v>25.6</v>
      </c>
      <c r="G844" s="6" t="s">
        <v>5</v>
      </c>
      <c r="H844" s="5">
        <v>77</v>
      </c>
      <c r="I844" s="4" t="s">
        <v>52</v>
      </c>
      <c r="J844" s="3" t="s">
        <v>3</v>
      </c>
      <c r="K844" s="2">
        <v>1999</v>
      </c>
      <c r="L844" s="38" t="s">
        <v>2</v>
      </c>
      <c r="M844" s="8" t="s">
        <v>1</v>
      </c>
      <c r="N844" s="39">
        <v>10</v>
      </c>
      <c r="O844" s="35"/>
      <c r="P844" s="35"/>
      <c r="Q844" s="35"/>
      <c r="R844" s="35"/>
      <c r="S844" s="35"/>
      <c r="T844" s="35"/>
      <c r="U844" s="35"/>
      <c r="V844" s="35"/>
      <c r="W844" s="35"/>
      <c r="X844" s="35"/>
    </row>
    <row r="845" spans="1:24" ht="25.5">
      <c r="A845" s="36">
        <v>843</v>
      </c>
      <c r="B845" s="7" t="s">
        <v>371</v>
      </c>
      <c r="C845" s="4" t="s">
        <v>7</v>
      </c>
      <c r="D845" s="4" t="s">
        <v>6</v>
      </c>
      <c r="E845" s="37">
        <v>25</v>
      </c>
      <c r="F845" s="37">
        <v>18.600000000000001</v>
      </c>
      <c r="G845" s="6" t="s">
        <v>5</v>
      </c>
      <c r="H845" s="5">
        <v>77</v>
      </c>
      <c r="I845" s="4" t="s">
        <v>52</v>
      </c>
      <c r="J845" s="3" t="s">
        <v>3</v>
      </c>
      <c r="K845" s="2">
        <v>1999</v>
      </c>
      <c r="L845" s="38" t="s">
        <v>2</v>
      </c>
      <c r="M845" s="8" t="s">
        <v>1</v>
      </c>
      <c r="N845" s="39">
        <v>10</v>
      </c>
      <c r="O845" s="35"/>
      <c r="P845" s="35"/>
      <c r="Q845" s="35"/>
      <c r="R845" s="35"/>
      <c r="S845" s="35"/>
      <c r="T845" s="35"/>
      <c r="U845" s="35"/>
      <c r="V845" s="35"/>
      <c r="W845" s="35"/>
      <c r="X845" s="35"/>
    </row>
    <row r="846" spans="1:24" ht="25.5">
      <c r="A846" s="36">
        <v>844</v>
      </c>
      <c r="B846" s="7" t="s">
        <v>371</v>
      </c>
      <c r="C846" s="4" t="s">
        <v>7</v>
      </c>
      <c r="D846" s="4" t="s">
        <v>9</v>
      </c>
      <c r="E846" s="37">
        <v>25</v>
      </c>
      <c r="F846" s="37">
        <v>18.600000000000001</v>
      </c>
      <c r="G846" s="6" t="s">
        <v>5</v>
      </c>
      <c r="H846" s="5">
        <v>8</v>
      </c>
      <c r="I846" s="4" t="s">
        <v>52</v>
      </c>
      <c r="J846" s="3" t="s">
        <v>3</v>
      </c>
      <c r="K846" s="2">
        <v>1999</v>
      </c>
      <c r="L846" s="38" t="s">
        <v>2</v>
      </c>
      <c r="M846" s="8" t="s">
        <v>1</v>
      </c>
      <c r="N846" s="39">
        <v>10</v>
      </c>
      <c r="O846" s="35"/>
      <c r="P846" s="35"/>
      <c r="Q846" s="35"/>
      <c r="R846" s="35"/>
      <c r="S846" s="35"/>
      <c r="T846" s="35"/>
      <c r="U846" s="35"/>
      <c r="V846" s="35"/>
      <c r="W846" s="35"/>
      <c r="X846" s="35"/>
    </row>
    <row r="847" spans="1:24" ht="25.5">
      <c r="A847" s="36">
        <v>845</v>
      </c>
      <c r="B847" s="7" t="s">
        <v>371</v>
      </c>
      <c r="C847" s="4" t="s">
        <v>7</v>
      </c>
      <c r="D847" s="4" t="s">
        <v>6</v>
      </c>
      <c r="E847" s="37">
        <v>25</v>
      </c>
      <c r="F847" s="37">
        <v>18.600000000000001</v>
      </c>
      <c r="G847" s="6" t="s">
        <v>5</v>
      </c>
      <c r="H847" s="5">
        <v>8</v>
      </c>
      <c r="I847" s="4" t="s">
        <v>52</v>
      </c>
      <c r="J847" s="3" t="s">
        <v>3</v>
      </c>
      <c r="K847" s="2">
        <v>1999</v>
      </c>
      <c r="L847" s="38" t="s">
        <v>2</v>
      </c>
      <c r="M847" s="8" t="s">
        <v>1</v>
      </c>
      <c r="N847" s="39">
        <v>10</v>
      </c>
      <c r="O847" s="35"/>
      <c r="P847" s="35"/>
      <c r="Q847" s="35"/>
      <c r="R847" s="35"/>
      <c r="S847" s="35"/>
      <c r="T847" s="35"/>
      <c r="U847" s="35"/>
      <c r="V847" s="35"/>
      <c r="W847" s="35"/>
      <c r="X847" s="35"/>
    </row>
    <row r="848" spans="1:24" ht="25.5">
      <c r="A848" s="36">
        <v>846</v>
      </c>
      <c r="B848" s="7" t="s">
        <v>363</v>
      </c>
      <c r="C848" s="4" t="s">
        <v>10</v>
      </c>
      <c r="D848" s="4" t="s">
        <v>9</v>
      </c>
      <c r="E848" s="37">
        <v>108</v>
      </c>
      <c r="F848" s="37">
        <v>100</v>
      </c>
      <c r="G848" s="6" t="s">
        <v>5</v>
      </c>
      <c r="H848" s="5">
        <v>38.9</v>
      </c>
      <c r="I848" s="4" t="s">
        <v>52</v>
      </c>
      <c r="J848" s="3" t="s">
        <v>3</v>
      </c>
      <c r="K848" s="2">
        <v>2006</v>
      </c>
      <c r="L848" s="38" t="s">
        <v>2</v>
      </c>
      <c r="M848" s="8" t="s">
        <v>1</v>
      </c>
      <c r="N848" s="39">
        <v>11</v>
      </c>
      <c r="O848" s="35"/>
      <c r="P848" s="35"/>
      <c r="Q848" s="35"/>
      <c r="R848" s="35"/>
      <c r="S848" s="35"/>
      <c r="T848" s="35"/>
      <c r="U848" s="35"/>
      <c r="V848" s="35"/>
      <c r="W848" s="35"/>
      <c r="X848" s="35"/>
    </row>
    <row r="849" spans="1:24" ht="25.5">
      <c r="A849" s="36">
        <v>847</v>
      </c>
      <c r="B849" s="7" t="s">
        <v>363</v>
      </c>
      <c r="C849" s="4" t="s">
        <v>10</v>
      </c>
      <c r="D849" s="4" t="s">
        <v>6</v>
      </c>
      <c r="E849" s="37">
        <v>108</v>
      </c>
      <c r="F849" s="37">
        <v>100</v>
      </c>
      <c r="G849" s="6" t="s">
        <v>5</v>
      </c>
      <c r="H849" s="5">
        <v>38.9</v>
      </c>
      <c r="I849" s="4" t="s">
        <v>52</v>
      </c>
      <c r="J849" s="3" t="s">
        <v>3</v>
      </c>
      <c r="K849" s="2">
        <v>2006</v>
      </c>
      <c r="L849" s="38" t="s">
        <v>2</v>
      </c>
      <c r="M849" s="8" t="s">
        <v>1</v>
      </c>
      <c r="N849" s="39">
        <v>11</v>
      </c>
      <c r="O849" s="35"/>
      <c r="P849" s="35"/>
      <c r="Q849" s="35"/>
      <c r="R849" s="35"/>
      <c r="S849" s="35"/>
      <c r="T849" s="35"/>
      <c r="U849" s="35"/>
      <c r="V849" s="35"/>
      <c r="W849" s="35"/>
      <c r="X849" s="35"/>
    </row>
    <row r="850" spans="1:24" ht="25.5">
      <c r="A850" s="36">
        <v>848</v>
      </c>
      <c r="B850" s="7" t="s">
        <v>362</v>
      </c>
      <c r="C850" s="4" t="s">
        <v>10</v>
      </c>
      <c r="D850" s="4" t="s">
        <v>9</v>
      </c>
      <c r="E850" s="37">
        <v>133</v>
      </c>
      <c r="F850" s="37">
        <v>124</v>
      </c>
      <c r="G850" s="6" t="s">
        <v>5</v>
      </c>
      <c r="H850" s="5">
        <v>75.599999999999994</v>
      </c>
      <c r="I850" s="4" t="s">
        <v>52</v>
      </c>
      <c r="J850" s="3" t="s">
        <v>3</v>
      </c>
      <c r="K850" s="2">
        <v>2006</v>
      </c>
      <c r="L850" s="38" t="s">
        <v>2</v>
      </c>
      <c r="M850" s="8" t="s">
        <v>1</v>
      </c>
      <c r="N850" s="39">
        <v>11</v>
      </c>
      <c r="O850" s="35"/>
      <c r="P850" s="35"/>
      <c r="Q850" s="35"/>
      <c r="R850" s="35"/>
      <c r="S850" s="35"/>
      <c r="T850" s="35"/>
      <c r="U850" s="35"/>
      <c r="V850" s="35"/>
      <c r="W850" s="35"/>
      <c r="X850" s="35"/>
    </row>
    <row r="851" spans="1:24" ht="25.5">
      <c r="A851" s="36">
        <v>849</v>
      </c>
      <c r="B851" s="7" t="s">
        <v>362</v>
      </c>
      <c r="C851" s="4" t="s">
        <v>10</v>
      </c>
      <c r="D851" s="4" t="s">
        <v>6</v>
      </c>
      <c r="E851" s="37">
        <v>133</v>
      </c>
      <c r="F851" s="37">
        <v>124</v>
      </c>
      <c r="G851" s="6" t="s">
        <v>5</v>
      </c>
      <c r="H851" s="5">
        <v>75.599999999999994</v>
      </c>
      <c r="I851" s="4" t="s">
        <v>52</v>
      </c>
      <c r="J851" s="3" t="s">
        <v>3</v>
      </c>
      <c r="K851" s="2">
        <v>2006</v>
      </c>
      <c r="L851" s="38" t="s">
        <v>2</v>
      </c>
      <c r="M851" s="8" t="s">
        <v>1</v>
      </c>
      <c r="N851" s="39">
        <v>11</v>
      </c>
      <c r="O851" s="35"/>
      <c r="P851" s="35"/>
      <c r="Q851" s="35"/>
      <c r="R851" s="35"/>
      <c r="S851" s="35"/>
      <c r="T851" s="35"/>
      <c r="U851" s="35"/>
      <c r="V851" s="35"/>
      <c r="W851" s="35"/>
      <c r="X851" s="35"/>
    </row>
    <row r="852" spans="1:24" ht="25.5">
      <c r="A852" s="36">
        <v>850</v>
      </c>
      <c r="B852" s="7" t="s">
        <v>362</v>
      </c>
      <c r="C852" s="4" t="s">
        <v>10</v>
      </c>
      <c r="D852" s="4" t="s">
        <v>9</v>
      </c>
      <c r="E852" s="37">
        <v>89</v>
      </c>
      <c r="F852" s="37">
        <v>82</v>
      </c>
      <c r="G852" s="6" t="s">
        <v>5</v>
      </c>
      <c r="H852" s="5">
        <v>15.1</v>
      </c>
      <c r="I852" s="4" t="s">
        <v>52</v>
      </c>
      <c r="J852" s="3" t="s">
        <v>3</v>
      </c>
      <c r="K852" s="2">
        <v>2006</v>
      </c>
      <c r="L852" s="38" t="s">
        <v>2</v>
      </c>
      <c r="M852" s="8" t="s">
        <v>1</v>
      </c>
      <c r="N852" s="39">
        <v>11</v>
      </c>
      <c r="O852" s="35"/>
      <c r="P852" s="35"/>
      <c r="Q852" s="35"/>
      <c r="R852" s="35"/>
      <c r="S852" s="35"/>
      <c r="T852" s="35"/>
      <c r="U852" s="35"/>
      <c r="V852" s="35"/>
      <c r="W852" s="35"/>
      <c r="X852" s="35"/>
    </row>
    <row r="853" spans="1:24" ht="25.5">
      <c r="A853" s="36">
        <v>851</v>
      </c>
      <c r="B853" s="7" t="s">
        <v>362</v>
      </c>
      <c r="C853" s="4" t="s">
        <v>10</v>
      </c>
      <c r="D853" s="4" t="s">
        <v>6</v>
      </c>
      <c r="E853" s="37">
        <v>89</v>
      </c>
      <c r="F853" s="37">
        <v>82</v>
      </c>
      <c r="G853" s="6" t="s">
        <v>5</v>
      </c>
      <c r="H853" s="5">
        <v>15.1</v>
      </c>
      <c r="I853" s="4" t="s">
        <v>52</v>
      </c>
      <c r="J853" s="3" t="s">
        <v>3</v>
      </c>
      <c r="K853" s="2">
        <v>2006</v>
      </c>
      <c r="L853" s="38" t="s">
        <v>2</v>
      </c>
      <c r="M853" s="8" t="s">
        <v>1</v>
      </c>
      <c r="N853" s="39">
        <v>11</v>
      </c>
      <c r="O853" s="35"/>
      <c r="P853" s="35"/>
      <c r="Q853" s="35"/>
      <c r="R853" s="35"/>
      <c r="S853" s="35"/>
      <c r="T853" s="35"/>
      <c r="U853" s="35"/>
      <c r="V853" s="35"/>
      <c r="W853" s="35"/>
      <c r="X853" s="35"/>
    </row>
    <row r="854" spans="1:24" ht="25.5">
      <c r="A854" s="36">
        <v>852</v>
      </c>
      <c r="B854" s="7" t="s">
        <v>361</v>
      </c>
      <c r="C854" s="4" t="s">
        <v>10</v>
      </c>
      <c r="D854" s="4" t="s">
        <v>9</v>
      </c>
      <c r="E854" s="37">
        <v>114</v>
      </c>
      <c r="F854" s="37">
        <v>105</v>
      </c>
      <c r="G854" s="6" t="s">
        <v>5</v>
      </c>
      <c r="H854" s="5">
        <v>162.6</v>
      </c>
      <c r="I854" s="4" t="s">
        <v>52</v>
      </c>
      <c r="J854" s="3" t="s">
        <v>3</v>
      </c>
      <c r="K854" s="2">
        <v>2008</v>
      </c>
      <c r="L854" s="38" t="s">
        <v>2</v>
      </c>
      <c r="M854" s="8" t="s">
        <v>1</v>
      </c>
      <c r="N854" s="39">
        <v>11</v>
      </c>
      <c r="O854" s="35"/>
      <c r="P854" s="35"/>
      <c r="Q854" s="35"/>
      <c r="R854" s="35"/>
      <c r="S854" s="35"/>
      <c r="T854" s="35"/>
      <c r="U854" s="35"/>
      <c r="V854" s="35"/>
      <c r="W854" s="35"/>
      <c r="X854" s="35"/>
    </row>
    <row r="855" spans="1:24" ht="25.5">
      <c r="A855" s="36">
        <v>853</v>
      </c>
      <c r="B855" s="7" t="s">
        <v>361</v>
      </c>
      <c r="C855" s="4" t="s">
        <v>10</v>
      </c>
      <c r="D855" s="4" t="s">
        <v>6</v>
      </c>
      <c r="E855" s="37">
        <v>114</v>
      </c>
      <c r="F855" s="37">
        <v>105</v>
      </c>
      <c r="G855" s="6" t="s">
        <v>5</v>
      </c>
      <c r="H855" s="5">
        <v>162.6</v>
      </c>
      <c r="I855" s="4" t="s">
        <v>52</v>
      </c>
      <c r="J855" s="3" t="s">
        <v>3</v>
      </c>
      <c r="K855" s="2">
        <v>2008</v>
      </c>
      <c r="L855" s="38" t="s">
        <v>2</v>
      </c>
      <c r="M855" s="8" t="s">
        <v>1</v>
      </c>
      <c r="N855" s="39">
        <v>11</v>
      </c>
      <c r="O855" s="35"/>
      <c r="P855" s="35"/>
      <c r="Q855" s="35"/>
      <c r="R855" s="35"/>
      <c r="S855" s="35"/>
      <c r="T855" s="35"/>
      <c r="U855" s="35"/>
      <c r="V855" s="35"/>
      <c r="W855" s="35"/>
      <c r="X855" s="35"/>
    </row>
    <row r="856" spans="1:24" ht="25.5">
      <c r="A856" s="36">
        <v>854</v>
      </c>
      <c r="B856" s="7" t="s">
        <v>360</v>
      </c>
      <c r="C856" s="4" t="s">
        <v>10</v>
      </c>
      <c r="D856" s="4" t="s">
        <v>9</v>
      </c>
      <c r="E856" s="37">
        <v>76</v>
      </c>
      <c r="F856" s="37">
        <v>69</v>
      </c>
      <c r="G856" s="6" t="s">
        <v>5</v>
      </c>
      <c r="H856" s="5">
        <v>100.4</v>
      </c>
      <c r="I856" s="4" t="s">
        <v>52</v>
      </c>
      <c r="J856" s="3" t="s">
        <v>3</v>
      </c>
      <c r="K856" s="2">
        <v>1985</v>
      </c>
      <c r="L856" s="38" t="s">
        <v>2</v>
      </c>
      <c r="M856" s="8" t="s">
        <v>1</v>
      </c>
      <c r="N856" s="39">
        <v>11</v>
      </c>
      <c r="O856" s="35"/>
      <c r="P856" s="35"/>
      <c r="Q856" s="35"/>
      <c r="R856" s="35"/>
      <c r="S856" s="35"/>
      <c r="T856" s="35"/>
      <c r="U856" s="35"/>
      <c r="V856" s="35"/>
      <c r="W856" s="35"/>
      <c r="X856" s="35"/>
    </row>
    <row r="857" spans="1:24" ht="25.5">
      <c r="A857" s="36">
        <v>855</v>
      </c>
      <c r="B857" s="7" t="s">
        <v>360</v>
      </c>
      <c r="C857" s="4" t="s">
        <v>10</v>
      </c>
      <c r="D857" s="4" t="s">
        <v>6</v>
      </c>
      <c r="E857" s="37">
        <v>76</v>
      </c>
      <c r="F857" s="37">
        <v>69</v>
      </c>
      <c r="G857" s="6" t="s">
        <v>5</v>
      </c>
      <c r="H857" s="5">
        <v>100.4</v>
      </c>
      <c r="I857" s="4" t="s">
        <v>52</v>
      </c>
      <c r="J857" s="3" t="s">
        <v>3</v>
      </c>
      <c r="K857" s="2">
        <v>1985</v>
      </c>
      <c r="L857" s="38" t="s">
        <v>2</v>
      </c>
      <c r="M857" s="8" t="s">
        <v>1</v>
      </c>
      <c r="N857" s="39">
        <v>11</v>
      </c>
      <c r="O857" s="35"/>
      <c r="P857" s="35"/>
      <c r="Q857" s="35"/>
      <c r="R857" s="35"/>
      <c r="S857" s="35"/>
      <c r="T857" s="35"/>
      <c r="U857" s="35"/>
      <c r="V857" s="35"/>
      <c r="W857" s="35"/>
      <c r="X857" s="35"/>
    </row>
    <row r="858" spans="1:24" ht="25.5">
      <c r="A858" s="36">
        <v>856</v>
      </c>
      <c r="B858" s="7" t="s">
        <v>359</v>
      </c>
      <c r="C858" s="4" t="s">
        <v>10</v>
      </c>
      <c r="D858" s="4" t="s">
        <v>9</v>
      </c>
      <c r="E858" s="37">
        <v>76</v>
      </c>
      <c r="F858" s="37">
        <v>69</v>
      </c>
      <c r="G858" s="6" t="s">
        <v>5</v>
      </c>
      <c r="H858" s="5">
        <v>158.80000000000001</v>
      </c>
      <c r="I858" s="4" t="s">
        <v>52</v>
      </c>
      <c r="J858" s="3" t="s">
        <v>3</v>
      </c>
      <c r="K858" s="2">
        <v>2006</v>
      </c>
      <c r="L858" s="38" t="s">
        <v>2</v>
      </c>
      <c r="M858" s="8" t="s">
        <v>1</v>
      </c>
      <c r="N858" s="39">
        <v>11</v>
      </c>
      <c r="O858" s="35"/>
      <c r="P858" s="35"/>
      <c r="Q858" s="35"/>
      <c r="R858" s="35"/>
      <c r="S858" s="35"/>
      <c r="T858" s="35"/>
      <c r="U858" s="35"/>
      <c r="V858" s="35"/>
      <c r="W858" s="35"/>
      <c r="X858" s="35"/>
    </row>
    <row r="859" spans="1:24" ht="25.5">
      <c r="A859" s="36">
        <v>857</v>
      </c>
      <c r="B859" s="7" t="s">
        <v>359</v>
      </c>
      <c r="C859" s="4" t="s">
        <v>10</v>
      </c>
      <c r="D859" s="4" t="s">
        <v>6</v>
      </c>
      <c r="E859" s="37">
        <v>76</v>
      </c>
      <c r="F859" s="37">
        <v>69</v>
      </c>
      <c r="G859" s="6" t="s">
        <v>5</v>
      </c>
      <c r="H859" s="5">
        <v>158.80000000000001</v>
      </c>
      <c r="I859" s="4" t="s">
        <v>52</v>
      </c>
      <c r="J859" s="3" t="s">
        <v>3</v>
      </c>
      <c r="K859" s="2">
        <v>2006</v>
      </c>
      <c r="L859" s="38" t="s">
        <v>2</v>
      </c>
      <c r="M859" s="8" t="s">
        <v>1</v>
      </c>
      <c r="N859" s="39">
        <v>11</v>
      </c>
      <c r="O859" s="35"/>
      <c r="P859" s="35"/>
      <c r="Q859" s="35"/>
      <c r="R859" s="35"/>
      <c r="S859" s="35"/>
      <c r="T859" s="35"/>
      <c r="U859" s="35"/>
      <c r="V859" s="35"/>
      <c r="W859" s="35"/>
      <c r="X859" s="35"/>
    </row>
    <row r="860" spans="1:24" ht="25.5">
      <c r="A860" s="36">
        <v>858</v>
      </c>
      <c r="B860" s="7" t="s">
        <v>359</v>
      </c>
      <c r="C860" s="4" t="s">
        <v>10</v>
      </c>
      <c r="D860" s="4" t="s">
        <v>9</v>
      </c>
      <c r="E860" s="37">
        <v>38</v>
      </c>
      <c r="F860" s="37">
        <v>31.6</v>
      </c>
      <c r="G860" s="6" t="s">
        <v>5</v>
      </c>
      <c r="H860" s="5">
        <v>23.6</v>
      </c>
      <c r="I860" s="4" t="s">
        <v>52</v>
      </c>
      <c r="J860" s="3" t="s">
        <v>3</v>
      </c>
      <c r="K860" s="2">
        <v>2006</v>
      </c>
      <c r="L860" s="38" t="s">
        <v>2</v>
      </c>
      <c r="M860" s="8" t="s">
        <v>1</v>
      </c>
      <c r="N860" s="39">
        <v>11</v>
      </c>
      <c r="O860" s="35"/>
      <c r="P860" s="35"/>
      <c r="Q860" s="35"/>
      <c r="R860" s="35"/>
      <c r="S860" s="35"/>
      <c r="T860" s="35"/>
      <c r="U860" s="35"/>
      <c r="V860" s="35"/>
      <c r="W860" s="35"/>
      <c r="X860" s="35"/>
    </row>
    <row r="861" spans="1:24" ht="25.5">
      <c r="A861" s="36">
        <v>859</v>
      </c>
      <c r="B861" s="7" t="s">
        <v>359</v>
      </c>
      <c r="C861" s="4" t="s">
        <v>10</v>
      </c>
      <c r="D861" s="4" t="s">
        <v>6</v>
      </c>
      <c r="E861" s="37">
        <v>38</v>
      </c>
      <c r="F861" s="37">
        <v>31.6</v>
      </c>
      <c r="G861" s="6" t="s">
        <v>5</v>
      </c>
      <c r="H861" s="5">
        <v>23.6</v>
      </c>
      <c r="I861" s="4" t="s">
        <v>52</v>
      </c>
      <c r="J861" s="3" t="s">
        <v>3</v>
      </c>
      <c r="K861" s="2">
        <v>2006</v>
      </c>
      <c r="L861" s="38" t="s">
        <v>2</v>
      </c>
      <c r="M861" s="8" t="s">
        <v>1</v>
      </c>
      <c r="N861" s="39">
        <v>11</v>
      </c>
      <c r="O861" s="35"/>
      <c r="P861" s="35"/>
      <c r="Q861" s="35"/>
      <c r="R861" s="35"/>
      <c r="S861" s="35"/>
      <c r="T861" s="35"/>
      <c r="U861" s="35"/>
      <c r="V861" s="35"/>
      <c r="W861" s="35"/>
      <c r="X861" s="35"/>
    </row>
    <row r="862" spans="1:24" ht="25.5">
      <c r="A862" s="36">
        <v>860</v>
      </c>
      <c r="B862" s="7" t="s">
        <v>358</v>
      </c>
      <c r="C862" s="4" t="s">
        <v>10</v>
      </c>
      <c r="D862" s="4" t="s">
        <v>9</v>
      </c>
      <c r="E862" s="37">
        <v>57</v>
      </c>
      <c r="F862" s="37">
        <v>50</v>
      </c>
      <c r="G862" s="6" t="s">
        <v>5</v>
      </c>
      <c r="H862" s="5">
        <v>88.3</v>
      </c>
      <c r="I862" s="4" t="s">
        <v>52</v>
      </c>
      <c r="J862" s="3" t="s">
        <v>3</v>
      </c>
      <c r="K862" s="2">
        <v>1985</v>
      </c>
      <c r="L862" s="38" t="s">
        <v>2</v>
      </c>
      <c r="M862" s="8" t="s">
        <v>1</v>
      </c>
      <c r="N862" s="39">
        <v>11</v>
      </c>
      <c r="O862" s="35"/>
      <c r="P862" s="35"/>
      <c r="Q862" s="35"/>
      <c r="R862" s="35"/>
      <c r="S862" s="35"/>
      <c r="T862" s="35"/>
      <c r="U862" s="35"/>
      <c r="V862" s="35"/>
      <c r="W862" s="35"/>
      <c r="X862" s="35"/>
    </row>
    <row r="863" spans="1:24" ht="25.5">
      <c r="A863" s="36">
        <v>861</v>
      </c>
      <c r="B863" s="7" t="s">
        <v>358</v>
      </c>
      <c r="C863" s="4" t="s">
        <v>10</v>
      </c>
      <c r="D863" s="4" t="s">
        <v>6</v>
      </c>
      <c r="E863" s="37">
        <v>57</v>
      </c>
      <c r="F863" s="37">
        <v>50</v>
      </c>
      <c r="G863" s="6" t="s">
        <v>5</v>
      </c>
      <c r="H863" s="5">
        <v>88.3</v>
      </c>
      <c r="I863" s="4" t="s">
        <v>52</v>
      </c>
      <c r="J863" s="3" t="s">
        <v>3</v>
      </c>
      <c r="K863" s="2">
        <v>1985</v>
      </c>
      <c r="L863" s="38" t="s">
        <v>2</v>
      </c>
      <c r="M863" s="8" t="s">
        <v>1</v>
      </c>
      <c r="N863" s="39">
        <v>11</v>
      </c>
      <c r="O863" s="35"/>
      <c r="P863" s="35"/>
      <c r="Q863" s="35"/>
      <c r="R863" s="35"/>
      <c r="S863" s="35"/>
      <c r="T863" s="35"/>
      <c r="U863" s="35"/>
      <c r="V863" s="35"/>
      <c r="W863" s="35"/>
      <c r="X863" s="35"/>
    </row>
    <row r="864" spans="1:24" ht="25.5">
      <c r="A864" s="36">
        <v>862</v>
      </c>
      <c r="B864" s="7" t="s">
        <v>358</v>
      </c>
      <c r="C864" s="4" t="s">
        <v>10</v>
      </c>
      <c r="D864" s="4" t="s">
        <v>9</v>
      </c>
      <c r="E864" s="37">
        <v>45</v>
      </c>
      <c r="F864" s="37">
        <v>38</v>
      </c>
      <c r="G864" s="6" t="s">
        <v>5</v>
      </c>
      <c r="H864" s="5">
        <v>111.2</v>
      </c>
      <c r="I864" s="4" t="s">
        <v>52</v>
      </c>
      <c r="J864" s="3" t="s">
        <v>3</v>
      </c>
      <c r="K864" s="2">
        <v>1985</v>
      </c>
      <c r="L864" s="38" t="s">
        <v>2</v>
      </c>
      <c r="M864" s="8" t="s">
        <v>1</v>
      </c>
      <c r="N864" s="39">
        <v>11</v>
      </c>
      <c r="O864" s="35"/>
      <c r="P864" s="35"/>
      <c r="Q864" s="35"/>
      <c r="R864" s="35"/>
      <c r="S864" s="35"/>
      <c r="T864" s="35"/>
      <c r="U864" s="35"/>
      <c r="V864" s="35"/>
      <c r="W864" s="35"/>
      <c r="X864" s="35"/>
    </row>
    <row r="865" spans="1:24" ht="25.5">
      <c r="A865" s="36">
        <v>863</v>
      </c>
      <c r="B865" s="7" t="s">
        <v>358</v>
      </c>
      <c r="C865" s="4" t="s">
        <v>10</v>
      </c>
      <c r="D865" s="4" t="s">
        <v>6</v>
      </c>
      <c r="E865" s="37">
        <v>45</v>
      </c>
      <c r="F865" s="37">
        <v>38</v>
      </c>
      <c r="G865" s="6" t="s">
        <v>5</v>
      </c>
      <c r="H865" s="5">
        <v>111.2</v>
      </c>
      <c r="I865" s="4" t="s">
        <v>52</v>
      </c>
      <c r="J865" s="3" t="s">
        <v>3</v>
      </c>
      <c r="K865" s="2">
        <v>1985</v>
      </c>
      <c r="L865" s="38" t="s">
        <v>2</v>
      </c>
      <c r="M865" s="8" t="s">
        <v>1</v>
      </c>
      <c r="N865" s="39">
        <v>11</v>
      </c>
      <c r="O865" s="35"/>
      <c r="P865" s="35"/>
      <c r="Q865" s="35"/>
      <c r="R865" s="35"/>
      <c r="S865" s="35"/>
      <c r="T865" s="35"/>
      <c r="U865" s="35"/>
      <c r="V865" s="35"/>
      <c r="W865" s="35"/>
      <c r="X865" s="35"/>
    </row>
    <row r="866" spans="1:24" ht="25.5">
      <c r="A866" s="36">
        <v>864</v>
      </c>
      <c r="B866" s="7" t="s">
        <v>357</v>
      </c>
      <c r="C866" s="4" t="s">
        <v>10</v>
      </c>
      <c r="D866" s="4" t="s">
        <v>9</v>
      </c>
      <c r="E866" s="37">
        <v>57</v>
      </c>
      <c r="F866" s="37">
        <v>50</v>
      </c>
      <c r="G866" s="6" t="s">
        <v>5</v>
      </c>
      <c r="H866" s="5">
        <v>22.5</v>
      </c>
      <c r="I866" s="4" t="s">
        <v>52</v>
      </c>
      <c r="J866" s="3" t="s">
        <v>3</v>
      </c>
      <c r="K866" s="2">
        <v>1985</v>
      </c>
      <c r="L866" s="38" t="s">
        <v>2</v>
      </c>
      <c r="M866" s="8" t="s">
        <v>1</v>
      </c>
      <c r="N866" s="39">
        <v>11</v>
      </c>
      <c r="O866" s="35"/>
      <c r="P866" s="35"/>
      <c r="Q866" s="35"/>
      <c r="R866" s="35"/>
      <c r="S866" s="35"/>
      <c r="T866" s="35"/>
      <c r="U866" s="35"/>
      <c r="V866" s="35"/>
      <c r="W866" s="35"/>
      <c r="X866" s="35"/>
    </row>
    <row r="867" spans="1:24" ht="25.5">
      <c r="A867" s="36">
        <v>865</v>
      </c>
      <c r="B867" s="7" t="s">
        <v>357</v>
      </c>
      <c r="C867" s="4" t="s">
        <v>10</v>
      </c>
      <c r="D867" s="4" t="s">
        <v>6</v>
      </c>
      <c r="E867" s="37">
        <v>57</v>
      </c>
      <c r="F867" s="37">
        <v>50</v>
      </c>
      <c r="G867" s="6" t="s">
        <v>5</v>
      </c>
      <c r="H867" s="5">
        <v>22.5</v>
      </c>
      <c r="I867" s="4" t="s">
        <v>52</v>
      </c>
      <c r="J867" s="3" t="s">
        <v>3</v>
      </c>
      <c r="K867" s="2">
        <v>1985</v>
      </c>
      <c r="L867" s="38" t="s">
        <v>2</v>
      </c>
      <c r="M867" s="8" t="s">
        <v>1</v>
      </c>
      <c r="N867" s="39">
        <v>11</v>
      </c>
      <c r="O867" s="35"/>
      <c r="P867" s="35"/>
      <c r="Q867" s="35"/>
      <c r="R867" s="35"/>
      <c r="S867" s="35"/>
      <c r="T867" s="35"/>
      <c r="U867" s="35"/>
      <c r="V867" s="35"/>
      <c r="W867" s="35"/>
      <c r="X867" s="35"/>
    </row>
    <row r="868" spans="1:24" ht="25.5">
      <c r="A868" s="36">
        <v>866</v>
      </c>
      <c r="B868" s="7" t="s">
        <v>370</v>
      </c>
      <c r="C868" s="4" t="s">
        <v>10</v>
      </c>
      <c r="D868" s="4" t="s">
        <v>9</v>
      </c>
      <c r="E868" s="37">
        <v>45</v>
      </c>
      <c r="F868" s="37">
        <v>38</v>
      </c>
      <c r="G868" s="6" t="s">
        <v>5</v>
      </c>
      <c r="H868" s="5">
        <v>14.6</v>
      </c>
      <c r="I868" s="4" t="s">
        <v>52</v>
      </c>
      <c r="J868" s="3" t="s">
        <v>51</v>
      </c>
      <c r="K868" s="2">
        <v>1985</v>
      </c>
      <c r="L868" s="38" t="s">
        <v>2</v>
      </c>
      <c r="M868" s="8" t="s">
        <v>1</v>
      </c>
      <c r="N868" s="39">
        <v>11</v>
      </c>
      <c r="O868" s="35"/>
      <c r="P868" s="35"/>
      <c r="Q868" s="35"/>
      <c r="R868" s="35"/>
      <c r="S868" s="35"/>
      <c r="T868" s="35"/>
      <c r="U868" s="35"/>
      <c r="V868" s="35"/>
      <c r="W868" s="35"/>
      <c r="X868" s="35"/>
    </row>
    <row r="869" spans="1:24" ht="25.5">
      <c r="A869" s="36">
        <v>867</v>
      </c>
      <c r="B869" s="7" t="s">
        <v>370</v>
      </c>
      <c r="C869" s="4" t="s">
        <v>10</v>
      </c>
      <c r="D869" s="4" t="s">
        <v>6</v>
      </c>
      <c r="E869" s="37">
        <v>45</v>
      </c>
      <c r="F869" s="37">
        <v>38</v>
      </c>
      <c r="G869" s="6" t="s">
        <v>5</v>
      </c>
      <c r="H869" s="5">
        <v>14.6</v>
      </c>
      <c r="I869" s="4" t="s">
        <v>52</v>
      </c>
      <c r="J869" s="3" t="s">
        <v>51</v>
      </c>
      <c r="K869" s="2">
        <v>1985</v>
      </c>
      <c r="L869" s="38" t="s">
        <v>2</v>
      </c>
      <c r="M869" s="8" t="s">
        <v>1</v>
      </c>
      <c r="N869" s="39">
        <v>11</v>
      </c>
      <c r="O869" s="35"/>
      <c r="P869" s="35"/>
      <c r="Q869" s="35"/>
      <c r="R869" s="35"/>
      <c r="S869" s="35"/>
      <c r="T869" s="35"/>
      <c r="U869" s="35"/>
      <c r="V869" s="35"/>
      <c r="W869" s="35"/>
      <c r="X869" s="35"/>
    </row>
    <row r="870" spans="1:24" ht="25.5">
      <c r="A870" s="36">
        <v>868</v>
      </c>
      <c r="B870" s="7" t="s">
        <v>369</v>
      </c>
      <c r="C870" s="4" t="s">
        <v>10</v>
      </c>
      <c r="D870" s="4" t="s">
        <v>9</v>
      </c>
      <c r="E870" s="37">
        <v>76</v>
      </c>
      <c r="F870" s="37">
        <v>69</v>
      </c>
      <c r="G870" s="6" t="s">
        <v>5</v>
      </c>
      <c r="H870" s="5">
        <v>265</v>
      </c>
      <c r="I870" s="4" t="s">
        <v>52</v>
      </c>
      <c r="J870" s="3" t="s">
        <v>3</v>
      </c>
      <c r="K870" s="2">
        <v>2011</v>
      </c>
      <c r="L870" s="38" t="s">
        <v>2</v>
      </c>
      <c r="M870" s="8" t="s">
        <v>1</v>
      </c>
      <c r="N870" s="39">
        <v>11</v>
      </c>
      <c r="O870" s="35"/>
      <c r="P870" s="35"/>
      <c r="Q870" s="35"/>
      <c r="R870" s="35"/>
      <c r="S870" s="35"/>
      <c r="T870" s="35"/>
      <c r="U870" s="35"/>
      <c r="V870" s="35"/>
      <c r="W870" s="35"/>
      <c r="X870" s="35"/>
    </row>
    <row r="871" spans="1:24" ht="25.5">
      <c r="A871" s="36">
        <v>869</v>
      </c>
      <c r="B871" s="7" t="s">
        <v>369</v>
      </c>
      <c r="C871" s="4" t="s">
        <v>10</v>
      </c>
      <c r="D871" s="4" t="s">
        <v>6</v>
      </c>
      <c r="E871" s="37">
        <v>76</v>
      </c>
      <c r="F871" s="37">
        <v>69</v>
      </c>
      <c r="G871" s="6" t="s">
        <v>5</v>
      </c>
      <c r="H871" s="5">
        <v>265</v>
      </c>
      <c r="I871" s="4" t="s">
        <v>52</v>
      </c>
      <c r="J871" s="3" t="s">
        <v>3</v>
      </c>
      <c r="K871" s="2">
        <v>2011</v>
      </c>
      <c r="L871" s="38" t="s">
        <v>2</v>
      </c>
      <c r="M871" s="8" t="s">
        <v>1</v>
      </c>
      <c r="N871" s="39">
        <v>11</v>
      </c>
      <c r="O871" s="35"/>
      <c r="P871" s="35"/>
      <c r="Q871" s="35"/>
      <c r="R871" s="35"/>
      <c r="S871" s="35"/>
      <c r="T871" s="35"/>
      <c r="U871" s="35"/>
      <c r="V871" s="35"/>
      <c r="W871" s="35"/>
      <c r="X871" s="35"/>
    </row>
    <row r="872" spans="1:24" ht="25.5">
      <c r="A872" s="36">
        <v>870</v>
      </c>
      <c r="B872" s="7" t="s">
        <v>369</v>
      </c>
      <c r="C872" s="4" t="s">
        <v>10</v>
      </c>
      <c r="D872" s="4" t="s">
        <v>9</v>
      </c>
      <c r="E872" s="37">
        <v>57</v>
      </c>
      <c r="F872" s="37">
        <v>50</v>
      </c>
      <c r="G872" s="6" t="s">
        <v>5</v>
      </c>
      <c r="H872" s="5">
        <v>136.5</v>
      </c>
      <c r="I872" s="4" t="s">
        <v>52</v>
      </c>
      <c r="J872" s="3" t="s">
        <v>3</v>
      </c>
      <c r="K872" s="2">
        <v>2011</v>
      </c>
      <c r="L872" s="38" t="s">
        <v>2</v>
      </c>
      <c r="M872" s="8" t="s">
        <v>1</v>
      </c>
      <c r="N872" s="39">
        <v>11</v>
      </c>
      <c r="O872" s="35"/>
      <c r="P872" s="35"/>
      <c r="Q872" s="35"/>
      <c r="R872" s="35"/>
      <c r="S872" s="35"/>
      <c r="T872" s="35"/>
      <c r="U872" s="35"/>
      <c r="V872" s="35"/>
      <c r="W872" s="35"/>
      <c r="X872" s="35"/>
    </row>
    <row r="873" spans="1:24" ht="25.5">
      <c r="A873" s="36">
        <v>871</v>
      </c>
      <c r="B873" s="7" t="s">
        <v>369</v>
      </c>
      <c r="C873" s="4" t="s">
        <v>10</v>
      </c>
      <c r="D873" s="4" t="s">
        <v>6</v>
      </c>
      <c r="E873" s="37">
        <v>57</v>
      </c>
      <c r="F873" s="37">
        <v>50</v>
      </c>
      <c r="G873" s="6" t="s">
        <v>5</v>
      </c>
      <c r="H873" s="5">
        <v>136.5</v>
      </c>
      <c r="I873" s="4" t="s">
        <v>52</v>
      </c>
      <c r="J873" s="3" t="s">
        <v>3</v>
      </c>
      <c r="K873" s="2">
        <v>2011</v>
      </c>
      <c r="L873" s="38" t="s">
        <v>2</v>
      </c>
      <c r="M873" s="8" t="s">
        <v>1</v>
      </c>
      <c r="N873" s="39">
        <v>11</v>
      </c>
      <c r="O873" s="35"/>
      <c r="P873" s="35"/>
      <c r="Q873" s="35"/>
      <c r="R873" s="35"/>
      <c r="S873" s="35"/>
      <c r="T873" s="35"/>
      <c r="U873" s="35"/>
      <c r="V873" s="35"/>
      <c r="W873" s="35"/>
      <c r="X873" s="35"/>
    </row>
    <row r="874" spans="1:24" ht="25.5">
      <c r="A874" s="36">
        <v>872</v>
      </c>
      <c r="B874" s="7" t="s">
        <v>369</v>
      </c>
      <c r="C874" s="4" t="s">
        <v>10</v>
      </c>
      <c r="D874" s="4" t="s">
        <v>9</v>
      </c>
      <c r="E874" s="37">
        <v>45</v>
      </c>
      <c r="F874" s="37">
        <v>38</v>
      </c>
      <c r="G874" s="6" t="s">
        <v>5</v>
      </c>
      <c r="H874" s="5">
        <v>118</v>
      </c>
      <c r="I874" s="4" t="s">
        <v>52</v>
      </c>
      <c r="J874" s="3" t="s">
        <v>3</v>
      </c>
      <c r="K874" s="2">
        <v>2011</v>
      </c>
      <c r="L874" s="38" t="s">
        <v>2</v>
      </c>
      <c r="M874" s="8" t="s">
        <v>1</v>
      </c>
      <c r="N874" s="39">
        <v>11</v>
      </c>
      <c r="O874" s="35"/>
      <c r="P874" s="35"/>
      <c r="Q874" s="35"/>
      <c r="R874" s="35"/>
      <c r="S874" s="35"/>
      <c r="T874" s="35"/>
      <c r="U874" s="35"/>
      <c r="V874" s="35"/>
      <c r="W874" s="35"/>
      <c r="X874" s="35"/>
    </row>
    <row r="875" spans="1:24" ht="25.5">
      <c r="A875" s="36">
        <v>873</v>
      </c>
      <c r="B875" s="7" t="s">
        <v>369</v>
      </c>
      <c r="C875" s="4" t="s">
        <v>10</v>
      </c>
      <c r="D875" s="4" t="s">
        <v>6</v>
      </c>
      <c r="E875" s="37">
        <v>45</v>
      </c>
      <c r="F875" s="37">
        <v>38</v>
      </c>
      <c r="G875" s="6" t="s">
        <v>5</v>
      </c>
      <c r="H875" s="5">
        <v>118</v>
      </c>
      <c r="I875" s="4" t="s">
        <v>52</v>
      </c>
      <c r="J875" s="3" t="s">
        <v>3</v>
      </c>
      <c r="K875" s="2">
        <v>2011</v>
      </c>
      <c r="L875" s="38" t="s">
        <v>2</v>
      </c>
      <c r="M875" s="8" t="s">
        <v>1</v>
      </c>
      <c r="N875" s="39">
        <v>11</v>
      </c>
      <c r="O875" s="35"/>
      <c r="P875" s="35"/>
      <c r="Q875" s="35"/>
      <c r="R875" s="35"/>
      <c r="S875" s="35"/>
      <c r="T875" s="35"/>
      <c r="U875" s="35"/>
      <c r="V875" s="35"/>
      <c r="W875" s="35"/>
      <c r="X875" s="35"/>
    </row>
    <row r="876" spans="1:24" ht="25.5">
      <c r="A876" s="36">
        <v>874</v>
      </c>
      <c r="B876" s="7" t="s">
        <v>368</v>
      </c>
      <c r="C876" s="4" t="s">
        <v>10</v>
      </c>
      <c r="D876" s="4" t="s">
        <v>9</v>
      </c>
      <c r="E876" s="37">
        <v>57</v>
      </c>
      <c r="F876" s="37">
        <v>50</v>
      </c>
      <c r="G876" s="6" t="s">
        <v>5</v>
      </c>
      <c r="H876" s="5">
        <v>97</v>
      </c>
      <c r="I876" s="4" t="s">
        <v>52</v>
      </c>
      <c r="J876" s="3" t="s">
        <v>3</v>
      </c>
      <c r="K876" s="2">
        <v>2000</v>
      </c>
      <c r="L876" s="38" t="s">
        <v>2</v>
      </c>
      <c r="M876" s="8" t="s">
        <v>1</v>
      </c>
      <c r="N876" s="39">
        <v>11</v>
      </c>
      <c r="O876" s="35"/>
      <c r="P876" s="35"/>
      <c r="Q876" s="35"/>
      <c r="R876" s="35"/>
      <c r="S876" s="35"/>
      <c r="T876" s="35"/>
      <c r="U876" s="35"/>
      <c r="V876" s="35"/>
      <c r="W876" s="35"/>
      <c r="X876" s="35"/>
    </row>
    <row r="877" spans="1:24" ht="25.5">
      <c r="A877" s="36">
        <v>875</v>
      </c>
      <c r="B877" s="7" t="s">
        <v>368</v>
      </c>
      <c r="C877" s="4" t="s">
        <v>10</v>
      </c>
      <c r="D877" s="4" t="s">
        <v>6</v>
      </c>
      <c r="E877" s="37">
        <v>57</v>
      </c>
      <c r="F877" s="37">
        <v>50</v>
      </c>
      <c r="G877" s="6" t="s">
        <v>5</v>
      </c>
      <c r="H877" s="5">
        <v>97</v>
      </c>
      <c r="I877" s="4" t="s">
        <v>52</v>
      </c>
      <c r="J877" s="3" t="s">
        <v>3</v>
      </c>
      <c r="K877" s="2">
        <v>2000</v>
      </c>
      <c r="L877" s="38" t="s">
        <v>2</v>
      </c>
      <c r="M877" s="8" t="s">
        <v>1</v>
      </c>
      <c r="N877" s="39">
        <v>11</v>
      </c>
      <c r="O877" s="35"/>
      <c r="P877" s="35"/>
      <c r="Q877" s="35"/>
      <c r="R877" s="35"/>
      <c r="S877" s="35"/>
      <c r="T877" s="35"/>
      <c r="U877" s="35"/>
      <c r="V877" s="35"/>
      <c r="W877" s="35"/>
      <c r="X877" s="35"/>
    </row>
    <row r="878" spans="1:24" ht="25.5">
      <c r="A878" s="36">
        <v>876</v>
      </c>
      <c r="B878" s="7" t="s">
        <v>367</v>
      </c>
      <c r="C878" s="4" t="s">
        <v>10</v>
      </c>
      <c r="D878" s="4" t="s">
        <v>9</v>
      </c>
      <c r="E878" s="37">
        <v>38</v>
      </c>
      <c r="F878" s="37">
        <v>31.6</v>
      </c>
      <c r="G878" s="6" t="s">
        <v>5</v>
      </c>
      <c r="H878" s="5">
        <v>67</v>
      </c>
      <c r="I878" s="4" t="s">
        <v>52</v>
      </c>
      <c r="J878" s="3" t="s">
        <v>3</v>
      </c>
      <c r="K878" s="2">
        <v>2004</v>
      </c>
      <c r="L878" s="38" t="s">
        <v>2</v>
      </c>
      <c r="M878" s="8" t="s">
        <v>1</v>
      </c>
      <c r="N878" s="39">
        <v>11</v>
      </c>
      <c r="O878" s="35"/>
      <c r="P878" s="35"/>
      <c r="Q878" s="35"/>
      <c r="R878" s="35"/>
      <c r="S878" s="35"/>
      <c r="T878" s="35"/>
      <c r="U878" s="35"/>
      <c r="V878" s="35"/>
      <c r="W878" s="35"/>
      <c r="X878" s="35"/>
    </row>
    <row r="879" spans="1:24" ht="25.5">
      <c r="A879" s="36">
        <v>877</v>
      </c>
      <c r="B879" s="7" t="s">
        <v>367</v>
      </c>
      <c r="C879" s="4" t="s">
        <v>10</v>
      </c>
      <c r="D879" s="4" t="s">
        <v>6</v>
      </c>
      <c r="E879" s="37">
        <v>38</v>
      </c>
      <c r="F879" s="37">
        <v>31.6</v>
      </c>
      <c r="G879" s="6" t="s">
        <v>5</v>
      </c>
      <c r="H879" s="5">
        <v>67</v>
      </c>
      <c r="I879" s="4" t="s">
        <v>52</v>
      </c>
      <c r="J879" s="3" t="s">
        <v>3</v>
      </c>
      <c r="K879" s="2">
        <v>2004</v>
      </c>
      <c r="L879" s="38" t="s">
        <v>2</v>
      </c>
      <c r="M879" s="8" t="s">
        <v>1</v>
      </c>
      <c r="N879" s="39">
        <v>11</v>
      </c>
      <c r="O879" s="35"/>
      <c r="P879" s="35"/>
      <c r="Q879" s="35"/>
      <c r="R879" s="35"/>
      <c r="S879" s="35"/>
      <c r="T879" s="35"/>
      <c r="U879" s="35"/>
      <c r="V879" s="35"/>
      <c r="W879" s="35"/>
      <c r="X879" s="35"/>
    </row>
    <row r="880" spans="1:24" ht="25.5">
      <c r="A880" s="36">
        <v>878</v>
      </c>
      <c r="B880" s="7" t="s">
        <v>366</v>
      </c>
      <c r="C880" s="4" t="s">
        <v>10</v>
      </c>
      <c r="D880" s="4" t="s">
        <v>9</v>
      </c>
      <c r="E880" s="37">
        <v>38</v>
      </c>
      <c r="F880" s="37">
        <v>31.6</v>
      </c>
      <c r="G880" s="6" t="s">
        <v>5</v>
      </c>
      <c r="H880" s="5">
        <v>12</v>
      </c>
      <c r="I880" s="4" t="s">
        <v>52</v>
      </c>
      <c r="J880" s="3" t="s">
        <v>3</v>
      </c>
      <c r="K880" s="2">
        <v>2007</v>
      </c>
      <c r="L880" s="38" t="s">
        <v>2</v>
      </c>
      <c r="M880" s="8" t="s">
        <v>1</v>
      </c>
      <c r="N880" s="39">
        <v>11</v>
      </c>
      <c r="O880" s="35"/>
      <c r="P880" s="35"/>
      <c r="Q880" s="35"/>
      <c r="R880" s="35"/>
      <c r="S880" s="35"/>
      <c r="T880" s="35"/>
      <c r="U880" s="35"/>
      <c r="V880" s="35"/>
      <c r="W880" s="35"/>
      <c r="X880" s="35"/>
    </row>
    <row r="881" spans="1:24" ht="25.5">
      <c r="A881" s="36">
        <v>879</v>
      </c>
      <c r="B881" s="7" t="s">
        <v>366</v>
      </c>
      <c r="C881" s="4" t="s">
        <v>10</v>
      </c>
      <c r="D881" s="4" t="s">
        <v>6</v>
      </c>
      <c r="E881" s="37">
        <v>38</v>
      </c>
      <c r="F881" s="37">
        <v>31.6</v>
      </c>
      <c r="G881" s="6" t="s">
        <v>5</v>
      </c>
      <c r="H881" s="5">
        <v>12</v>
      </c>
      <c r="I881" s="4" t="s">
        <v>52</v>
      </c>
      <c r="J881" s="3" t="s">
        <v>3</v>
      </c>
      <c r="K881" s="2">
        <v>2007</v>
      </c>
      <c r="L881" s="38" t="s">
        <v>2</v>
      </c>
      <c r="M881" s="8" t="s">
        <v>1</v>
      </c>
      <c r="N881" s="39">
        <v>11</v>
      </c>
      <c r="O881" s="35"/>
      <c r="P881" s="35"/>
      <c r="Q881" s="35"/>
      <c r="R881" s="35"/>
      <c r="S881" s="35"/>
      <c r="T881" s="35"/>
      <c r="U881" s="35"/>
      <c r="V881" s="35"/>
      <c r="W881" s="35"/>
      <c r="X881" s="35"/>
    </row>
    <row r="882" spans="1:24" ht="25.5">
      <c r="A882" s="36">
        <v>880</v>
      </c>
      <c r="B882" s="7" t="s">
        <v>365</v>
      </c>
      <c r="C882" s="4" t="s">
        <v>10</v>
      </c>
      <c r="D882" s="4" t="s">
        <v>9</v>
      </c>
      <c r="E882" s="37">
        <v>45</v>
      </c>
      <c r="F882" s="37">
        <v>38</v>
      </c>
      <c r="G882" s="6" t="s">
        <v>5</v>
      </c>
      <c r="H882" s="5">
        <v>6</v>
      </c>
      <c r="I882" s="4" t="s">
        <v>52</v>
      </c>
      <c r="J882" s="3" t="s">
        <v>51</v>
      </c>
      <c r="K882" s="2">
        <v>2001</v>
      </c>
      <c r="L882" s="38" t="s">
        <v>2</v>
      </c>
      <c r="M882" s="8" t="s">
        <v>1</v>
      </c>
      <c r="N882" s="39">
        <v>11</v>
      </c>
      <c r="O882" s="35"/>
      <c r="P882" s="35"/>
      <c r="Q882" s="35"/>
      <c r="R882" s="35"/>
      <c r="S882" s="35"/>
      <c r="T882" s="35"/>
      <c r="U882" s="35"/>
      <c r="V882" s="35"/>
      <c r="W882" s="35"/>
      <c r="X882" s="35"/>
    </row>
    <row r="883" spans="1:24" ht="25.5">
      <c r="A883" s="36">
        <v>881</v>
      </c>
      <c r="B883" s="7" t="s">
        <v>365</v>
      </c>
      <c r="C883" s="4" t="s">
        <v>10</v>
      </c>
      <c r="D883" s="4" t="s">
        <v>6</v>
      </c>
      <c r="E883" s="37">
        <v>45</v>
      </c>
      <c r="F883" s="37">
        <v>38</v>
      </c>
      <c r="G883" s="6" t="s">
        <v>5</v>
      </c>
      <c r="H883" s="5">
        <v>6</v>
      </c>
      <c r="I883" s="4" t="s">
        <v>52</v>
      </c>
      <c r="J883" s="3" t="s">
        <v>51</v>
      </c>
      <c r="K883" s="2">
        <v>2001</v>
      </c>
      <c r="L883" s="38" t="s">
        <v>2</v>
      </c>
      <c r="M883" s="8" t="s">
        <v>1</v>
      </c>
      <c r="N883" s="39">
        <v>11</v>
      </c>
      <c r="O883" s="35"/>
      <c r="P883" s="35"/>
      <c r="Q883" s="35"/>
      <c r="R883" s="35"/>
      <c r="S883" s="35"/>
      <c r="T883" s="35"/>
      <c r="U883" s="35"/>
      <c r="V883" s="35"/>
      <c r="W883" s="35"/>
      <c r="X883" s="35"/>
    </row>
    <row r="884" spans="1:24" ht="25.5">
      <c r="A884" s="36">
        <v>882</v>
      </c>
      <c r="B884" s="7" t="s">
        <v>364</v>
      </c>
      <c r="C884" s="4" t="s">
        <v>10</v>
      </c>
      <c r="D884" s="4" t="s">
        <v>9</v>
      </c>
      <c r="E884" s="37">
        <v>57</v>
      </c>
      <c r="F884" s="37">
        <v>50</v>
      </c>
      <c r="G884" s="6" t="s">
        <v>5</v>
      </c>
      <c r="H884" s="5">
        <v>54</v>
      </c>
      <c r="I884" s="4" t="s">
        <v>52</v>
      </c>
      <c r="J884" s="3" t="s">
        <v>3</v>
      </c>
      <c r="K884" s="2">
        <v>2001</v>
      </c>
      <c r="L884" s="38" t="s">
        <v>2</v>
      </c>
      <c r="M884" s="8" t="s">
        <v>1</v>
      </c>
      <c r="N884" s="39">
        <v>11</v>
      </c>
      <c r="O884" s="35"/>
      <c r="P884" s="35"/>
      <c r="Q884" s="35"/>
      <c r="R884" s="35"/>
      <c r="S884" s="35"/>
      <c r="T884" s="35"/>
      <c r="U884" s="35"/>
      <c r="V884" s="35"/>
      <c r="W884" s="35"/>
      <c r="X884" s="35"/>
    </row>
    <row r="885" spans="1:24" ht="25.5">
      <c r="A885" s="36">
        <v>883</v>
      </c>
      <c r="B885" s="7" t="s">
        <v>364</v>
      </c>
      <c r="C885" s="4" t="s">
        <v>10</v>
      </c>
      <c r="D885" s="4" t="s">
        <v>6</v>
      </c>
      <c r="E885" s="37">
        <v>57</v>
      </c>
      <c r="F885" s="37">
        <v>50</v>
      </c>
      <c r="G885" s="6" t="s">
        <v>5</v>
      </c>
      <c r="H885" s="5">
        <v>54</v>
      </c>
      <c r="I885" s="4" t="s">
        <v>52</v>
      </c>
      <c r="J885" s="3" t="s">
        <v>3</v>
      </c>
      <c r="K885" s="2">
        <v>2001</v>
      </c>
      <c r="L885" s="38" t="s">
        <v>2</v>
      </c>
      <c r="M885" s="8" t="s">
        <v>1</v>
      </c>
      <c r="N885" s="39">
        <v>11</v>
      </c>
      <c r="O885" s="35"/>
      <c r="P885" s="35"/>
      <c r="Q885" s="35"/>
      <c r="R885" s="35"/>
      <c r="S885" s="35"/>
      <c r="T885" s="35"/>
      <c r="U885" s="35"/>
      <c r="V885" s="35"/>
      <c r="W885" s="35"/>
      <c r="X885" s="35"/>
    </row>
    <row r="886" spans="1:24" ht="25.5">
      <c r="A886" s="36">
        <v>884</v>
      </c>
      <c r="B886" s="7" t="s">
        <v>363</v>
      </c>
      <c r="C886" s="4" t="s">
        <v>7</v>
      </c>
      <c r="D886" s="4" t="s">
        <v>9</v>
      </c>
      <c r="E886" s="37">
        <v>57</v>
      </c>
      <c r="F886" s="37">
        <v>50</v>
      </c>
      <c r="G886" s="6" t="s">
        <v>5</v>
      </c>
      <c r="H886" s="5">
        <v>38.9</v>
      </c>
      <c r="I886" s="4" t="s">
        <v>52</v>
      </c>
      <c r="J886" s="3" t="s">
        <v>3</v>
      </c>
      <c r="K886" s="2">
        <v>2006</v>
      </c>
      <c r="L886" s="38" t="s">
        <v>2</v>
      </c>
      <c r="M886" s="8" t="s">
        <v>1</v>
      </c>
      <c r="N886" s="39">
        <v>11</v>
      </c>
      <c r="O886" s="35"/>
      <c r="P886" s="35"/>
      <c r="Q886" s="35"/>
      <c r="R886" s="35"/>
      <c r="S886" s="35"/>
      <c r="T886" s="35"/>
      <c r="U886" s="35"/>
      <c r="V886" s="35"/>
      <c r="W886" s="35"/>
      <c r="X886" s="35"/>
    </row>
    <row r="887" spans="1:24" ht="25.5">
      <c r="A887" s="36">
        <v>885</v>
      </c>
      <c r="B887" s="7" t="s">
        <v>363</v>
      </c>
      <c r="C887" s="4" t="s">
        <v>7</v>
      </c>
      <c r="D887" s="4" t="s">
        <v>6</v>
      </c>
      <c r="E887" s="37">
        <v>38</v>
      </c>
      <c r="F887" s="37">
        <v>31.6</v>
      </c>
      <c r="G887" s="6" t="s">
        <v>5</v>
      </c>
      <c r="H887" s="5">
        <v>38.9</v>
      </c>
      <c r="I887" s="4" t="s">
        <v>52</v>
      </c>
      <c r="J887" s="3" t="s">
        <v>3</v>
      </c>
      <c r="K887" s="2">
        <v>2006</v>
      </c>
      <c r="L887" s="38" t="s">
        <v>2</v>
      </c>
      <c r="M887" s="8" t="s">
        <v>1</v>
      </c>
      <c r="N887" s="39">
        <v>11</v>
      </c>
      <c r="O887" s="35"/>
      <c r="P887" s="35"/>
      <c r="Q887" s="35"/>
      <c r="R887" s="35"/>
      <c r="S887" s="35"/>
      <c r="T887" s="35"/>
      <c r="U887" s="35"/>
      <c r="V887" s="35"/>
      <c r="W887" s="35"/>
      <c r="X887" s="35"/>
    </row>
    <row r="888" spans="1:24" ht="25.5">
      <c r="A888" s="36">
        <v>886</v>
      </c>
      <c r="B888" s="7" t="s">
        <v>362</v>
      </c>
      <c r="C888" s="4" t="s">
        <v>7</v>
      </c>
      <c r="D888" s="4" t="s">
        <v>9</v>
      </c>
      <c r="E888" s="37">
        <v>89</v>
      </c>
      <c r="F888" s="37">
        <v>82</v>
      </c>
      <c r="G888" s="6" t="s">
        <v>5</v>
      </c>
      <c r="H888" s="5">
        <v>75.599999999999994</v>
      </c>
      <c r="I888" s="4" t="s">
        <v>52</v>
      </c>
      <c r="J888" s="3" t="s">
        <v>3</v>
      </c>
      <c r="K888" s="2">
        <v>2006</v>
      </c>
      <c r="L888" s="38" t="s">
        <v>2</v>
      </c>
      <c r="M888" s="8" t="s">
        <v>1</v>
      </c>
      <c r="N888" s="39">
        <v>11</v>
      </c>
      <c r="O888" s="35"/>
      <c r="P888" s="35"/>
      <c r="Q888" s="35"/>
      <c r="R888" s="35"/>
      <c r="S888" s="35"/>
      <c r="T888" s="35"/>
      <c r="U888" s="35"/>
      <c r="V888" s="35"/>
      <c r="W888" s="35"/>
      <c r="X888" s="35"/>
    </row>
    <row r="889" spans="1:24" ht="25.5">
      <c r="A889" s="36">
        <v>887</v>
      </c>
      <c r="B889" s="7" t="s">
        <v>362</v>
      </c>
      <c r="C889" s="4" t="s">
        <v>7</v>
      </c>
      <c r="D889" s="4" t="s">
        <v>6</v>
      </c>
      <c r="E889" s="37">
        <v>57</v>
      </c>
      <c r="F889" s="37">
        <v>50</v>
      </c>
      <c r="G889" s="6" t="s">
        <v>5</v>
      </c>
      <c r="H889" s="5">
        <v>75.599999999999994</v>
      </c>
      <c r="I889" s="4" t="s">
        <v>52</v>
      </c>
      <c r="J889" s="3" t="s">
        <v>3</v>
      </c>
      <c r="K889" s="2">
        <v>2006</v>
      </c>
      <c r="L889" s="38" t="s">
        <v>2</v>
      </c>
      <c r="M889" s="8" t="s">
        <v>1</v>
      </c>
      <c r="N889" s="39">
        <v>11</v>
      </c>
      <c r="O889" s="35"/>
      <c r="P889" s="35"/>
      <c r="Q889" s="35"/>
      <c r="R889" s="35"/>
      <c r="S889" s="35"/>
      <c r="T889" s="35"/>
      <c r="U889" s="35"/>
      <c r="V889" s="35"/>
      <c r="W889" s="35"/>
      <c r="X889" s="35"/>
    </row>
    <row r="890" spans="1:24" ht="25.5">
      <c r="A890" s="36">
        <v>888</v>
      </c>
      <c r="B890" s="7" t="s">
        <v>362</v>
      </c>
      <c r="C890" s="4" t="s">
        <v>7</v>
      </c>
      <c r="D890" s="4" t="s">
        <v>9</v>
      </c>
      <c r="E890" s="37">
        <v>57</v>
      </c>
      <c r="F890" s="37">
        <v>50</v>
      </c>
      <c r="G890" s="6" t="s">
        <v>5</v>
      </c>
      <c r="H890" s="5">
        <v>15.1</v>
      </c>
      <c r="I890" s="4" t="s">
        <v>52</v>
      </c>
      <c r="J890" s="3" t="s">
        <v>3</v>
      </c>
      <c r="K890" s="2">
        <v>2006</v>
      </c>
      <c r="L890" s="38" t="s">
        <v>2</v>
      </c>
      <c r="M890" s="8" t="s">
        <v>1</v>
      </c>
      <c r="N890" s="39">
        <v>11</v>
      </c>
      <c r="O890" s="35"/>
      <c r="P890" s="35"/>
      <c r="Q890" s="35"/>
      <c r="R890" s="35"/>
      <c r="S890" s="35"/>
      <c r="T890" s="35"/>
      <c r="U890" s="35"/>
      <c r="V890" s="35"/>
      <c r="W890" s="35"/>
      <c r="X890" s="35"/>
    </row>
    <row r="891" spans="1:24" ht="25.5">
      <c r="A891" s="36">
        <v>889</v>
      </c>
      <c r="B891" s="7" t="s">
        <v>362</v>
      </c>
      <c r="C891" s="4" t="s">
        <v>7</v>
      </c>
      <c r="D891" s="4" t="s">
        <v>6</v>
      </c>
      <c r="E891" s="37">
        <v>38</v>
      </c>
      <c r="F891" s="37">
        <v>31.6</v>
      </c>
      <c r="G891" s="6" t="s">
        <v>5</v>
      </c>
      <c r="H891" s="5">
        <v>15.1</v>
      </c>
      <c r="I891" s="4" t="s">
        <v>52</v>
      </c>
      <c r="J891" s="3" t="s">
        <v>3</v>
      </c>
      <c r="K891" s="2">
        <v>2006</v>
      </c>
      <c r="L891" s="38" t="s">
        <v>2</v>
      </c>
      <c r="M891" s="8" t="s">
        <v>1</v>
      </c>
      <c r="N891" s="39">
        <v>11</v>
      </c>
      <c r="O891" s="35"/>
      <c r="P891" s="35"/>
      <c r="Q891" s="35"/>
      <c r="R891" s="35"/>
      <c r="S891" s="35"/>
      <c r="T891" s="35"/>
      <c r="U891" s="35"/>
      <c r="V891" s="35"/>
      <c r="W891" s="35"/>
      <c r="X891" s="35"/>
    </row>
    <row r="892" spans="1:24" ht="25.5">
      <c r="A892" s="36">
        <v>890</v>
      </c>
      <c r="B892" s="7" t="s">
        <v>361</v>
      </c>
      <c r="C892" s="4" t="s">
        <v>7</v>
      </c>
      <c r="D892" s="4" t="s">
        <v>9</v>
      </c>
      <c r="E892" s="37">
        <v>76</v>
      </c>
      <c r="F892" s="37">
        <v>69</v>
      </c>
      <c r="G892" s="6" t="s">
        <v>5</v>
      </c>
      <c r="H892" s="5">
        <v>162.6</v>
      </c>
      <c r="I892" s="4" t="s">
        <v>52</v>
      </c>
      <c r="J892" s="3" t="s">
        <v>3</v>
      </c>
      <c r="K892" s="2">
        <v>2008</v>
      </c>
      <c r="L892" s="38" t="s">
        <v>2</v>
      </c>
      <c r="M892" s="8" t="s">
        <v>1</v>
      </c>
      <c r="N892" s="39">
        <v>11</v>
      </c>
      <c r="O892" s="35"/>
      <c r="P892" s="35"/>
      <c r="Q892" s="35"/>
      <c r="R892" s="35"/>
      <c r="S892" s="35"/>
      <c r="T892" s="35"/>
      <c r="U892" s="35"/>
      <c r="V892" s="35"/>
      <c r="W892" s="35"/>
      <c r="X892" s="35"/>
    </row>
    <row r="893" spans="1:24" ht="25.5">
      <c r="A893" s="36">
        <v>891</v>
      </c>
      <c r="B893" s="7" t="s">
        <v>361</v>
      </c>
      <c r="C893" s="4" t="s">
        <v>7</v>
      </c>
      <c r="D893" s="4" t="s">
        <v>6</v>
      </c>
      <c r="E893" s="37">
        <v>57</v>
      </c>
      <c r="F893" s="37">
        <v>50</v>
      </c>
      <c r="G893" s="6" t="s">
        <v>5</v>
      </c>
      <c r="H893" s="5">
        <v>162.6</v>
      </c>
      <c r="I893" s="4" t="s">
        <v>52</v>
      </c>
      <c r="J893" s="3" t="s">
        <v>3</v>
      </c>
      <c r="K893" s="2">
        <v>2008</v>
      </c>
      <c r="L893" s="38" t="s">
        <v>2</v>
      </c>
      <c r="M893" s="8" t="s">
        <v>1</v>
      </c>
      <c r="N893" s="39">
        <v>11</v>
      </c>
      <c r="O893" s="35"/>
      <c r="P893" s="35"/>
      <c r="Q893" s="35"/>
      <c r="R893" s="35"/>
      <c r="S893" s="35"/>
      <c r="T893" s="35"/>
      <c r="U893" s="35"/>
      <c r="V893" s="35"/>
      <c r="W893" s="35"/>
      <c r="X893" s="35"/>
    </row>
    <row r="894" spans="1:24" ht="25.5">
      <c r="A894" s="36">
        <v>892</v>
      </c>
      <c r="B894" s="7" t="s">
        <v>360</v>
      </c>
      <c r="C894" s="4" t="s">
        <v>7</v>
      </c>
      <c r="D894" s="4" t="s">
        <v>9</v>
      </c>
      <c r="E894" s="37">
        <v>57</v>
      </c>
      <c r="F894" s="37">
        <v>50</v>
      </c>
      <c r="G894" s="6" t="s">
        <v>5</v>
      </c>
      <c r="H894" s="5">
        <v>100.4</v>
      </c>
      <c r="I894" s="4" t="s">
        <v>52</v>
      </c>
      <c r="J894" s="3" t="s">
        <v>3</v>
      </c>
      <c r="K894" s="2">
        <v>1985</v>
      </c>
      <c r="L894" s="38" t="s">
        <v>2</v>
      </c>
      <c r="M894" s="8" t="s">
        <v>1</v>
      </c>
      <c r="N894" s="39">
        <v>11</v>
      </c>
      <c r="O894" s="35"/>
      <c r="P894" s="35"/>
      <c r="Q894" s="35"/>
      <c r="R894" s="35"/>
      <c r="S894" s="35"/>
      <c r="T894" s="35"/>
      <c r="U894" s="35"/>
      <c r="V894" s="35"/>
      <c r="W894" s="35"/>
      <c r="X894" s="35"/>
    </row>
    <row r="895" spans="1:24" ht="25.5">
      <c r="A895" s="36">
        <v>893</v>
      </c>
      <c r="B895" s="7" t="s">
        <v>360</v>
      </c>
      <c r="C895" s="4" t="s">
        <v>7</v>
      </c>
      <c r="D895" s="4" t="s">
        <v>6</v>
      </c>
      <c r="E895" s="37">
        <v>38</v>
      </c>
      <c r="F895" s="37">
        <v>31.6</v>
      </c>
      <c r="G895" s="6" t="s">
        <v>5</v>
      </c>
      <c r="H895" s="5">
        <v>100.4</v>
      </c>
      <c r="I895" s="4" t="s">
        <v>52</v>
      </c>
      <c r="J895" s="3" t="s">
        <v>3</v>
      </c>
      <c r="K895" s="2">
        <v>1985</v>
      </c>
      <c r="L895" s="38" t="s">
        <v>2</v>
      </c>
      <c r="M895" s="8" t="s">
        <v>1</v>
      </c>
      <c r="N895" s="39">
        <v>11</v>
      </c>
      <c r="O895" s="35"/>
      <c r="P895" s="35"/>
      <c r="Q895" s="35"/>
      <c r="R895" s="35"/>
      <c r="S895" s="35"/>
      <c r="T895" s="35"/>
      <c r="U895" s="35"/>
      <c r="V895" s="35"/>
      <c r="W895" s="35"/>
      <c r="X895" s="35"/>
    </row>
    <row r="896" spans="1:24" ht="25.5">
      <c r="A896" s="36">
        <v>894</v>
      </c>
      <c r="B896" s="7" t="s">
        <v>359</v>
      </c>
      <c r="C896" s="4" t="s">
        <v>7</v>
      </c>
      <c r="D896" s="4" t="s">
        <v>9</v>
      </c>
      <c r="E896" s="37">
        <v>38</v>
      </c>
      <c r="F896" s="37">
        <v>31.6</v>
      </c>
      <c r="G896" s="6" t="s">
        <v>5</v>
      </c>
      <c r="H896" s="5">
        <v>158.80000000000001</v>
      </c>
      <c r="I896" s="4" t="s">
        <v>52</v>
      </c>
      <c r="J896" s="3" t="s">
        <v>3</v>
      </c>
      <c r="K896" s="2">
        <v>2006</v>
      </c>
      <c r="L896" s="38" t="s">
        <v>2</v>
      </c>
      <c r="M896" s="8" t="s">
        <v>1</v>
      </c>
      <c r="N896" s="39">
        <v>11</v>
      </c>
      <c r="O896" s="35"/>
      <c r="P896" s="35"/>
      <c r="Q896" s="35"/>
      <c r="R896" s="35"/>
      <c r="S896" s="35"/>
      <c r="T896" s="35"/>
      <c r="U896" s="35"/>
      <c r="V896" s="35"/>
      <c r="W896" s="35"/>
      <c r="X896" s="35"/>
    </row>
    <row r="897" spans="1:24" ht="25.5">
      <c r="A897" s="36">
        <v>895</v>
      </c>
      <c r="B897" s="7" t="s">
        <v>359</v>
      </c>
      <c r="C897" s="4" t="s">
        <v>7</v>
      </c>
      <c r="D897" s="4" t="s">
        <v>6</v>
      </c>
      <c r="E897" s="37">
        <v>32</v>
      </c>
      <c r="F897" s="37">
        <v>25.6</v>
      </c>
      <c r="G897" s="6" t="s">
        <v>5</v>
      </c>
      <c r="H897" s="5">
        <v>158.80000000000001</v>
      </c>
      <c r="I897" s="4" t="s">
        <v>52</v>
      </c>
      <c r="J897" s="3" t="s">
        <v>3</v>
      </c>
      <c r="K897" s="2">
        <v>2006</v>
      </c>
      <c r="L897" s="38" t="s">
        <v>2</v>
      </c>
      <c r="M897" s="8" t="s">
        <v>1</v>
      </c>
      <c r="N897" s="39">
        <v>11</v>
      </c>
      <c r="O897" s="35"/>
      <c r="P897" s="35"/>
      <c r="Q897" s="35"/>
      <c r="R897" s="35"/>
      <c r="S897" s="35"/>
      <c r="T897" s="35"/>
      <c r="U897" s="35"/>
      <c r="V897" s="35"/>
      <c r="W897" s="35"/>
      <c r="X897" s="35"/>
    </row>
    <row r="898" spans="1:24" ht="25.5">
      <c r="A898" s="36">
        <v>896</v>
      </c>
      <c r="B898" s="7" t="s">
        <v>359</v>
      </c>
      <c r="C898" s="4" t="s">
        <v>7</v>
      </c>
      <c r="D898" s="4" t="s">
        <v>9</v>
      </c>
      <c r="E898" s="37">
        <v>32</v>
      </c>
      <c r="F898" s="37">
        <v>25.6</v>
      </c>
      <c r="G898" s="6" t="s">
        <v>5</v>
      </c>
      <c r="H898" s="5">
        <v>23.6</v>
      </c>
      <c r="I898" s="4" t="s">
        <v>52</v>
      </c>
      <c r="J898" s="3" t="s">
        <v>3</v>
      </c>
      <c r="K898" s="2">
        <v>2006</v>
      </c>
      <c r="L898" s="38" t="s">
        <v>2</v>
      </c>
      <c r="M898" s="8" t="s">
        <v>1</v>
      </c>
      <c r="N898" s="39">
        <v>11</v>
      </c>
      <c r="O898" s="35"/>
      <c r="P898" s="35"/>
      <c r="Q898" s="35"/>
      <c r="R898" s="35"/>
      <c r="S898" s="35"/>
      <c r="T898" s="35"/>
      <c r="U898" s="35"/>
      <c r="V898" s="35"/>
      <c r="W898" s="35"/>
      <c r="X898" s="35"/>
    </row>
    <row r="899" spans="1:24" ht="25.5">
      <c r="A899" s="36">
        <v>897</v>
      </c>
      <c r="B899" s="7" t="s">
        <v>359</v>
      </c>
      <c r="C899" s="4" t="s">
        <v>7</v>
      </c>
      <c r="D899" s="4" t="s">
        <v>6</v>
      </c>
      <c r="E899" s="37">
        <v>32</v>
      </c>
      <c r="F899" s="37">
        <v>25.6</v>
      </c>
      <c r="G899" s="6" t="s">
        <v>5</v>
      </c>
      <c r="H899" s="5">
        <v>23.6</v>
      </c>
      <c r="I899" s="4" t="s">
        <v>52</v>
      </c>
      <c r="J899" s="3" t="s">
        <v>3</v>
      </c>
      <c r="K899" s="2">
        <v>2006</v>
      </c>
      <c r="L899" s="38" t="s">
        <v>2</v>
      </c>
      <c r="M899" s="8" t="s">
        <v>1</v>
      </c>
      <c r="N899" s="39">
        <v>11</v>
      </c>
      <c r="O899" s="35"/>
      <c r="P899" s="35"/>
      <c r="Q899" s="35"/>
      <c r="R899" s="35"/>
      <c r="S899" s="35"/>
      <c r="T899" s="35"/>
      <c r="U899" s="35"/>
      <c r="V899" s="35"/>
      <c r="W899" s="35"/>
      <c r="X899" s="35"/>
    </row>
    <row r="900" spans="1:24" ht="25.5">
      <c r="A900" s="36">
        <v>898</v>
      </c>
      <c r="B900" s="7" t="s">
        <v>358</v>
      </c>
      <c r="C900" s="4" t="s">
        <v>7</v>
      </c>
      <c r="D900" s="4" t="s">
        <v>9</v>
      </c>
      <c r="E900" s="37">
        <v>32</v>
      </c>
      <c r="F900" s="37">
        <v>25.6</v>
      </c>
      <c r="G900" s="6" t="s">
        <v>5</v>
      </c>
      <c r="H900" s="5">
        <v>162.30000000000001</v>
      </c>
      <c r="I900" s="4" t="s">
        <v>52</v>
      </c>
      <c r="J900" s="3" t="s">
        <v>3</v>
      </c>
      <c r="K900" s="2">
        <v>1985</v>
      </c>
      <c r="L900" s="38" t="s">
        <v>2</v>
      </c>
      <c r="M900" s="8" t="s">
        <v>1</v>
      </c>
      <c r="N900" s="39">
        <v>11</v>
      </c>
      <c r="O900" s="35"/>
      <c r="P900" s="35"/>
      <c r="Q900" s="35"/>
      <c r="R900" s="35"/>
      <c r="S900" s="35"/>
      <c r="T900" s="35"/>
      <c r="U900" s="35"/>
      <c r="V900" s="35"/>
      <c r="W900" s="35"/>
      <c r="X900" s="35"/>
    </row>
    <row r="901" spans="1:24" ht="25.5">
      <c r="A901" s="36">
        <v>899</v>
      </c>
      <c r="B901" s="7" t="s">
        <v>358</v>
      </c>
      <c r="C901" s="4" t="s">
        <v>7</v>
      </c>
      <c r="D901" s="4" t="s">
        <v>6</v>
      </c>
      <c r="E901" s="37">
        <v>25</v>
      </c>
      <c r="F901" s="37">
        <v>18.600000000000001</v>
      </c>
      <c r="G901" s="6" t="s">
        <v>5</v>
      </c>
      <c r="H901" s="5">
        <v>162.30000000000001</v>
      </c>
      <c r="I901" s="4" t="s">
        <v>52</v>
      </c>
      <c r="J901" s="3" t="s">
        <v>3</v>
      </c>
      <c r="K901" s="2">
        <v>1985</v>
      </c>
      <c r="L901" s="38" t="s">
        <v>2</v>
      </c>
      <c r="M901" s="8" t="s">
        <v>1</v>
      </c>
      <c r="N901" s="39">
        <v>11</v>
      </c>
      <c r="O901" s="35"/>
      <c r="P901" s="35"/>
      <c r="Q901" s="35"/>
      <c r="R901" s="35"/>
      <c r="S901" s="35"/>
      <c r="T901" s="35"/>
      <c r="U901" s="35"/>
      <c r="V901" s="35"/>
      <c r="W901" s="35"/>
      <c r="X901" s="35"/>
    </row>
    <row r="902" spans="1:24" ht="25.5">
      <c r="A902" s="36">
        <v>900</v>
      </c>
      <c r="B902" s="7" t="s">
        <v>357</v>
      </c>
      <c r="C902" s="4" t="s">
        <v>7</v>
      </c>
      <c r="D902" s="4" t="s">
        <v>9</v>
      </c>
      <c r="E902" s="37">
        <v>32</v>
      </c>
      <c r="F902" s="37">
        <v>25.6</v>
      </c>
      <c r="G902" s="6" t="s">
        <v>5</v>
      </c>
      <c r="H902" s="5">
        <v>22.5</v>
      </c>
      <c r="I902" s="4" t="s">
        <v>52</v>
      </c>
      <c r="J902" s="3" t="s">
        <v>3</v>
      </c>
      <c r="K902" s="2">
        <v>1985</v>
      </c>
      <c r="L902" s="38" t="s">
        <v>2</v>
      </c>
      <c r="M902" s="8" t="s">
        <v>1</v>
      </c>
      <c r="N902" s="39">
        <v>11</v>
      </c>
      <c r="O902" s="35"/>
      <c r="P902" s="35"/>
      <c r="Q902" s="35"/>
      <c r="R902" s="35"/>
      <c r="S902" s="35"/>
      <c r="T902" s="35"/>
      <c r="U902" s="35"/>
      <c r="V902" s="35"/>
      <c r="W902" s="35"/>
      <c r="X902" s="35"/>
    </row>
    <row r="903" spans="1:24" ht="25.5">
      <c r="A903" s="36">
        <v>901</v>
      </c>
      <c r="B903" s="7" t="s">
        <v>357</v>
      </c>
      <c r="C903" s="4" t="s">
        <v>7</v>
      </c>
      <c r="D903" s="4" t="s">
        <v>6</v>
      </c>
      <c r="E903" s="37">
        <v>25</v>
      </c>
      <c r="F903" s="37">
        <v>18.600000000000001</v>
      </c>
      <c r="G903" s="6" t="s">
        <v>5</v>
      </c>
      <c r="H903" s="5">
        <v>22.5</v>
      </c>
      <c r="I903" s="4" t="s">
        <v>52</v>
      </c>
      <c r="J903" s="3" t="s">
        <v>3</v>
      </c>
      <c r="K903" s="2">
        <v>1985</v>
      </c>
      <c r="L903" s="38" t="s">
        <v>2</v>
      </c>
      <c r="M903" s="8" t="s">
        <v>1</v>
      </c>
      <c r="N903" s="39">
        <v>11</v>
      </c>
      <c r="O903" s="35"/>
      <c r="P903" s="35"/>
      <c r="Q903" s="35"/>
      <c r="R903" s="35"/>
      <c r="S903" s="35"/>
      <c r="T903" s="35"/>
      <c r="U903" s="35"/>
      <c r="V903" s="35"/>
      <c r="W903" s="35"/>
      <c r="X903" s="35"/>
    </row>
    <row r="904" spans="1:24" ht="25.5">
      <c r="A904" s="36">
        <v>902</v>
      </c>
      <c r="B904" s="7" t="s">
        <v>330</v>
      </c>
      <c r="C904" s="4" t="s">
        <v>10</v>
      </c>
      <c r="D904" s="4" t="s">
        <v>9</v>
      </c>
      <c r="E904" s="37">
        <v>89</v>
      </c>
      <c r="F904" s="37">
        <v>82</v>
      </c>
      <c r="G904" s="6" t="s">
        <v>5</v>
      </c>
      <c r="H904" s="5">
        <v>87.2</v>
      </c>
      <c r="I904" s="4" t="s">
        <v>52</v>
      </c>
      <c r="J904" s="3" t="s">
        <v>3</v>
      </c>
      <c r="K904" s="2">
        <v>2003</v>
      </c>
      <c r="L904" s="38" t="s">
        <v>2</v>
      </c>
      <c r="M904" s="8" t="s">
        <v>111</v>
      </c>
      <c r="N904" s="39">
        <v>13</v>
      </c>
      <c r="O904" s="35"/>
      <c r="P904" s="35"/>
      <c r="Q904" s="35"/>
      <c r="R904" s="35"/>
      <c r="S904" s="35"/>
      <c r="T904" s="35"/>
      <c r="U904" s="35"/>
      <c r="V904" s="35"/>
      <c r="W904" s="35"/>
      <c r="X904" s="35"/>
    </row>
    <row r="905" spans="1:24" ht="25.5">
      <c r="A905" s="36">
        <v>903</v>
      </c>
      <c r="B905" s="7" t="s">
        <v>330</v>
      </c>
      <c r="C905" s="4" t="s">
        <v>10</v>
      </c>
      <c r="D905" s="4" t="s">
        <v>6</v>
      </c>
      <c r="E905" s="37">
        <v>89</v>
      </c>
      <c r="F905" s="37">
        <v>82</v>
      </c>
      <c r="G905" s="6" t="s">
        <v>5</v>
      </c>
      <c r="H905" s="5">
        <v>87.2</v>
      </c>
      <c r="I905" s="4" t="s">
        <v>52</v>
      </c>
      <c r="J905" s="3" t="s">
        <v>3</v>
      </c>
      <c r="K905" s="2">
        <v>2003</v>
      </c>
      <c r="L905" s="38" t="s">
        <v>2</v>
      </c>
      <c r="M905" s="8" t="s">
        <v>111</v>
      </c>
      <c r="N905" s="39">
        <v>13</v>
      </c>
      <c r="O905" s="35"/>
      <c r="P905" s="35"/>
      <c r="Q905" s="35"/>
      <c r="R905" s="35"/>
      <c r="S905" s="35"/>
      <c r="T905" s="35"/>
      <c r="U905" s="35"/>
      <c r="V905" s="35"/>
      <c r="W905" s="35"/>
      <c r="X905" s="35"/>
    </row>
    <row r="906" spans="1:24" ht="25.5">
      <c r="A906" s="36">
        <v>904</v>
      </c>
      <c r="B906" s="7" t="s">
        <v>329</v>
      </c>
      <c r="C906" s="4" t="s">
        <v>10</v>
      </c>
      <c r="D906" s="4" t="s">
        <v>9</v>
      </c>
      <c r="E906" s="37">
        <v>76</v>
      </c>
      <c r="F906" s="37">
        <v>69</v>
      </c>
      <c r="G906" s="6" t="s">
        <v>5</v>
      </c>
      <c r="H906" s="5">
        <v>37.6</v>
      </c>
      <c r="I906" s="4" t="s">
        <v>52</v>
      </c>
      <c r="J906" s="3" t="s">
        <v>3</v>
      </c>
      <c r="K906" s="2">
        <v>2003</v>
      </c>
      <c r="L906" s="38" t="s">
        <v>2</v>
      </c>
      <c r="M906" s="8" t="s">
        <v>111</v>
      </c>
      <c r="N906" s="39">
        <v>13</v>
      </c>
      <c r="O906" s="35"/>
      <c r="P906" s="35"/>
      <c r="Q906" s="35"/>
      <c r="R906" s="35"/>
      <c r="S906" s="35"/>
      <c r="T906" s="35"/>
      <c r="U906" s="35"/>
      <c r="V906" s="35"/>
      <c r="W906" s="35"/>
      <c r="X906" s="35"/>
    </row>
    <row r="907" spans="1:24" ht="25.5">
      <c r="A907" s="36">
        <v>905</v>
      </c>
      <c r="B907" s="7" t="s">
        <v>329</v>
      </c>
      <c r="C907" s="4" t="s">
        <v>10</v>
      </c>
      <c r="D907" s="4" t="s">
        <v>6</v>
      </c>
      <c r="E907" s="37">
        <v>76</v>
      </c>
      <c r="F907" s="37">
        <v>69</v>
      </c>
      <c r="G907" s="6" t="s">
        <v>5</v>
      </c>
      <c r="H907" s="5">
        <v>37.6</v>
      </c>
      <c r="I907" s="4" t="s">
        <v>52</v>
      </c>
      <c r="J907" s="3" t="s">
        <v>3</v>
      </c>
      <c r="K907" s="2">
        <v>2003</v>
      </c>
      <c r="L907" s="38" t="s">
        <v>2</v>
      </c>
      <c r="M907" s="8" t="s">
        <v>111</v>
      </c>
      <c r="N907" s="39">
        <v>13</v>
      </c>
      <c r="O907" s="35"/>
      <c r="P907" s="35"/>
      <c r="Q907" s="35"/>
      <c r="R907" s="35"/>
      <c r="S907" s="35"/>
      <c r="T907" s="35"/>
      <c r="U907" s="35"/>
      <c r="V907" s="35"/>
      <c r="W907" s="35"/>
      <c r="X907" s="35"/>
    </row>
    <row r="908" spans="1:24" ht="25.5">
      <c r="A908" s="36">
        <v>906</v>
      </c>
      <c r="B908" s="7" t="s">
        <v>328</v>
      </c>
      <c r="C908" s="4" t="s">
        <v>10</v>
      </c>
      <c r="D908" s="4" t="s">
        <v>9</v>
      </c>
      <c r="E908" s="37">
        <v>76</v>
      </c>
      <c r="F908" s="37">
        <v>69</v>
      </c>
      <c r="G908" s="6" t="s">
        <v>5</v>
      </c>
      <c r="H908" s="5">
        <v>52.9</v>
      </c>
      <c r="I908" s="4" t="s">
        <v>52</v>
      </c>
      <c r="J908" s="3" t="s">
        <v>3</v>
      </c>
      <c r="K908" s="2">
        <v>2003</v>
      </c>
      <c r="L908" s="38" t="s">
        <v>2</v>
      </c>
      <c r="M908" s="8" t="s">
        <v>111</v>
      </c>
      <c r="N908" s="39">
        <v>13</v>
      </c>
      <c r="O908" s="35"/>
      <c r="P908" s="35"/>
      <c r="Q908" s="35"/>
      <c r="R908" s="35"/>
      <c r="S908" s="35"/>
      <c r="T908" s="35"/>
      <c r="U908" s="35"/>
      <c r="V908" s="35"/>
      <c r="W908" s="35"/>
      <c r="X908" s="35"/>
    </row>
    <row r="909" spans="1:24" ht="25.5">
      <c r="A909" s="36">
        <v>907</v>
      </c>
      <c r="B909" s="7" t="s">
        <v>329</v>
      </c>
      <c r="C909" s="4" t="s">
        <v>10</v>
      </c>
      <c r="D909" s="4" t="s">
        <v>6</v>
      </c>
      <c r="E909" s="37">
        <v>76</v>
      </c>
      <c r="F909" s="37">
        <v>69</v>
      </c>
      <c r="G909" s="6" t="s">
        <v>5</v>
      </c>
      <c r="H909" s="5">
        <v>52.9</v>
      </c>
      <c r="I909" s="4" t="s">
        <v>52</v>
      </c>
      <c r="J909" s="3" t="s">
        <v>3</v>
      </c>
      <c r="K909" s="2">
        <v>2003</v>
      </c>
      <c r="L909" s="38" t="s">
        <v>2</v>
      </c>
      <c r="M909" s="8" t="s">
        <v>111</v>
      </c>
      <c r="N909" s="39">
        <v>13</v>
      </c>
      <c r="O909" s="35"/>
      <c r="P909" s="35"/>
      <c r="Q909" s="35"/>
      <c r="R909" s="35"/>
      <c r="S909" s="35"/>
      <c r="T909" s="35"/>
      <c r="U909" s="35"/>
      <c r="V909" s="35"/>
      <c r="W909" s="35"/>
      <c r="X909" s="35"/>
    </row>
    <row r="910" spans="1:24" ht="25.5">
      <c r="A910" s="36">
        <v>908</v>
      </c>
      <c r="B910" s="7" t="s">
        <v>327</v>
      </c>
      <c r="C910" s="4" t="s">
        <v>10</v>
      </c>
      <c r="D910" s="4" t="s">
        <v>9</v>
      </c>
      <c r="E910" s="37">
        <v>76</v>
      </c>
      <c r="F910" s="37">
        <v>69</v>
      </c>
      <c r="G910" s="6" t="s">
        <v>5</v>
      </c>
      <c r="H910" s="5">
        <v>22.8</v>
      </c>
      <c r="I910" s="4" t="s">
        <v>52</v>
      </c>
      <c r="J910" s="3" t="s">
        <v>3</v>
      </c>
      <c r="K910" s="2">
        <v>2003</v>
      </c>
      <c r="L910" s="38" t="s">
        <v>2</v>
      </c>
      <c r="M910" s="8" t="s">
        <v>111</v>
      </c>
      <c r="N910" s="39">
        <v>13</v>
      </c>
      <c r="O910" s="35"/>
      <c r="P910" s="35"/>
      <c r="Q910" s="35"/>
      <c r="R910" s="35"/>
      <c r="S910" s="35"/>
      <c r="T910" s="35"/>
      <c r="U910" s="35"/>
      <c r="V910" s="35"/>
      <c r="W910" s="35"/>
      <c r="X910" s="35"/>
    </row>
    <row r="911" spans="1:24" ht="25.5">
      <c r="A911" s="36">
        <v>909</v>
      </c>
      <c r="B911" s="7" t="s">
        <v>327</v>
      </c>
      <c r="C911" s="4" t="s">
        <v>10</v>
      </c>
      <c r="D911" s="4" t="s">
        <v>6</v>
      </c>
      <c r="E911" s="37">
        <v>76</v>
      </c>
      <c r="F911" s="37">
        <v>69</v>
      </c>
      <c r="G911" s="6" t="s">
        <v>5</v>
      </c>
      <c r="H911" s="5">
        <v>22.8</v>
      </c>
      <c r="I911" s="4" t="s">
        <v>52</v>
      </c>
      <c r="J911" s="3" t="s">
        <v>3</v>
      </c>
      <c r="K911" s="2">
        <v>2003</v>
      </c>
      <c r="L911" s="38" t="s">
        <v>2</v>
      </c>
      <c r="M911" s="8" t="s">
        <v>111</v>
      </c>
      <c r="N911" s="39">
        <v>13</v>
      </c>
      <c r="O911" s="35"/>
      <c r="P911" s="35"/>
      <c r="Q911" s="35"/>
      <c r="R911" s="35"/>
      <c r="S911" s="35"/>
      <c r="T911" s="35"/>
      <c r="U911" s="35"/>
      <c r="V911" s="35"/>
      <c r="W911" s="35"/>
      <c r="X911" s="35"/>
    </row>
    <row r="912" spans="1:24" ht="25.5">
      <c r="A912" s="36">
        <v>910</v>
      </c>
      <c r="B912" s="7" t="s">
        <v>326</v>
      </c>
      <c r="C912" s="4" t="s">
        <v>10</v>
      </c>
      <c r="D912" s="4" t="s">
        <v>9</v>
      </c>
      <c r="E912" s="37">
        <v>76</v>
      </c>
      <c r="F912" s="37">
        <v>69</v>
      </c>
      <c r="G912" s="6" t="s">
        <v>5</v>
      </c>
      <c r="H912" s="5">
        <v>38.700000000000003</v>
      </c>
      <c r="I912" s="4" t="s">
        <v>52</v>
      </c>
      <c r="J912" s="3" t="s">
        <v>3</v>
      </c>
      <c r="K912" s="2">
        <v>2003</v>
      </c>
      <c r="L912" s="38" t="s">
        <v>2</v>
      </c>
      <c r="M912" s="8" t="s">
        <v>111</v>
      </c>
      <c r="N912" s="39">
        <v>13</v>
      </c>
      <c r="O912" s="35"/>
      <c r="P912" s="35"/>
      <c r="Q912" s="35"/>
      <c r="R912" s="35"/>
      <c r="S912" s="35"/>
      <c r="T912" s="35"/>
      <c r="U912" s="35"/>
      <c r="V912" s="35"/>
      <c r="W912" s="35"/>
      <c r="X912" s="35"/>
    </row>
    <row r="913" spans="1:24" ht="25.5">
      <c r="A913" s="36">
        <v>911</v>
      </c>
      <c r="B913" s="7" t="s">
        <v>326</v>
      </c>
      <c r="C913" s="4" t="s">
        <v>10</v>
      </c>
      <c r="D913" s="4" t="s">
        <v>6</v>
      </c>
      <c r="E913" s="37">
        <v>76</v>
      </c>
      <c r="F913" s="37">
        <v>69</v>
      </c>
      <c r="G913" s="6" t="s">
        <v>5</v>
      </c>
      <c r="H913" s="5">
        <v>38.700000000000003</v>
      </c>
      <c r="I913" s="4" t="s">
        <v>52</v>
      </c>
      <c r="J913" s="3" t="s">
        <v>3</v>
      </c>
      <c r="K913" s="2">
        <v>2003</v>
      </c>
      <c r="L913" s="38" t="s">
        <v>2</v>
      </c>
      <c r="M913" s="8" t="s">
        <v>111</v>
      </c>
      <c r="N913" s="39">
        <v>13</v>
      </c>
      <c r="O913" s="35"/>
      <c r="P913" s="35"/>
      <c r="Q913" s="35"/>
      <c r="R913" s="35"/>
      <c r="S913" s="35"/>
      <c r="T913" s="35"/>
      <c r="U913" s="35"/>
      <c r="V913" s="35"/>
      <c r="W913" s="35"/>
      <c r="X913" s="35"/>
    </row>
    <row r="914" spans="1:24" ht="25.5">
      <c r="A914" s="36">
        <v>912</v>
      </c>
      <c r="B914" s="7" t="s">
        <v>325</v>
      </c>
      <c r="C914" s="4" t="s">
        <v>10</v>
      </c>
      <c r="D914" s="4" t="s">
        <v>9</v>
      </c>
      <c r="E914" s="37">
        <v>159</v>
      </c>
      <c r="F914" s="37">
        <v>150</v>
      </c>
      <c r="G914" s="6" t="s">
        <v>5</v>
      </c>
      <c r="H914" s="5">
        <v>194.6</v>
      </c>
      <c r="I914" s="4" t="s">
        <v>52</v>
      </c>
      <c r="J914" s="3" t="s">
        <v>3</v>
      </c>
      <c r="K914" s="2">
        <v>2003</v>
      </c>
      <c r="L914" s="38" t="s">
        <v>2</v>
      </c>
      <c r="M914" s="8" t="s">
        <v>111</v>
      </c>
      <c r="N914" s="39">
        <v>13</v>
      </c>
      <c r="O914" s="35"/>
      <c r="P914" s="35"/>
      <c r="Q914" s="35"/>
      <c r="R914" s="35"/>
      <c r="S914" s="35"/>
      <c r="T914" s="35"/>
      <c r="U914" s="35"/>
      <c r="V914" s="35"/>
      <c r="W914" s="35"/>
      <c r="X914" s="35"/>
    </row>
    <row r="915" spans="1:24" ht="25.5">
      <c r="A915" s="36">
        <v>913</v>
      </c>
      <c r="B915" s="7" t="s">
        <v>325</v>
      </c>
      <c r="C915" s="4" t="s">
        <v>10</v>
      </c>
      <c r="D915" s="4" t="s">
        <v>6</v>
      </c>
      <c r="E915" s="37">
        <v>159</v>
      </c>
      <c r="F915" s="37">
        <v>150</v>
      </c>
      <c r="G915" s="6" t="s">
        <v>5</v>
      </c>
      <c r="H915" s="5">
        <v>194.6</v>
      </c>
      <c r="I915" s="4" t="s">
        <v>52</v>
      </c>
      <c r="J915" s="3" t="s">
        <v>3</v>
      </c>
      <c r="K915" s="2">
        <v>2003</v>
      </c>
      <c r="L915" s="38" t="s">
        <v>2</v>
      </c>
      <c r="M915" s="8" t="s">
        <v>111</v>
      </c>
      <c r="N915" s="39">
        <v>13</v>
      </c>
      <c r="O915" s="35"/>
      <c r="P915" s="35"/>
      <c r="Q915" s="35"/>
      <c r="R915" s="35"/>
      <c r="S915" s="35"/>
      <c r="T915" s="35"/>
      <c r="U915" s="35"/>
      <c r="V915" s="35"/>
      <c r="W915" s="35"/>
      <c r="X915" s="35"/>
    </row>
    <row r="916" spans="1:24" ht="25.5">
      <c r="A916" s="36">
        <v>914</v>
      </c>
      <c r="B916" s="7" t="s">
        <v>324</v>
      </c>
      <c r="C916" s="4" t="s">
        <v>10</v>
      </c>
      <c r="D916" s="4" t="s">
        <v>9</v>
      </c>
      <c r="E916" s="37">
        <v>108</v>
      </c>
      <c r="F916" s="37">
        <v>100</v>
      </c>
      <c r="G916" s="6" t="s">
        <v>5</v>
      </c>
      <c r="H916" s="5">
        <v>91.4</v>
      </c>
      <c r="I916" s="4" t="s">
        <v>52</v>
      </c>
      <c r="J916" s="3" t="s">
        <v>3</v>
      </c>
      <c r="K916" s="2">
        <v>2003</v>
      </c>
      <c r="L916" s="38" t="s">
        <v>2</v>
      </c>
      <c r="M916" s="8" t="s">
        <v>111</v>
      </c>
      <c r="N916" s="39">
        <v>13</v>
      </c>
      <c r="O916" s="35"/>
      <c r="P916" s="35"/>
      <c r="Q916" s="35"/>
      <c r="R916" s="35"/>
      <c r="S916" s="35"/>
      <c r="T916" s="35"/>
      <c r="U916" s="35"/>
      <c r="V916" s="35"/>
      <c r="W916" s="35"/>
      <c r="X916" s="35"/>
    </row>
    <row r="917" spans="1:24" ht="25.5">
      <c r="A917" s="36">
        <v>915</v>
      </c>
      <c r="B917" s="7" t="s">
        <v>324</v>
      </c>
      <c r="C917" s="4" t="s">
        <v>10</v>
      </c>
      <c r="D917" s="4" t="s">
        <v>6</v>
      </c>
      <c r="E917" s="37">
        <v>108</v>
      </c>
      <c r="F917" s="37">
        <v>100</v>
      </c>
      <c r="G917" s="6" t="s">
        <v>5</v>
      </c>
      <c r="H917" s="5">
        <v>91.4</v>
      </c>
      <c r="I917" s="4" t="s">
        <v>52</v>
      </c>
      <c r="J917" s="3" t="s">
        <v>3</v>
      </c>
      <c r="K917" s="2">
        <v>2003</v>
      </c>
      <c r="L917" s="38" t="s">
        <v>2</v>
      </c>
      <c r="M917" s="8" t="s">
        <v>111</v>
      </c>
      <c r="N917" s="39">
        <v>13</v>
      </c>
      <c r="O917" s="35"/>
      <c r="P917" s="35"/>
      <c r="Q917" s="35"/>
      <c r="R917" s="35"/>
      <c r="S917" s="35"/>
      <c r="T917" s="35"/>
      <c r="U917" s="35"/>
      <c r="V917" s="35"/>
      <c r="W917" s="35"/>
      <c r="X917" s="35"/>
    </row>
    <row r="918" spans="1:24" ht="25.5">
      <c r="A918" s="36">
        <v>916</v>
      </c>
      <c r="B918" s="7" t="s">
        <v>323</v>
      </c>
      <c r="C918" s="4" t="s">
        <v>10</v>
      </c>
      <c r="D918" s="4" t="s">
        <v>9</v>
      </c>
      <c r="E918" s="37">
        <v>76</v>
      </c>
      <c r="F918" s="37">
        <v>69</v>
      </c>
      <c r="G918" s="6" t="s">
        <v>5</v>
      </c>
      <c r="H918" s="5">
        <v>88.5</v>
      </c>
      <c r="I918" s="4" t="s">
        <v>52</v>
      </c>
      <c r="J918" s="3" t="s">
        <v>3</v>
      </c>
      <c r="K918" s="2">
        <v>2003</v>
      </c>
      <c r="L918" s="38" t="s">
        <v>2</v>
      </c>
      <c r="M918" s="8" t="s">
        <v>111</v>
      </c>
      <c r="N918" s="39">
        <v>13</v>
      </c>
      <c r="O918" s="35"/>
      <c r="P918" s="35"/>
      <c r="Q918" s="35"/>
      <c r="R918" s="35"/>
      <c r="S918" s="35"/>
      <c r="T918" s="35"/>
      <c r="U918" s="35"/>
      <c r="V918" s="35"/>
      <c r="W918" s="35"/>
      <c r="X918" s="35"/>
    </row>
    <row r="919" spans="1:24" ht="25.5">
      <c r="A919" s="36">
        <v>917</v>
      </c>
      <c r="B919" s="7" t="s">
        <v>323</v>
      </c>
      <c r="C919" s="4" t="s">
        <v>10</v>
      </c>
      <c r="D919" s="4" t="s">
        <v>6</v>
      </c>
      <c r="E919" s="37">
        <v>76</v>
      </c>
      <c r="F919" s="37">
        <v>69</v>
      </c>
      <c r="G919" s="6" t="s">
        <v>5</v>
      </c>
      <c r="H919" s="5">
        <v>88.5</v>
      </c>
      <c r="I919" s="4" t="s">
        <v>52</v>
      </c>
      <c r="J919" s="3" t="s">
        <v>3</v>
      </c>
      <c r="K919" s="2">
        <v>2003</v>
      </c>
      <c r="L919" s="38" t="s">
        <v>2</v>
      </c>
      <c r="M919" s="8" t="s">
        <v>111</v>
      </c>
      <c r="N919" s="39">
        <v>13</v>
      </c>
      <c r="O919" s="35"/>
      <c r="P919" s="35"/>
      <c r="Q919" s="35"/>
      <c r="R919" s="35"/>
      <c r="S919" s="35"/>
      <c r="T919" s="35"/>
      <c r="U919" s="35"/>
      <c r="V919" s="35"/>
      <c r="W919" s="35"/>
      <c r="X919" s="35"/>
    </row>
    <row r="920" spans="1:24" ht="25.5">
      <c r="A920" s="36">
        <v>918</v>
      </c>
      <c r="B920" s="7" t="s">
        <v>322</v>
      </c>
      <c r="C920" s="4" t="s">
        <v>10</v>
      </c>
      <c r="D920" s="4" t="s">
        <v>9</v>
      </c>
      <c r="E920" s="37">
        <v>76</v>
      </c>
      <c r="F920" s="37">
        <v>69</v>
      </c>
      <c r="G920" s="6" t="s">
        <v>5</v>
      </c>
      <c r="H920" s="5">
        <v>51.5</v>
      </c>
      <c r="I920" s="4" t="s">
        <v>52</v>
      </c>
      <c r="J920" s="3" t="s">
        <v>3</v>
      </c>
      <c r="K920" s="2">
        <v>2003</v>
      </c>
      <c r="L920" s="38" t="s">
        <v>2</v>
      </c>
      <c r="M920" s="8" t="s">
        <v>111</v>
      </c>
      <c r="N920" s="39">
        <v>13</v>
      </c>
      <c r="O920" s="35"/>
      <c r="P920" s="35"/>
      <c r="Q920" s="35"/>
      <c r="R920" s="35"/>
      <c r="S920" s="35"/>
      <c r="T920" s="35"/>
      <c r="U920" s="35"/>
      <c r="V920" s="35"/>
      <c r="W920" s="35"/>
      <c r="X920" s="35"/>
    </row>
    <row r="921" spans="1:24" ht="25.5">
      <c r="A921" s="36">
        <v>919</v>
      </c>
      <c r="B921" s="7" t="s">
        <v>322</v>
      </c>
      <c r="C921" s="4" t="s">
        <v>10</v>
      </c>
      <c r="D921" s="4" t="s">
        <v>6</v>
      </c>
      <c r="E921" s="37">
        <v>76</v>
      </c>
      <c r="F921" s="37">
        <v>69</v>
      </c>
      <c r="G921" s="6" t="s">
        <v>5</v>
      </c>
      <c r="H921" s="5">
        <v>51.5</v>
      </c>
      <c r="I921" s="4" t="s">
        <v>52</v>
      </c>
      <c r="J921" s="3" t="s">
        <v>3</v>
      </c>
      <c r="K921" s="2">
        <v>2003</v>
      </c>
      <c r="L921" s="38" t="s">
        <v>2</v>
      </c>
      <c r="M921" s="8" t="s">
        <v>111</v>
      </c>
      <c r="N921" s="39">
        <v>13</v>
      </c>
      <c r="O921" s="35"/>
      <c r="P921" s="35"/>
      <c r="Q921" s="35"/>
      <c r="R921" s="35"/>
      <c r="S921" s="35"/>
      <c r="T921" s="35"/>
      <c r="U921" s="35"/>
      <c r="V921" s="35"/>
      <c r="W921" s="35"/>
      <c r="X921" s="35"/>
    </row>
    <row r="922" spans="1:24" ht="25.5">
      <c r="A922" s="36">
        <v>920</v>
      </c>
      <c r="B922" s="7" t="s">
        <v>344</v>
      </c>
      <c r="C922" s="4" t="s">
        <v>10</v>
      </c>
      <c r="D922" s="4" t="s">
        <v>9</v>
      </c>
      <c r="E922" s="37">
        <v>57</v>
      </c>
      <c r="F922" s="37">
        <v>50</v>
      </c>
      <c r="G922" s="6" t="s">
        <v>5</v>
      </c>
      <c r="H922" s="5">
        <v>74.900000000000006</v>
      </c>
      <c r="I922" s="4" t="s">
        <v>52</v>
      </c>
      <c r="J922" s="3" t="s">
        <v>3</v>
      </c>
      <c r="K922" s="2">
        <v>2003</v>
      </c>
      <c r="L922" s="38" t="s">
        <v>2</v>
      </c>
      <c r="M922" s="8" t="s">
        <v>111</v>
      </c>
      <c r="N922" s="39">
        <v>13</v>
      </c>
      <c r="O922" s="35"/>
      <c r="P922" s="35"/>
      <c r="Q922" s="35"/>
      <c r="R922" s="35"/>
      <c r="S922" s="35"/>
      <c r="T922" s="35"/>
      <c r="U922" s="35"/>
      <c r="V922" s="35"/>
      <c r="W922" s="35"/>
      <c r="X922" s="35"/>
    </row>
    <row r="923" spans="1:24" ht="25.5">
      <c r="A923" s="36">
        <v>921</v>
      </c>
      <c r="B923" s="7" t="s">
        <v>344</v>
      </c>
      <c r="C923" s="4" t="s">
        <v>10</v>
      </c>
      <c r="D923" s="4" t="s">
        <v>6</v>
      </c>
      <c r="E923" s="37">
        <v>57</v>
      </c>
      <c r="F923" s="37">
        <v>50</v>
      </c>
      <c r="G923" s="6" t="s">
        <v>5</v>
      </c>
      <c r="H923" s="5">
        <v>74.900000000000006</v>
      </c>
      <c r="I923" s="4" t="s">
        <v>52</v>
      </c>
      <c r="J923" s="3" t="s">
        <v>3</v>
      </c>
      <c r="K923" s="2">
        <v>2003</v>
      </c>
      <c r="L923" s="38" t="s">
        <v>2</v>
      </c>
      <c r="M923" s="8" t="s">
        <v>111</v>
      </c>
      <c r="N923" s="39">
        <v>13</v>
      </c>
      <c r="O923" s="35"/>
      <c r="P923" s="35"/>
      <c r="Q923" s="35"/>
      <c r="R923" s="35"/>
      <c r="S923" s="35"/>
      <c r="T923" s="35"/>
      <c r="U923" s="35"/>
      <c r="V923" s="35"/>
      <c r="W923" s="35"/>
      <c r="X923" s="35"/>
    </row>
    <row r="924" spans="1:24" ht="25.5">
      <c r="A924" s="36">
        <v>922</v>
      </c>
      <c r="B924" s="7" t="s">
        <v>343</v>
      </c>
      <c r="C924" s="4" t="s">
        <v>10</v>
      </c>
      <c r="D924" s="4" t="s">
        <v>9</v>
      </c>
      <c r="E924" s="37">
        <v>76</v>
      </c>
      <c r="F924" s="37">
        <v>69</v>
      </c>
      <c r="G924" s="6" t="s">
        <v>5</v>
      </c>
      <c r="H924" s="5">
        <v>74.3</v>
      </c>
      <c r="I924" s="4" t="s">
        <v>52</v>
      </c>
      <c r="J924" s="3" t="s">
        <v>3</v>
      </c>
      <c r="K924" s="2">
        <v>2003</v>
      </c>
      <c r="L924" s="38" t="s">
        <v>2</v>
      </c>
      <c r="M924" s="8" t="s">
        <v>111</v>
      </c>
      <c r="N924" s="39">
        <v>13</v>
      </c>
      <c r="O924" s="35"/>
      <c r="P924" s="35"/>
      <c r="Q924" s="35"/>
      <c r="R924" s="35"/>
      <c r="S924" s="35"/>
      <c r="T924" s="35"/>
      <c r="U924" s="35"/>
      <c r="V924" s="35"/>
      <c r="W924" s="35"/>
      <c r="X924" s="35"/>
    </row>
    <row r="925" spans="1:24" ht="25.5">
      <c r="A925" s="36">
        <v>923</v>
      </c>
      <c r="B925" s="7" t="s">
        <v>343</v>
      </c>
      <c r="C925" s="4" t="s">
        <v>10</v>
      </c>
      <c r="D925" s="4" t="s">
        <v>6</v>
      </c>
      <c r="E925" s="37">
        <v>76</v>
      </c>
      <c r="F925" s="37">
        <v>69</v>
      </c>
      <c r="G925" s="6" t="s">
        <v>5</v>
      </c>
      <c r="H925" s="5">
        <v>74.3</v>
      </c>
      <c r="I925" s="4" t="s">
        <v>52</v>
      </c>
      <c r="J925" s="3" t="s">
        <v>3</v>
      </c>
      <c r="K925" s="2">
        <v>2003</v>
      </c>
      <c r="L925" s="38" t="s">
        <v>2</v>
      </c>
      <c r="M925" s="8" t="s">
        <v>111</v>
      </c>
      <c r="N925" s="39">
        <v>13</v>
      </c>
      <c r="O925" s="35"/>
      <c r="P925" s="35"/>
      <c r="Q925" s="35"/>
      <c r="R925" s="35"/>
      <c r="S925" s="35"/>
      <c r="T925" s="35"/>
      <c r="U925" s="35"/>
      <c r="V925" s="35"/>
      <c r="W925" s="35"/>
      <c r="X925" s="35"/>
    </row>
    <row r="926" spans="1:24" ht="25.5">
      <c r="A926" s="36">
        <v>924</v>
      </c>
      <c r="B926" s="7" t="s">
        <v>356</v>
      </c>
      <c r="C926" s="4" t="s">
        <v>10</v>
      </c>
      <c r="D926" s="4" t="s">
        <v>9</v>
      </c>
      <c r="E926" s="37">
        <v>76</v>
      </c>
      <c r="F926" s="37">
        <v>69</v>
      </c>
      <c r="G926" s="6" t="s">
        <v>5</v>
      </c>
      <c r="H926" s="5">
        <v>24</v>
      </c>
      <c r="I926" s="4" t="s">
        <v>52</v>
      </c>
      <c r="J926" s="3" t="s">
        <v>3</v>
      </c>
      <c r="K926" s="2">
        <v>2003</v>
      </c>
      <c r="L926" s="38" t="s">
        <v>2</v>
      </c>
      <c r="M926" s="8" t="s">
        <v>111</v>
      </c>
      <c r="N926" s="39">
        <v>13</v>
      </c>
      <c r="O926" s="35"/>
      <c r="P926" s="35"/>
      <c r="Q926" s="35"/>
      <c r="R926" s="35"/>
      <c r="S926" s="35"/>
      <c r="T926" s="35"/>
      <c r="U926" s="35"/>
      <c r="V926" s="35"/>
      <c r="W926" s="35"/>
      <c r="X926" s="35"/>
    </row>
    <row r="927" spans="1:24" ht="25.5">
      <c r="A927" s="36">
        <v>925</v>
      </c>
      <c r="B927" s="7" t="s">
        <v>356</v>
      </c>
      <c r="C927" s="4" t="s">
        <v>10</v>
      </c>
      <c r="D927" s="4" t="s">
        <v>6</v>
      </c>
      <c r="E927" s="37">
        <v>76</v>
      </c>
      <c r="F927" s="37">
        <v>69</v>
      </c>
      <c r="G927" s="6" t="s">
        <v>5</v>
      </c>
      <c r="H927" s="5">
        <v>24</v>
      </c>
      <c r="I927" s="4" t="s">
        <v>52</v>
      </c>
      <c r="J927" s="3" t="s">
        <v>3</v>
      </c>
      <c r="K927" s="2">
        <v>2003</v>
      </c>
      <c r="L927" s="38" t="s">
        <v>2</v>
      </c>
      <c r="M927" s="8" t="s">
        <v>111</v>
      </c>
      <c r="N927" s="39">
        <v>13</v>
      </c>
      <c r="O927" s="35"/>
      <c r="P927" s="35"/>
      <c r="Q927" s="35"/>
      <c r="R927" s="35"/>
      <c r="S927" s="35"/>
      <c r="T927" s="35"/>
      <c r="U927" s="35"/>
      <c r="V927" s="35"/>
      <c r="W927" s="35"/>
      <c r="X927" s="35"/>
    </row>
    <row r="928" spans="1:24" ht="25.5">
      <c r="A928" s="36">
        <v>926</v>
      </c>
      <c r="B928" s="7" t="s">
        <v>355</v>
      </c>
      <c r="C928" s="4" t="s">
        <v>10</v>
      </c>
      <c r="D928" s="4" t="s">
        <v>9</v>
      </c>
      <c r="E928" s="37">
        <v>38</v>
      </c>
      <c r="F928" s="37">
        <v>31.6</v>
      </c>
      <c r="G928" s="6" t="s">
        <v>5</v>
      </c>
      <c r="H928" s="5">
        <v>128</v>
      </c>
      <c r="I928" s="4" t="s">
        <v>52</v>
      </c>
      <c r="J928" s="3" t="s">
        <v>3</v>
      </c>
      <c r="K928" s="2">
        <v>2004</v>
      </c>
      <c r="L928" s="38" t="s">
        <v>2</v>
      </c>
      <c r="M928" s="8" t="s">
        <v>111</v>
      </c>
      <c r="N928" s="39">
        <v>13</v>
      </c>
      <c r="O928" s="35"/>
      <c r="P928" s="35"/>
      <c r="Q928" s="35"/>
      <c r="R928" s="35"/>
      <c r="S928" s="35"/>
      <c r="T928" s="35"/>
      <c r="U928" s="35"/>
      <c r="V928" s="35"/>
      <c r="W928" s="35"/>
      <c r="X928" s="35"/>
    </row>
    <row r="929" spans="1:24" ht="25.5">
      <c r="A929" s="36">
        <v>927</v>
      </c>
      <c r="B929" s="7" t="s">
        <v>355</v>
      </c>
      <c r="C929" s="4" t="s">
        <v>10</v>
      </c>
      <c r="D929" s="4" t="s">
        <v>6</v>
      </c>
      <c r="E929" s="37">
        <v>38</v>
      </c>
      <c r="F929" s="37">
        <v>31.6</v>
      </c>
      <c r="G929" s="6" t="s">
        <v>5</v>
      </c>
      <c r="H929" s="5">
        <v>128</v>
      </c>
      <c r="I929" s="4" t="s">
        <v>52</v>
      </c>
      <c r="J929" s="3" t="s">
        <v>3</v>
      </c>
      <c r="K929" s="2">
        <v>2004</v>
      </c>
      <c r="L929" s="38" t="s">
        <v>2</v>
      </c>
      <c r="M929" s="8" t="s">
        <v>111</v>
      </c>
      <c r="N929" s="39">
        <v>13</v>
      </c>
      <c r="O929" s="35"/>
      <c r="P929" s="35"/>
      <c r="Q929" s="35"/>
      <c r="R929" s="35"/>
      <c r="S929" s="35"/>
      <c r="T929" s="35"/>
      <c r="U929" s="35"/>
      <c r="V929" s="35"/>
      <c r="W929" s="35"/>
      <c r="X929" s="35"/>
    </row>
    <row r="930" spans="1:24" ht="25.5">
      <c r="A930" s="36">
        <v>928</v>
      </c>
      <c r="B930" s="7" t="s">
        <v>354</v>
      </c>
      <c r="C930" s="4" t="s">
        <v>10</v>
      </c>
      <c r="D930" s="4" t="s">
        <v>9</v>
      </c>
      <c r="E930" s="37">
        <v>38</v>
      </c>
      <c r="F930" s="37">
        <v>31.6</v>
      </c>
      <c r="G930" s="6" t="s">
        <v>5</v>
      </c>
      <c r="H930" s="5">
        <v>22</v>
      </c>
      <c r="I930" s="4" t="s">
        <v>52</v>
      </c>
      <c r="J930" s="3" t="s">
        <v>3</v>
      </c>
      <c r="K930" s="2">
        <v>2003</v>
      </c>
      <c r="L930" s="38" t="s">
        <v>2</v>
      </c>
      <c r="M930" s="8" t="s">
        <v>111</v>
      </c>
      <c r="N930" s="39">
        <v>13</v>
      </c>
      <c r="O930" s="35"/>
      <c r="P930" s="35"/>
      <c r="Q930" s="35"/>
      <c r="R930" s="35"/>
      <c r="S930" s="35"/>
      <c r="T930" s="35"/>
      <c r="U930" s="35"/>
      <c r="V930" s="35"/>
      <c r="W930" s="35"/>
      <c r="X930" s="35"/>
    </row>
    <row r="931" spans="1:24" ht="25.5">
      <c r="A931" s="36">
        <v>929</v>
      </c>
      <c r="B931" s="7" t="s">
        <v>354</v>
      </c>
      <c r="C931" s="4" t="s">
        <v>10</v>
      </c>
      <c r="D931" s="4" t="s">
        <v>6</v>
      </c>
      <c r="E931" s="37">
        <v>38</v>
      </c>
      <c r="F931" s="37">
        <v>31.6</v>
      </c>
      <c r="G931" s="6" t="s">
        <v>5</v>
      </c>
      <c r="H931" s="5">
        <v>22</v>
      </c>
      <c r="I931" s="4" t="s">
        <v>52</v>
      </c>
      <c r="J931" s="3" t="s">
        <v>3</v>
      </c>
      <c r="K931" s="2">
        <v>2003</v>
      </c>
      <c r="L931" s="38" t="s">
        <v>2</v>
      </c>
      <c r="M931" s="8" t="s">
        <v>111</v>
      </c>
      <c r="N931" s="39">
        <v>13</v>
      </c>
      <c r="O931" s="35"/>
      <c r="P931" s="35"/>
      <c r="Q931" s="35"/>
      <c r="R931" s="35"/>
      <c r="S931" s="35"/>
      <c r="T931" s="35"/>
      <c r="U931" s="35"/>
      <c r="V931" s="35"/>
      <c r="W931" s="35"/>
      <c r="X931" s="35"/>
    </row>
    <row r="932" spans="1:24" ht="25.5">
      <c r="A932" s="36">
        <v>930</v>
      </c>
      <c r="B932" s="7" t="s">
        <v>353</v>
      </c>
      <c r="C932" s="4" t="s">
        <v>10</v>
      </c>
      <c r="D932" s="4" t="s">
        <v>9</v>
      </c>
      <c r="E932" s="37">
        <v>38</v>
      </c>
      <c r="F932" s="37">
        <v>31.6</v>
      </c>
      <c r="G932" s="6" t="s">
        <v>5</v>
      </c>
      <c r="H932" s="5">
        <v>21</v>
      </c>
      <c r="I932" s="4" t="s">
        <v>52</v>
      </c>
      <c r="J932" s="3" t="s">
        <v>3</v>
      </c>
      <c r="K932" s="2">
        <v>2004</v>
      </c>
      <c r="L932" s="38" t="s">
        <v>2</v>
      </c>
      <c r="M932" s="8" t="s">
        <v>111</v>
      </c>
      <c r="N932" s="39">
        <v>13</v>
      </c>
      <c r="O932" s="35"/>
      <c r="P932" s="35"/>
      <c r="Q932" s="35"/>
      <c r="R932" s="35"/>
      <c r="S932" s="35"/>
      <c r="T932" s="35"/>
      <c r="U932" s="35"/>
      <c r="V932" s="35"/>
      <c r="W932" s="35"/>
      <c r="X932" s="35"/>
    </row>
    <row r="933" spans="1:24" ht="25.5">
      <c r="A933" s="36">
        <v>931</v>
      </c>
      <c r="B933" s="7" t="s">
        <v>353</v>
      </c>
      <c r="C933" s="4" t="s">
        <v>10</v>
      </c>
      <c r="D933" s="4" t="s">
        <v>6</v>
      </c>
      <c r="E933" s="37">
        <v>38</v>
      </c>
      <c r="F933" s="37">
        <v>31.6</v>
      </c>
      <c r="G933" s="6" t="s">
        <v>5</v>
      </c>
      <c r="H933" s="5">
        <v>21</v>
      </c>
      <c r="I933" s="4" t="s">
        <v>52</v>
      </c>
      <c r="J933" s="3" t="s">
        <v>3</v>
      </c>
      <c r="K933" s="2">
        <v>2004</v>
      </c>
      <c r="L933" s="38" t="s">
        <v>2</v>
      </c>
      <c r="M933" s="8" t="s">
        <v>111</v>
      </c>
      <c r="N933" s="39">
        <v>13</v>
      </c>
      <c r="O933" s="35"/>
      <c r="P933" s="35"/>
      <c r="Q933" s="35"/>
      <c r="R933" s="35"/>
      <c r="S933" s="35"/>
      <c r="T933" s="35"/>
      <c r="U933" s="35"/>
      <c r="V933" s="35"/>
      <c r="W933" s="35"/>
      <c r="X933" s="35"/>
    </row>
    <row r="934" spans="1:24" ht="25.5">
      <c r="A934" s="36">
        <v>932</v>
      </c>
      <c r="B934" s="7" t="s">
        <v>352</v>
      </c>
      <c r="C934" s="4" t="s">
        <v>10</v>
      </c>
      <c r="D934" s="4" t="s">
        <v>9</v>
      </c>
      <c r="E934" s="37">
        <v>57</v>
      </c>
      <c r="F934" s="37">
        <v>50</v>
      </c>
      <c r="G934" s="6" t="s">
        <v>5</v>
      </c>
      <c r="H934" s="5">
        <v>50</v>
      </c>
      <c r="I934" s="4" t="s">
        <v>52</v>
      </c>
      <c r="J934" s="3" t="s">
        <v>3</v>
      </c>
      <c r="K934" s="2">
        <v>2010</v>
      </c>
      <c r="L934" s="38" t="s">
        <v>2</v>
      </c>
      <c r="M934" s="8" t="s">
        <v>111</v>
      </c>
      <c r="N934" s="39">
        <v>13</v>
      </c>
      <c r="O934" s="35"/>
      <c r="P934" s="35"/>
      <c r="Q934" s="35"/>
      <c r="R934" s="35"/>
      <c r="S934" s="35"/>
      <c r="T934" s="35"/>
      <c r="U934" s="35"/>
      <c r="V934" s="35"/>
      <c r="W934" s="35"/>
      <c r="X934" s="35"/>
    </row>
    <row r="935" spans="1:24" ht="25.5">
      <c r="A935" s="36">
        <v>933</v>
      </c>
      <c r="B935" s="7" t="s">
        <v>352</v>
      </c>
      <c r="C935" s="4" t="s">
        <v>10</v>
      </c>
      <c r="D935" s="4" t="s">
        <v>6</v>
      </c>
      <c r="E935" s="37">
        <v>57</v>
      </c>
      <c r="F935" s="37">
        <v>50</v>
      </c>
      <c r="G935" s="6" t="s">
        <v>5</v>
      </c>
      <c r="H935" s="5">
        <v>50</v>
      </c>
      <c r="I935" s="4" t="s">
        <v>52</v>
      </c>
      <c r="J935" s="3" t="s">
        <v>3</v>
      </c>
      <c r="K935" s="2">
        <v>2010</v>
      </c>
      <c r="L935" s="38" t="s">
        <v>2</v>
      </c>
      <c r="M935" s="8" t="s">
        <v>111</v>
      </c>
      <c r="N935" s="39">
        <v>13</v>
      </c>
      <c r="O935" s="35"/>
      <c r="P935" s="35"/>
      <c r="Q935" s="35"/>
      <c r="R935" s="35"/>
      <c r="S935" s="35"/>
      <c r="T935" s="35"/>
      <c r="U935" s="35"/>
      <c r="V935" s="35"/>
      <c r="W935" s="35"/>
      <c r="X935" s="35"/>
    </row>
    <row r="936" spans="1:24" ht="25.5">
      <c r="A936" s="36">
        <v>934</v>
      </c>
      <c r="B936" s="7" t="s">
        <v>351</v>
      </c>
      <c r="C936" s="4" t="s">
        <v>10</v>
      </c>
      <c r="D936" s="4" t="s">
        <v>9</v>
      </c>
      <c r="E936" s="37">
        <v>32</v>
      </c>
      <c r="F936" s="37">
        <v>25.6</v>
      </c>
      <c r="G936" s="6" t="s">
        <v>5</v>
      </c>
      <c r="H936" s="5">
        <v>17</v>
      </c>
      <c r="I936" s="4" t="s">
        <v>52</v>
      </c>
      <c r="J936" s="3" t="s">
        <v>3</v>
      </c>
      <c r="K936" s="2">
        <v>2009</v>
      </c>
      <c r="L936" s="38" t="s">
        <v>2</v>
      </c>
      <c r="M936" s="8" t="s">
        <v>111</v>
      </c>
      <c r="N936" s="39">
        <v>13</v>
      </c>
      <c r="O936" s="35"/>
      <c r="P936" s="35"/>
      <c r="Q936" s="35"/>
      <c r="R936" s="35"/>
      <c r="S936" s="35"/>
      <c r="T936" s="35"/>
      <c r="U936" s="35"/>
      <c r="V936" s="35"/>
      <c r="W936" s="35"/>
      <c r="X936" s="35"/>
    </row>
    <row r="937" spans="1:24" ht="25.5">
      <c r="A937" s="36">
        <v>935</v>
      </c>
      <c r="B937" s="7" t="s">
        <v>351</v>
      </c>
      <c r="C937" s="4" t="s">
        <v>10</v>
      </c>
      <c r="D937" s="4" t="s">
        <v>6</v>
      </c>
      <c r="E937" s="37">
        <v>32</v>
      </c>
      <c r="F937" s="37">
        <v>25.6</v>
      </c>
      <c r="G937" s="6" t="s">
        <v>5</v>
      </c>
      <c r="H937" s="5">
        <v>17</v>
      </c>
      <c r="I937" s="4" t="s">
        <v>52</v>
      </c>
      <c r="J937" s="3" t="s">
        <v>3</v>
      </c>
      <c r="K937" s="2">
        <v>2009</v>
      </c>
      <c r="L937" s="38" t="s">
        <v>2</v>
      </c>
      <c r="M937" s="8" t="s">
        <v>111</v>
      </c>
      <c r="N937" s="39">
        <v>13</v>
      </c>
      <c r="O937" s="35"/>
      <c r="P937" s="35"/>
      <c r="Q937" s="35"/>
      <c r="R937" s="35"/>
      <c r="S937" s="35"/>
      <c r="T937" s="35"/>
      <c r="U937" s="35"/>
      <c r="V937" s="35"/>
      <c r="W937" s="35"/>
      <c r="X937" s="35"/>
    </row>
    <row r="938" spans="1:24" ht="33.75">
      <c r="A938" s="36">
        <v>936</v>
      </c>
      <c r="B938" s="7" t="s">
        <v>350</v>
      </c>
      <c r="C938" s="4" t="s">
        <v>10</v>
      </c>
      <c r="D938" s="4" t="s">
        <v>9</v>
      </c>
      <c r="E938" s="42">
        <v>114</v>
      </c>
      <c r="F938" s="37">
        <v>105</v>
      </c>
      <c r="G938" s="6" t="s">
        <v>5</v>
      </c>
      <c r="H938" s="43">
        <v>64</v>
      </c>
      <c r="I938" s="4" t="s">
        <v>52</v>
      </c>
      <c r="J938" s="3" t="s">
        <v>3</v>
      </c>
      <c r="K938" s="2">
        <v>2002</v>
      </c>
      <c r="L938" s="38" t="s">
        <v>2</v>
      </c>
      <c r="M938" s="8" t="s">
        <v>111</v>
      </c>
      <c r="N938" s="39">
        <v>13</v>
      </c>
      <c r="O938" s="35"/>
      <c r="P938" s="35"/>
      <c r="Q938" s="35"/>
      <c r="R938" s="35"/>
      <c r="S938" s="35"/>
      <c r="T938" s="35"/>
      <c r="U938" s="35"/>
      <c r="V938" s="35"/>
      <c r="W938" s="35"/>
      <c r="X938" s="35"/>
    </row>
    <row r="939" spans="1:24" ht="33.75">
      <c r="A939" s="36">
        <v>937</v>
      </c>
      <c r="B939" s="7" t="s">
        <v>350</v>
      </c>
      <c r="C939" s="4" t="s">
        <v>10</v>
      </c>
      <c r="D939" s="4" t="s">
        <v>6</v>
      </c>
      <c r="E939" s="42">
        <v>114</v>
      </c>
      <c r="F939" s="37">
        <v>105</v>
      </c>
      <c r="G939" s="6" t="s">
        <v>5</v>
      </c>
      <c r="H939" s="43">
        <v>64</v>
      </c>
      <c r="I939" s="4" t="s">
        <v>52</v>
      </c>
      <c r="J939" s="3" t="s">
        <v>3</v>
      </c>
      <c r="K939" s="2">
        <v>2002</v>
      </c>
      <c r="L939" s="38" t="s">
        <v>2</v>
      </c>
      <c r="M939" s="8" t="s">
        <v>111</v>
      </c>
      <c r="N939" s="39">
        <v>13</v>
      </c>
      <c r="O939" s="35"/>
      <c r="P939" s="35"/>
      <c r="Q939" s="35"/>
      <c r="R939" s="35"/>
      <c r="S939" s="35"/>
      <c r="T939" s="35"/>
      <c r="U939" s="35"/>
      <c r="V939" s="35"/>
      <c r="W939" s="35"/>
      <c r="X939" s="35"/>
    </row>
    <row r="940" spans="1:24" ht="25.5">
      <c r="A940" s="36">
        <v>938</v>
      </c>
      <c r="B940" s="7" t="s">
        <v>349</v>
      </c>
      <c r="C940" s="4" t="s">
        <v>10</v>
      </c>
      <c r="D940" s="4" t="s">
        <v>9</v>
      </c>
      <c r="E940" s="42">
        <v>32</v>
      </c>
      <c r="F940" s="37">
        <v>25.6</v>
      </c>
      <c r="G940" s="6" t="s">
        <v>5</v>
      </c>
      <c r="H940" s="43">
        <v>7.9</v>
      </c>
      <c r="I940" s="4" t="s">
        <v>52</v>
      </c>
      <c r="J940" s="3" t="s">
        <v>3</v>
      </c>
      <c r="K940" s="2">
        <v>2002</v>
      </c>
      <c r="L940" s="38" t="s">
        <v>2</v>
      </c>
      <c r="M940" s="8" t="s">
        <v>111</v>
      </c>
      <c r="N940" s="39">
        <v>13</v>
      </c>
      <c r="O940" s="35"/>
      <c r="P940" s="35"/>
      <c r="Q940" s="35"/>
      <c r="R940" s="35"/>
      <c r="S940" s="35"/>
      <c r="T940" s="35"/>
      <c r="U940" s="35"/>
      <c r="V940" s="35"/>
      <c r="W940" s="35"/>
      <c r="X940" s="35"/>
    </row>
    <row r="941" spans="1:24" ht="25.5">
      <c r="A941" s="36">
        <v>939</v>
      </c>
      <c r="B941" s="7" t="s">
        <v>349</v>
      </c>
      <c r="C941" s="4" t="s">
        <v>10</v>
      </c>
      <c r="D941" s="4" t="s">
        <v>6</v>
      </c>
      <c r="E941" s="42">
        <v>32</v>
      </c>
      <c r="F941" s="37">
        <v>25.6</v>
      </c>
      <c r="G941" s="6" t="s">
        <v>5</v>
      </c>
      <c r="H941" s="43">
        <v>7.9</v>
      </c>
      <c r="I941" s="4" t="s">
        <v>52</v>
      </c>
      <c r="J941" s="3" t="s">
        <v>3</v>
      </c>
      <c r="K941" s="2">
        <v>2002</v>
      </c>
      <c r="L941" s="38" t="s">
        <v>2</v>
      </c>
      <c r="M941" s="8" t="s">
        <v>111</v>
      </c>
      <c r="N941" s="39">
        <v>13</v>
      </c>
      <c r="O941" s="35"/>
      <c r="P941" s="35"/>
      <c r="Q941" s="35"/>
      <c r="R941" s="35"/>
      <c r="S941" s="35"/>
      <c r="T941" s="35"/>
      <c r="U941" s="35"/>
      <c r="V941" s="35"/>
      <c r="W941" s="35"/>
      <c r="X941" s="35"/>
    </row>
    <row r="942" spans="1:24" ht="25.5">
      <c r="A942" s="36">
        <v>940</v>
      </c>
      <c r="B942" s="7" t="s">
        <v>348</v>
      </c>
      <c r="C942" s="4" t="s">
        <v>10</v>
      </c>
      <c r="D942" s="4" t="s">
        <v>9</v>
      </c>
      <c r="E942" s="42">
        <v>89</v>
      </c>
      <c r="F942" s="37">
        <v>82</v>
      </c>
      <c r="G942" s="6" t="s">
        <v>5</v>
      </c>
      <c r="H942" s="43">
        <v>163.30000000000001</v>
      </c>
      <c r="I942" s="4" t="s">
        <v>52</v>
      </c>
      <c r="J942" s="3" t="s">
        <v>3</v>
      </c>
      <c r="K942" s="2">
        <v>2002</v>
      </c>
      <c r="L942" s="38" t="s">
        <v>2</v>
      </c>
      <c r="M942" s="8" t="s">
        <v>111</v>
      </c>
      <c r="N942" s="39">
        <v>13</v>
      </c>
      <c r="O942" s="35"/>
      <c r="P942" s="35"/>
      <c r="Q942" s="35"/>
      <c r="R942" s="35"/>
      <c r="S942" s="35"/>
      <c r="T942" s="35"/>
      <c r="U942" s="35"/>
      <c r="V942" s="35"/>
      <c r="W942" s="35"/>
      <c r="X942" s="35"/>
    </row>
    <row r="943" spans="1:24" ht="25.5">
      <c r="A943" s="36">
        <v>941</v>
      </c>
      <c r="B943" s="7" t="s">
        <v>348</v>
      </c>
      <c r="C943" s="4" t="s">
        <v>10</v>
      </c>
      <c r="D943" s="4" t="s">
        <v>6</v>
      </c>
      <c r="E943" s="42">
        <v>89</v>
      </c>
      <c r="F943" s="37">
        <v>82</v>
      </c>
      <c r="G943" s="6" t="s">
        <v>5</v>
      </c>
      <c r="H943" s="43">
        <v>163.30000000000001</v>
      </c>
      <c r="I943" s="4" t="s">
        <v>52</v>
      </c>
      <c r="J943" s="3" t="s">
        <v>3</v>
      </c>
      <c r="K943" s="2">
        <v>2002</v>
      </c>
      <c r="L943" s="38" t="s">
        <v>2</v>
      </c>
      <c r="M943" s="8" t="s">
        <v>111</v>
      </c>
      <c r="N943" s="39">
        <v>13</v>
      </c>
      <c r="O943" s="35"/>
      <c r="P943" s="35"/>
      <c r="Q943" s="35"/>
      <c r="R943" s="35"/>
      <c r="S943" s="35"/>
      <c r="T943" s="35"/>
      <c r="U943" s="35"/>
      <c r="V943" s="35"/>
      <c r="W943" s="35"/>
      <c r="X943" s="35"/>
    </row>
    <row r="944" spans="1:24" ht="25.5">
      <c r="A944" s="36">
        <v>942</v>
      </c>
      <c r="B944" s="7" t="s">
        <v>347</v>
      </c>
      <c r="C944" s="4" t="s">
        <v>10</v>
      </c>
      <c r="D944" s="4" t="s">
        <v>9</v>
      </c>
      <c r="E944" s="42">
        <v>32</v>
      </c>
      <c r="F944" s="37">
        <v>25.6</v>
      </c>
      <c r="G944" s="6" t="s">
        <v>5</v>
      </c>
      <c r="H944" s="43">
        <v>26.7</v>
      </c>
      <c r="I944" s="4" t="s">
        <v>52</v>
      </c>
      <c r="J944" s="3" t="s">
        <v>3</v>
      </c>
      <c r="K944" s="2">
        <v>2002</v>
      </c>
      <c r="L944" s="38" t="s">
        <v>2</v>
      </c>
      <c r="M944" s="8" t="s">
        <v>111</v>
      </c>
      <c r="N944" s="39">
        <v>13</v>
      </c>
      <c r="O944" s="35"/>
      <c r="P944" s="35"/>
      <c r="Q944" s="35"/>
      <c r="R944" s="35"/>
      <c r="S944" s="35"/>
      <c r="T944" s="35"/>
      <c r="U944" s="35"/>
      <c r="V944" s="35"/>
      <c r="W944" s="35"/>
      <c r="X944" s="35"/>
    </row>
    <row r="945" spans="1:24" ht="25.5">
      <c r="A945" s="36">
        <v>943</v>
      </c>
      <c r="B945" s="7" t="s">
        <v>347</v>
      </c>
      <c r="C945" s="4" t="s">
        <v>10</v>
      </c>
      <c r="D945" s="4" t="s">
        <v>6</v>
      </c>
      <c r="E945" s="42">
        <v>32</v>
      </c>
      <c r="F945" s="37">
        <v>25.6</v>
      </c>
      <c r="G945" s="6" t="s">
        <v>5</v>
      </c>
      <c r="H945" s="43">
        <v>26.7</v>
      </c>
      <c r="I945" s="4" t="s">
        <v>52</v>
      </c>
      <c r="J945" s="3" t="s">
        <v>3</v>
      </c>
      <c r="K945" s="2">
        <v>2002</v>
      </c>
      <c r="L945" s="38" t="s">
        <v>2</v>
      </c>
      <c r="M945" s="8" t="s">
        <v>111</v>
      </c>
      <c r="N945" s="39">
        <v>13</v>
      </c>
      <c r="O945" s="35"/>
      <c r="P945" s="35"/>
      <c r="Q945" s="35"/>
      <c r="R945" s="35"/>
      <c r="S945" s="35"/>
      <c r="T945" s="35"/>
      <c r="U945" s="35"/>
      <c r="V945" s="35"/>
      <c r="W945" s="35"/>
      <c r="X945" s="35"/>
    </row>
    <row r="946" spans="1:24" ht="25.5">
      <c r="A946" s="36">
        <v>944</v>
      </c>
      <c r="B946" s="7" t="s">
        <v>346</v>
      </c>
      <c r="C946" s="4" t="s">
        <v>10</v>
      </c>
      <c r="D946" s="4" t="s">
        <v>9</v>
      </c>
      <c r="E946" s="42">
        <v>32</v>
      </c>
      <c r="F946" s="37">
        <v>25.6</v>
      </c>
      <c r="G946" s="6" t="s">
        <v>5</v>
      </c>
      <c r="H946" s="43">
        <v>11.4</v>
      </c>
      <c r="I946" s="4" t="s">
        <v>52</v>
      </c>
      <c r="J946" s="3" t="s">
        <v>3</v>
      </c>
      <c r="K946" s="2">
        <v>2002</v>
      </c>
      <c r="L946" s="38" t="s">
        <v>2</v>
      </c>
      <c r="M946" s="8" t="s">
        <v>111</v>
      </c>
      <c r="N946" s="39">
        <v>13</v>
      </c>
      <c r="O946" s="35"/>
      <c r="P946" s="35"/>
      <c r="Q946" s="35"/>
      <c r="R946" s="35"/>
      <c r="S946" s="35"/>
      <c r="T946" s="35"/>
      <c r="U946" s="35"/>
      <c r="V946" s="35"/>
      <c r="W946" s="35"/>
      <c r="X946" s="35"/>
    </row>
    <row r="947" spans="1:24" ht="25.5">
      <c r="A947" s="36">
        <v>945</v>
      </c>
      <c r="B947" s="7" t="s">
        <v>346</v>
      </c>
      <c r="C947" s="4" t="s">
        <v>10</v>
      </c>
      <c r="D947" s="4" t="s">
        <v>6</v>
      </c>
      <c r="E947" s="42">
        <v>32</v>
      </c>
      <c r="F947" s="37">
        <v>25.6</v>
      </c>
      <c r="G947" s="6" t="s">
        <v>5</v>
      </c>
      <c r="H947" s="43">
        <v>11.4</v>
      </c>
      <c r="I947" s="4" t="s">
        <v>52</v>
      </c>
      <c r="J947" s="3" t="s">
        <v>3</v>
      </c>
      <c r="K947" s="2">
        <v>2002</v>
      </c>
      <c r="L947" s="38" t="s">
        <v>2</v>
      </c>
      <c r="M947" s="8" t="s">
        <v>111</v>
      </c>
      <c r="N947" s="39">
        <v>13</v>
      </c>
      <c r="O947" s="35"/>
      <c r="P947" s="35"/>
      <c r="Q947" s="35"/>
      <c r="R947" s="35"/>
      <c r="S947" s="35"/>
      <c r="T947" s="35"/>
      <c r="U947" s="35"/>
      <c r="V947" s="35"/>
      <c r="W947" s="35"/>
      <c r="X947" s="35"/>
    </row>
    <row r="948" spans="1:24" ht="33.75">
      <c r="A948" s="36">
        <v>946</v>
      </c>
      <c r="B948" s="7" t="s">
        <v>345</v>
      </c>
      <c r="C948" s="4" t="s">
        <v>10</v>
      </c>
      <c r="D948" s="4" t="s">
        <v>9</v>
      </c>
      <c r="E948" s="42">
        <v>57</v>
      </c>
      <c r="F948" s="37">
        <v>50</v>
      </c>
      <c r="G948" s="6" t="s">
        <v>5</v>
      </c>
      <c r="H948" s="43">
        <v>49.7</v>
      </c>
      <c r="I948" s="4" t="s">
        <v>52</v>
      </c>
      <c r="J948" s="3" t="s">
        <v>3</v>
      </c>
      <c r="K948" s="2">
        <v>2002</v>
      </c>
      <c r="L948" s="38" t="s">
        <v>2</v>
      </c>
      <c r="M948" s="8" t="s">
        <v>111</v>
      </c>
      <c r="N948" s="39">
        <v>13</v>
      </c>
      <c r="O948" s="35"/>
      <c r="P948" s="35"/>
      <c r="Q948" s="35"/>
      <c r="R948" s="35"/>
      <c r="S948" s="35"/>
      <c r="T948" s="35"/>
      <c r="U948" s="35"/>
      <c r="V948" s="35"/>
      <c r="W948" s="35"/>
      <c r="X948" s="35"/>
    </row>
    <row r="949" spans="1:24" ht="33.75">
      <c r="A949" s="36">
        <v>947</v>
      </c>
      <c r="B949" s="7" t="s">
        <v>345</v>
      </c>
      <c r="C949" s="4" t="s">
        <v>10</v>
      </c>
      <c r="D949" s="4" t="s">
        <v>6</v>
      </c>
      <c r="E949" s="42">
        <v>57</v>
      </c>
      <c r="F949" s="37">
        <v>50</v>
      </c>
      <c r="G949" s="6" t="s">
        <v>5</v>
      </c>
      <c r="H949" s="43">
        <v>49.7</v>
      </c>
      <c r="I949" s="4" t="s">
        <v>52</v>
      </c>
      <c r="J949" s="3" t="s">
        <v>3</v>
      </c>
      <c r="K949" s="2">
        <v>2002</v>
      </c>
      <c r="L949" s="38" t="s">
        <v>2</v>
      </c>
      <c r="M949" s="8" t="s">
        <v>111</v>
      </c>
      <c r="N949" s="39">
        <v>13</v>
      </c>
      <c r="O949" s="35"/>
      <c r="P949" s="35"/>
      <c r="Q949" s="35"/>
      <c r="R949" s="35"/>
      <c r="S949" s="35"/>
      <c r="T949" s="35"/>
      <c r="U949" s="35"/>
      <c r="V949" s="35"/>
      <c r="W949" s="35"/>
      <c r="X949" s="35"/>
    </row>
    <row r="950" spans="1:24" ht="25.5">
      <c r="A950" s="36">
        <v>948</v>
      </c>
      <c r="B950" s="7" t="s">
        <v>330</v>
      </c>
      <c r="C950" s="4" t="s">
        <v>7</v>
      </c>
      <c r="D950" s="4" t="s">
        <v>9</v>
      </c>
      <c r="E950" s="37">
        <v>57</v>
      </c>
      <c r="F950" s="37">
        <v>50</v>
      </c>
      <c r="G950" s="6" t="s">
        <v>5</v>
      </c>
      <c r="H950" s="5">
        <v>87.2</v>
      </c>
      <c r="I950" s="4" t="s">
        <v>52</v>
      </c>
      <c r="J950" s="3" t="s">
        <v>3</v>
      </c>
      <c r="K950" s="2">
        <v>2003</v>
      </c>
      <c r="L950" s="38" t="s">
        <v>2</v>
      </c>
      <c r="M950" s="8" t="s">
        <v>111</v>
      </c>
      <c r="N950" s="39">
        <v>13</v>
      </c>
      <c r="O950" s="35"/>
      <c r="P950" s="35"/>
      <c r="Q950" s="35"/>
      <c r="R950" s="35"/>
      <c r="S950" s="35"/>
      <c r="T950" s="35"/>
      <c r="U950" s="35"/>
      <c r="V950" s="35"/>
      <c r="W950" s="35"/>
      <c r="X950" s="35"/>
    </row>
    <row r="951" spans="1:24" ht="25.5">
      <c r="A951" s="36">
        <v>949</v>
      </c>
      <c r="B951" s="7" t="s">
        <v>330</v>
      </c>
      <c r="C951" s="4" t="s">
        <v>7</v>
      </c>
      <c r="D951" s="4" t="s">
        <v>6</v>
      </c>
      <c r="E951" s="37">
        <v>45</v>
      </c>
      <c r="F951" s="37">
        <v>38</v>
      </c>
      <c r="G951" s="6" t="s">
        <v>5</v>
      </c>
      <c r="H951" s="5">
        <v>87.2</v>
      </c>
      <c r="I951" s="4" t="s">
        <v>52</v>
      </c>
      <c r="J951" s="3" t="s">
        <v>3</v>
      </c>
      <c r="K951" s="2">
        <v>2003</v>
      </c>
      <c r="L951" s="38" t="s">
        <v>2</v>
      </c>
      <c r="M951" s="8" t="s">
        <v>111</v>
      </c>
      <c r="N951" s="39">
        <v>13</v>
      </c>
      <c r="O951" s="35"/>
      <c r="P951" s="35"/>
      <c r="Q951" s="35"/>
      <c r="R951" s="35"/>
      <c r="S951" s="35"/>
      <c r="T951" s="35"/>
      <c r="U951" s="35"/>
      <c r="V951" s="35"/>
      <c r="W951" s="35"/>
      <c r="X951" s="35"/>
    </row>
    <row r="952" spans="1:24" ht="25.5">
      <c r="A952" s="36">
        <v>950</v>
      </c>
      <c r="B952" s="7" t="s">
        <v>329</v>
      </c>
      <c r="C952" s="4" t="s">
        <v>7</v>
      </c>
      <c r="D952" s="4" t="s">
        <v>9</v>
      </c>
      <c r="E952" s="37">
        <v>45</v>
      </c>
      <c r="F952" s="37">
        <v>38</v>
      </c>
      <c r="G952" s="6" t="s">
        <v>5</v>
      </c>
      <c r="H952" s="5">
        <v>37.6</v>
      </c>
      <c r="I952" s="4" t="s">
        <v>52</v>
      </c>
      <c r="J952" s="3" t="s">
        <v>3</v>
      </c>
      <c r="K952" s="2">
        <v>2003</v>
      </c>
      <c r="L952" s="38" t="s">
        <v>2</v>
      </c>
      <c r="M952" s="8" t="s">
        <v>111</v>
      </c>
      <c r="N952" s="39">
        <v>13</v>
      </c>
      <c r="O952" s="35"/>
      <c r="P952" s="35"/>
      <c r="Q952" s="35"/>
      <c r="R952" s="35"/>
      <c r="S952" s="35"/>
      <c r="T952" s="35"/>
      <c r="U952" s="35"/>
      <c r="V952" s="35"/>
      <c r="W952" s="35"/>
      <c r="X952" s="35"/>
    </row>
    <row r="953" spans="1:24" ht="25.5">
      <c r="A953" s="36">
        <v>951</v>
      </c>
      <c r="B953" s="7" t="s">
        <v>329</v>
      </c>
      <c r="C953" s="4" t="s">
        <v>7</v>
      </c>
      <c r="D953" s="4" t="s">
        <v>6</v>
      </c>
      <c r="E953" s="37">
        <v>32</v>
      </c>
      <c r="F953" s="37">
        <v>25.6</v>
      </c>
      <c r="G953" s="6" t="s">
        <v>5</v>
      </c>
      <c r="H953" s="5">
        <v>37.6</v>
      </c>
      <c r="I953" s="4" t="s">
        <v>52</v>
      </c>
      <c r="J953" s="3" t="s">
        <v>3</v>
      </c>
      <c r="K953" s="2">
        <v>2003</v>
      </c>
      <c r="L953" s="38" t="s">
        <v>2</v>
      </c>
      <c r="M953" s="8" t="s">
        <v>111</v>
      </c>
      <c r="N953" s="39">
        <v>13</v>
      </c>
      <c r="O953" s="35"/>
      <c r="P953" s="35"/>
      <c r="Q953" s="35"/>
      <c r="R953" s="35"/>
      <c r="S953" s="35"/>
      <c r="T953" s="35"/>
      <c r="U953" s="35"/>
      <c r="V953" s="35"/>
      <c r="W953" s="35"/>
      <c r="X953" s="35"/>
    </row>
    <row r="954" spans="1:24" ht="25.5">
      <c r="A954" s="36">
        <v>952</v>
      </c>
      <c r="B954" s="7" t="s">
        <v>329</v>
      </c>
      <c r="C954" s="4" t="s">
        <v>7</v>
      </c>
      <c r="D954" s="4" t="s">
        <v>9</v>
      </c>
      <c r="E954" s="37">
        <v>45</v>
      </c>
      <c r="F954" s="37">
        <v>38</v>
      </c>
      <c r="G954" s="6" t="s">
        <v>5</v>
      </c>
      <c r="H954" s="5">
        <v>52.9</v>
      </c>
      <c r="I954" s="4" t="s">
        <v>52</v>
      </c>
      <c r="J954" s="3" t="s">
        <v>3</v>
      </c>
      <c r="K954" s="2">
        <v>2003</v>
      </c>
      <c r="L954" s="38" t="s">
        <v>2</v>
      </c>
      <c r="M954" s="8" t="s">
        <v>111</v>
      </c>
      <c r="N954" s="39">
        <v>13</v>
      </c>
      <c r="O954" s="35"/>
      <c r="P954" s="35"/>
      <c r="Q954" s="35"/>
      <c r="R954" s="35"/>
      <c r="S954" s="35"/>
      <c r="T954" s="35"/>
      <c r="U954" s="35"/>
      <c r="V954" s="35"/>
      <c r="W954" s="35"/>
      <c r="X954" s="35"/>
    </row>
    <row r="955" spans="1:24" ht="25.5">
      <c r="A955" s="36">
        <v>953</v>
      </c>
      <c r="B955" s="7" t="s">
        <v>329</v>
      </c>
      <c r="C955" s="4" t="s">
        <v>7</v>
      </c>
      <c r="D955" s="4" t="s">
        <v>6</v>
      </c>
      <c r="E955" s="37">
        <v>32</v>
      </c>
      <c r="F955" s="37">
        <v>25.6</v>
      </c>
      <c r="G955" s="6" t="s">
        <v>5</v>
      </c>
      <c r="H955" s="5">
        <v>52.9</v>
      </c>
      <c r="I955" s="4" t="s">
        <v>52</v>
      </c>
      <c r="J955" s="3" t="s">
        <v>3</v>
      </c>
      <c r="K955" s="2">
        <v>2003</v>
      </c>
      <c r="L955" s="38" t="s">
        <v>2</v>
      </c>
      <c r="M955" s="8" t="s">
        <v>111</v>
      </c>
      <c r="N955" s="39">
        <v>13</v>
      </c>
      <c r="O955" s="35"/>
      <c r="P955" s="35"/>
      <c r="Q955" s="35"/>
      <c r="R955" s="35"/>
      <c r="S955" s="35"/>
      <c r="T955" s="35"/>
      <c r="U955" s="35"/>
      <c r="V955" s="35"/>
      <c r="W955" s="35"/>
      <c r="X955" s="35"/>
    </row>
    <row r="956" spans="1:24" ht="25.5">
      <c r="A956" s="36">
        <v>954</v>
      </c>
      <c r="B956" s="7" t="s">
        <v>327</v>
      </c>
      <c r="C956" s="4" t="s">
        <v>7</v>
      </c>
      <c r="D956" s="4" t="s">
        <v>9</v>
      </c>
      <c r="E956" s="37">
        <v>45</v>
      </c>
      <c r="F956" s="37">
        <v>38</v>
      </c>
      <c r="G956" s="6" t="s">
        <v>5</v>
      </c>
      <c r="H956" s="5">
        <v>22.8</v>
      </c>
      <c r="I956" s="4" t="s">
        <v>52</v>
      </c>
      <c r="J956" s="3" t="s">
        <v>3</v>
      </c>
      <c r="K956" s="2">
        <v>2003</v>
      </c>
      <c r="L956" s="38" t="s">
        <v>2</v>
      </c>
      <c r="M956" s="8" t="s">
        <v>111</v>
      </c>
      <c r="N956" s="39">
        <v>13</v>
      </c>
      <c r="O956" s="35"/>
      <c r="P956" s="35"/>
      <c r="Q956" s="35"/>
      <c r="R956" s="35"/>
      <c r="S956" s="35"/>
      <c r="T956" s="35"/>
      <c r="U956" s="35"/>
      <c r="V956" s="35"/>
      <c r="W956" s="35"/>
      <c r="X956" s="35"/>
    </row>
    <row r="957" spans="1:24" ht="25.5">
      <c r="A957" s="36">
        <v>955</v>
      </c>
      <c r="B957" s="7" t="s">
        <v>327</v>
      </c>
      <c r="C957" s="4" t="s">
        <v>7</v>
      </c>
      <c r="D957" s="4" t="s">
        <v>6</v>
      </c>
      <c r="E957" s="37">
        <v>32</v>
      </c>
      <c r="F957" s="37">
        <v>25.6</v>
      </c>
      <c r="G957" s="6" t="s">
        <v>5</v>
      </c>
      <c r="H957" s="5">
        <v>22.8</v>
      </c>
      <c r="I957" s="4" t="s">
        <v>52</v>
      </c>
      <c r="J957" s="3" t="s">
        <v>3</v>
      </c>
      <c r="K957" s="2">
        <v>2003</v>
      </c>
      <c r="L957" s="38" t="s">
        <v>2</v>
      </c>
      <c r="M957" s="8" t="s">
        <v>111</v>
      </c>
      <c r="N957" s="39">
        <v>13</v>
      </c>
      <c r="O957" s="35"/>
      <c r="P957" s="35"/>
      <c r="Q957" s="35"/>
      <c r="R957" s="35"/>
      <c r="S957" s="35"/>
      <c r="T957" s="35"/>
      <c r="U957" s="35"/>
      <c r="V957" s="35"/>
      <c r="W957" s="35"/>
      <c r="X957" s="35"/>
    </row>
    <row r="958" spans="1:24" ht="25.5">
      <c r="A958" s="36">
        <v>956</v>
      </c>
      <c r="B958" s="7" t="s">
        <v>326</v>
      </c>
      <c r="C958" s="4" t="s">
        <v>7</v>
      </c>
      <c r="D958" s="4" t="s">
        <v>9</v>
      </c>
      <c r="E958" s="37">
        <v>45</v>
      </c>
      <c r="F958" s="37">
        <v>38</v>
      </c>
      <c r="G958" s="6" t="s">
        <v>5</v>
      </c>
      <c r="H958" s="5">
        <v>38.700000000000003</v>
      </c>
      <c r="I958" s="4" t="s">
        <v>52</v>
      </c>
      <c r="J958" s="3" t="s">
        <v>3</v>
      </c>
      <c r="K958" s="2">
        <v>2003</v>
      </c>
      <c r="L958" s="38" t="s">
        <v>2</v>
      </c>
      <c r="M958" s="8" t="s">
        <v>111</v>
      </c>
      <c r="N958" s="39">
        <v>13</v>
      </c>
      <c r="O958" s="35"/>
      <c r="P958" s="35"/>
      <c r="Q958" s="35"/>
      <c r="R958" s="35"/>
      <c r="S958" s="35"/>
      <c r="T958" s="35"/>
      <c r="U958" s="35"/>
      <c r="V958" s="35"/>
      <c r="W958" s="35"/>
      <c r="X958" s="35"/>
    </row>
    <row r="959" spans="1:24" ht="25.5">
      <c r="A959" s="36">
        <v>957</v>
      </c>
      <c r="B959" s="7" t="s">
        <v>326</v>
      </c>
      <c r="C959" s="4" t="s">
        <v>7</v>
      </c>
      <c r="D959" s="4" t="s">
        <v>6</v>
      </c>
      <c r="E959" s="37">
        <v>32</v>
      </c>
      <c r="F959" s="37">
        <v>25.6</v>
      </c>
      <c r="G959" s="6" t="s">
        <v>5</v>
      </c>
      <c r="H959" s="5">
        <v>38.700000000000003</v>
      </c>
      <c r="I959" s="4" t="s">
        <v>52</v>
      </c>
      <c r="J959" s="3" t="s">
        <v>3</v>
      </c>
      <c r="K959" s="2">
        <v>2003</v>
      </c>
      <c r="L959" s="38" t="s">
        <v>2</v>
      </c>
      <c r="M959" s="8" t="s">
        <v>111</v>
      </c>
      <c r="N959" s="39">
        <v>13</v>
      </c>
      <c r="O959" s="35"/>
      <c r="P959" s="35"/>
      <c r="Q959" s="35"/>
      <c r="R959" s="35"/>
      <c r="S959" s="35"/>
      <c r="T959" s="35"/>
      <c r="U959" s="35"/>
      <c r="V959" s="35"/>
      <c r="W959" s="35"/>
      <c r="X959" s="35"/>
    </row>
    <row r="960" spans="1:24" ht="25.5">
      <c r="A960" s="36">
        <v>958</v>
      </c>
      <c r="B960" s="7" t="s">
        <v>325</v>
      </c>
      <c r="C960" s="4" t="s">
        <v>7</v>
      </c>
      <c r="D960" s="4" t="s">
        <v>9</v>
      </c>
      <c r="E960" s="37">
        <v>76</v>
      </c>
      <c r="F960" s="37">
        <v>69</v>
      </c>
      <c r="G960" s="6" t="s">
        <v>5</v>
      </c>
      <c r="H960" s="5">
        <v>194.6</v>
      </c>
      <c r="I960" s="4" t="s">
        <v>52</v>
      </c>
      <c r="J960" s="3" t="s">
        <v>3</v>
      </c>
      <c r="K960" s="2">
        <v>2003</v>
      </c>
      <c r="L960" s="38" t="s">
        <v>2</v>
      </c>
      <c r="M960" s="8" t="s">
        <v>111</v>
      </c>
      <c r="N960" s="39">
        <v>13</v>
      </c>
      <c r="O960" s="35"/>
      <c r="P960" s="35"/>
      <c r="Q960" s="35"/>
      <c r="R960" s="35"/>
      <c r="S960" s="35"/>
      <c r="T960" s="35"/>
      <c r="U960" s="35"/>
      <c r="V960" s="35"/>
      <c r="W960" s="35"/>
      <c r="X960" s="35"/>
    </row>
    <row r="961" spans="1:24" ht="25.5">
      <c r="A961" s="36">
        <v>959</v>
      </c>
      <c r="B961" s="7" t="s">
        <v>325</v>
      </c>
      <c r="C961" s="4" t="s">
        <v>7</v>
      </c>
      <c r="D961" s="4" t="s">
        <v>6</v>
      </c>
      <c r="E961" s="37">
        <v>57</v>
      </c>
      <c r="F961" s="37">
        <v>50</v>
      </c>
      <c r="G961" s="6" t="s">
        <v>5</v>
      </c>
      <c r="H961" s="5">
        <v>194.6</v>
      </c>
      <c r="I961" s="4" t="s">
        <v>52</v>
      </c>
      <c r="J961" s="3" t="s">
        <v>3</v>
      </c>
      <c r="K961" s="2">
        <v>2003</v>
      </c>
      <c r="L961" s="38" t="s">
        <v>2</v>
      </c>
      <c r="M961" s="8" t="s">
        <v>111</v>
      </c>
      <c r="N961" s="39">
        <v>13</v>
      </c>
      <c r="O961" s="35"/>
      <c r="P961" s="35"/>
      <c r="Q961" s="35"/>
      <c r="R961" s="35"/>
      <c r="S961" s="35"/>
      <c r="T961" s="35"/>
      <c r="U961" s="35"/>
      <c r="V961" s="35"/>
      <c r="W961" s="35"/>
      <c r="X961" s="35"/>
    </row>
    <row r="962" spans="1:24" ht="25.5">
      <c r="A962" s="36">
        <v>960</v>
      </c>
      <c r="B962" s="7" t="s">
        <v>324</v>
      </c>
      <c r="C962" s="4" t="s">
        <v>7</v>
      </c>
      <c r="D962" s="4" t="s">
        <v>9</v>
      </c>
      <c r="E962" s="37">
        <v>76</v>
      </c>
      <c r="F962" s="37">
        <v>69</v>
      </c>
      <c r="G962" s="6" t="s">
        <v>5</v>
      </c>
      <c r="H962" s="5">
        <v>91.4</v>
      </c>
      <c r="I962" s="4" t="s">
        <v>52</v>
      </c>
      <c r="J962" s="3" t="s">
        <v>3</v>
      </c>
      <c r="K962" s="2">
        <v>2003</v>
      </c>
      <c r="L962" s="38" t="s">
        <v>2</v>
      </c>
      <c r="M962" s="8" t="s">
        <v>111</v>
      </c>
      <c r="N962" s="39">
        <v>13</v>
      </c>
      <c r="O962" s="35"/>
      <c r="P962" s="35"/>
      <c r="Q962" s="35"/>
      <c r="R962" s="35"/>
      <c r="S962" s="35"/>
      <c r="T962" s="35"/>
      <c r="U962" s="35"/>
      <c r="V962" s="35"/>
      <c r="W962" s="35"/>
      <c r="X962" s="35"/>
    </row>
    <row r="963" spans="1:24" ht="25.5">
      <c r="A963" s="36">
        <v>961</v>
      </c>
      <c r="B963" s="7" t="s">
        <v>324</v>
      </c>
      <c r="C963" s="4" t="s">
        <v>7</v>
      </c>
      <c r="D963" s="4" t="s">
        <v>6</v>
      </c>
      <c r="E963" s="37">
        <v>57</v>
      </c>
      <c r="F963" s="37">
        <v>50</v>
      </c>
      <c r="G963" s="6" t="s">
        <v>5</v>
      </c>
      <c r="H963" s="5">
        <v>91.4</v>
      </c>
      <c r="I963" s="4" t="s">
        <v>52</v>
      </c>
      <c r="J963" s="3" t="s">
        <v>3</v>
      </c>
      <c r="K963" s="2">
        <v>2003</v>
      </c>
      <c r="L963" s="38" t="s">
        <v>2</v>
      </c>
      <c r="M963" s="8" t="s">
        <v>111</v>
      </c>
      <c r="N963" s="39">
        <v>13</v>
      </c>
      <c r="O963" s="35"/>
      <c r="P963" s="35"/>
      <c r="Q963" s="35"/>
      <c r="R963" s="35"/>
      <c r="S963" s="35"/>
      <c r="T963" s="35"/>
      <c r="U963" s="35"/>
      <c r="V963" s="35"/>
      <c r="W963" s="35"/>
      <c r="X963" s="35"/>
    </row>
    <row r="964" spans="1:24" ht="25.5">
      <c r="A964" s="36">
        <v>962</v>
      </c>
      <c r="B964" s="7" t="s">
        <v>323</v>
      </c>
      <c r="C964" s="4" t="s">
        <v>7</v>
      </c>
      <c r="D964" s="4" t="s">
        <v>9</v>
      </c>
      <c r="E964" s="37">
        <v>38</v>
      </c>
      <c r="F964" s="37">
        <v>31.6</v>
      </c>
      <c r="G964" s="6" t="s">
        <v>5</v>
      </c>
      <c r="H964" s="5">
        <v>88.5</v>
      </c>
      <c r="I964" s="4" t="s">
        <v>52</v>
      </c>
      <c r="J964" s="3" t="s">
        <v>3</v>
      </c>
      <c r="K964" s="2">
        <v>2003</v>
      </c>
      <c r="L964" s="38" t="s">
        <v>2</v>
      </c>
      <c r="M964" s="8" t="s">
        <v>111</v>
      </c>
      <c r="N964" s="39">
        <v>13</v>
      </c>
      <c r="O964" s="35"/>
      <c r="P964" s="35"/>
      <c r="Q964" s="35"/>
      <c r="R964" s="35"/>
      <c r="S964" s="35"/>
      <c r="T964" s="35"/>
      <c r="U964" s="35"/>
      <c r="V964" s="35"/>
      <c r="W964" s="35"/>
      <c r="X964" s="35"/>
    </row>
    <row r="965" spans="1:24" ht="25.5">
      <c r="A965" s="36">
        <v>963</v>
      </c>
      <c r="B965" s="7" t="s">
        <v>323</v>
      </c>
      <c r="C965" s="4" t="s">
        <v>7</v>
      </c>
      <c r="D965" s="4" t="s">
        <v>6</v>
      </c>
      <c r="E965" s="37">
        <v>38</v>
      </c>
      <c r="F965" s="37">
        <v>31.6</v>
      </c>
      <c r="G965" s="6" t="s">
        <v>5</v>
      </c>
      <c r="H965" s="5">
        <v>88.5</v>
      </c>
      <c r="I965" s="4" t="s">
        <v>52</v>
      </c>
      <c r="J965" s="3" t="s">
        <v>3</v>
      </c>
      <c r="K965" s="2">
        <v>2003</v>
      </c>
      <c r="L965" s="38" t="s">
        <v>2</v>
      </c>
      <c r="M965" s="8" t="s">
        <v>111</v>
      </c>
      <c r="N965" s="39">
        <v>13</v>
      </c>
      <c r="O965" s="35"/>
      <c r="P965" s="35"/>
      <c r="Q965" s="35"/>
      <c r="R965" s="35"/>
      <c r="S965" s="35"/>
      <c r="T965" s="35"/>
      <c r="U965" s="35"/>
      <c r="V965" s="35"/>
      <c r="W965" s="35"/>
      <c r="X965" s="35"/>
    </row>
    <row r="966" spans="1:24" ht="25.5">
      <c r="A966" s="36">
        <v>964</v>
      </c>
      <c r="B966" s="7" t="s">
        <v>322</v>
      </c>
      <c r="C966" s="4" t="s">
        <v>7</v>
      </c>
      <c r="D966" s="4" t="s">
        <v>9</v>
      </c>
      <c r="E966" s="37">
        <v>45</v>
      </c>
      <c r="F966" s="37">
        <v>38</v>
      </c>
      <c r="G966" s="6" t="s">
        <v>5</v>
      </c>
      <c r="H966" s="5">
        <v>51.5</v>
      </c>
      <c r="I966" s="4" t="s">
        <v>52</v>
      </c>
      <c r="J966" s="3" t="s">
        <v>3</v>
      </c>
      <c r="K966" s="2">
        <v>2003</v>
      </c>
      <c r="L966" s="38" t="s">
        <v>2</v>
      </c>
      <c r="M966" s="8" t="s">
        <v>111</v>
      </c>
      <c r="N966" s="39">
        <v>13</v>
      </c>
      <c r="O966" s="35"/>
      <c r="P966" s="35"/>
      <c r="Q966" s="35"/>
      <c r="R966" s="35"/>
      <c r="S966" s="35"/>
      <c r="T966" s="35"/>
      <c r="U966" s="35"/>
      <c r="V966" s="35"/>
      <c r="W966" s="35"/>
      <c r="X966" s="35"/>
    </row>
    <row r="967" spans="1:24" ht="25.5">
      <c r="A967" s="36">
        <v>965</v>
      </c>
      <c r="B967" s="7" t="s">
        <v>322</v>
      </c>
      <c r="C967" s="4" t="s">
        <v>7</v>
      </c>
      <c r="D967" s="4" t="s">
        <v>6</v>
      </c>
      <c r="E967" s="37">
        <v>32</v>
      </c>
      <c r="F967" s="37">
        <v>25.6</v>
      </c>
      <c r="G967" s="6" t="s">
        <v>5</v>
      </c>
      <c r="H967" s="5">
        <v>51.5</v>
      </c>
      <c r="I967" s="4" t="s">
        <v>52</v>
      </c>
      <c r="J967" s="3" t="s">
        <v>3</v>
      </c>
      <c r="K967" s="2">
        <v>2003</v>
      </c>
      <c r="L967" s="38" t="s">
        <v>2</v>
      </c>
      <c r="M967" s="8" t="s">
        <v>111</v>
      </c>
      <c r="N967" s="39">
        <v>13</v>
      </c>
      <c r="O967" s="35"/>
      <c r="P967" s="35"/>
      <c r="Q967" s="35"/>
      <c r="R967" s="35"/>
      <c r="S967" s="35"/>
      <c r="T967" s="35"/>
      <c r="U967" s="35"/>
      <c r="V967" s="35"/>
      <c r="W967" s="35"/>
      <c r="X967" s="35"/>
    </row>
    <row r="968" spans="1:24" ht="25.5">
      <c r="A968" s="36">
        <v>966</v>
      </c>
      <c r="B968" s="7" t="s">
        <v>344</v>
      </c>
      <c r="C968" s="4" t="s">
        <v>7</v>
      </c>
      <c r="D968" s="4" t="s">
        <v>9</v>
      </c>
      <c r="E968" s="37">
        <v>45</v>
      </c>
      <c r="F968" s="37">
        <v>38</v>
      </c>
      <c r="G968" s="6" t="s">
        <v>5</v>
      </c>
      <c r="H968" s="5">
        <v>74.900000000000006</v>
      </c>
      <c r="I968" s="4" t="s">
        <v>52</v>
      </c>
      <c r="J968" s="3" t="s">
        <v>3</v>
      </c>
      <c r="K968" s="2">
        <v>2003</v>
      </c>
      <c r="L968" s="38" t="s">
        <v>2</v>
      </c>
      <c r="M968" s="8" t="s">
        <v>111</v>
      </c>
      <c r="N968" s="39">
        <v>13</v>
      </c>
      <c r="O968" s="35"/>
      <c r="P968" s="35"/>
      <c r="Q968" s="35"/>
      <c r="R968" s="35"/>
      <c r="S968" s="35"/>
      <c r="T968" s="35"/>
      <c r="U968" s="35"/>
      <c r="V968" s="35"/>
      <c r="W968" s="35"/>
      <c r="X968" s="35"/>
    </row>
    <row r="969" spans="1:24" ht="25.5">
      <c r="A969" s="36">
        <v>967</v>
      </c>
      <c r="B969" s="7" t="s">
        <v>344</v>
      </c>
      <c r="C969" s="4" t="s">
        <v>7</v>
      </c>
      <c r="D969" s="4" t="s">
        <v>6</v>
      </c>
      <c r="E969" s="37">
        <v>32</v>
      </c>
      <c r="F969" s="37">
        <v>25.6</v>
      </c>
      <c r="G969" s="6" t="s">
        <v>5</v>
      </c>
      <c r="H969" s="5">
        <v>74.900000000000006</v>
      </c>
      <c r="I969" s="4" t="s">
        <v>52</v>
      </c>
      <c r="J969" s="3" t="s">
        <v>3</v>
      </c>
      <c r="K969" s="2">
        <v>2003</v>
      </c>
      <c r="L969" s="38" t="s">
        <v>2</v>
      </c>
      <c r="M969" s="8" t="s">
        <v>111</v>
      </c>
      <c r="N969" s="39">
        <v>13</v>
      </c>
      <c r="O969" s="35"/>
      <c r="P969" s="35"/>
      <c r="Q969" s="35"/>
      <c r="R969" s="35"/>
      <c r="S969" s="35"/>
      <c r="T969" s="35"/>
      <c r="U969" s="35"/>
      <c r="V969" s="35"/>
      <c r="W969" s="35"/>
      <c r="X969" s="35"/>
    </row>
    <row r="970" spans="1:24" ht="25.5">
      <c r="A970" s="36">
        <v>968</v>
      </c>
      <c r="B970" s="7" t="s">
        <v>343</v>
      </c>
      <c r="C970" s="4" t="s">
        <v>7</v>
      </c>
      <c r="D970" s="4" t="s">
        <v>9</v>
      </c>
      <c r="E970" s="37">
        <v>57</v>
      </c>
      <c r="F970" s="37">
        <v>50</v>
      </c>
      <c r="G970" s="6" t="s">
        <v>5</v>
      </c>
      <c r="H970" s="5">
        <v>74.3</v>
      </c>
      <c r="I970" s="4" t="s">
        <v>52</v>
      </c>
      <c r="J970" s="3" t="s">
        <v>3</v>
      </c>
      <c r="K970" s="2">
        <v>2003</v>
      </c>
      <c r="L970" s="38" t="s">
        <v>2</v>
      </c>
      <c r="M970" s="8" t="s">
        <v>111</v>
      </c>
      <c r="N970" s="39">
        <v>13</v>
      </c>
      <c r="O970" s="35"/>
      <c r="P970" s="35"/>
      <c r="Q970" s="35"/>
      <c r="R970" s="35"/>
      <c r="S970" s="35"/>
      <c r="T970" s="35"/>
      <c r="U970" s="35"/>
      <c r="V970" s="35"/>
      <c r="W970" s="35"/>
      <c r="X970" s="35"/>
    </row>
    <row r="971" spans="1:24" ht="25.5">
      <c r="A971" s="36">
        <v>969</v>
      </c>
      <c r="B971" s="7" t="s">
        <v>343</v>
      </c>
      <c r="C971" s="4" t="s">
        <v>7</v>
      </c>
      <c r="D971" s="4" t="s">
        <v>6</v>
      </c>
      <c r="E971" s="37">
        <v>45</v>
      </c>
      <c r="F971" s="37">
        <v>38</v>
      </c>
      <c r="G971" s="6" t="s">
        <v>5</v>
      </c>
      <c r="H971" s="5">
        <v>74.3</v>
      </c>
      <c r="I971" s="4" t="s">
        <v>52</v>
      </c>
      <c r="J971" s="3" t="s">
        <v>3</v>
      </c>
      <c r="K971" s="2">
        <v>2003</v>
      </c>
      <c r="L971" s="38" t="s">
        <v>2</v>
      </c>
      <c r="M971" s="8" t="s">
        <v>111</v>
      </c>
      <c r="N971" s="39">
        <v>13</v>
      </c>
      <c r="O971" s="35"/>
      <c r="P971" s="35"/>
      <c r="Q971" s="35"/>
      <c r="R971" s="35"/>
      <c r="S971" s="35"/>
      <c r="T971" s="35"/>
      <c r="U971" s="35"/>
      <c r="V971" s="35"/>
      <c r="W971" s="35"/>
      <c r="X971" s="35"/>
    </row>
    <row r="972" spans="1:24" ht="22.5">
      <c r="A972" s="36">
        <v>970</v>
      </c>
      <c r="B972" s="7" t="s">
        <v>342</v>
      </c>
      <c r="C972" s="4" t="s">
        <v>10</v>
      </c>
      <c r="D972" s="4" t="s">
        <v>9</v>
      </c>
      <c r="E972" s="37">
        <v>76</v>
      </c>
      <c r="F972" s="37">
        <v>69</v>
      </c>
      <c r="G972" s="6" t="s">
        <v>5</v>
      </c>
      <c r="H972" s="5">
        <v>101.2</v>
      </c>
      <c r="I972" s="4" t="s">
        <v>52</v>
      </c>
      <c r="J972" s="3" t="s">
        <v>3</v>
      </c>
      <c r="K972" s="2">
        <v>1983</v>
      </c>
      <c r="L972" s="38" t="s">
        <v>2</v>
      </c>
      <c r="M972" s="8" t="s">
        <v>331</v>
      </c>
      <c r="N972" s="39"/>
      <c r="O972" s="35"/>
      <c r="P972" s="35"/>
      <c r="Q972" s="35"/>
      <c r="R972" s="35"/>
      <c r="S972" s="35"/>
      <c r="T972" s="35"/>
      <c r="U972" s="35"/>
      <c r="V972" s="35"/>
      <c r="W972" s="35"/>
      <c r="X972" s="35"/>
    </row>
    <row r="973" spans="1:24" ht="22.5">
      <c r="A973" s="36">
        <v>971</v>
      </c>
      <c r="B973" s="7" t="s">
        <v>342</v>
      </c>
      <c r="C973" s="4" t="s">
        <v>10</v>
      </c>
      <c r="D973" s="4" t="s">
        <v>6</v>
      </c>
      <c r="E973" s="37">
        <v>76</v>
      </c>
      <c r="F973" s="37">
        <v>69</v>
      </c>
      <c r="G973" s="6" t="s">
        <v>5</v>
      </c>
      <c r="H973" s="5">
        <v>101.2</v>
      </c>
      <c r="I973" s="4" t="s">
        <v>52</v>
      </c>
      <c r="J973" s="3" t="s">
        <v>3</v>
      </c>
      <c r="K973" s="2">
        <v>1983</v>
      </c>
      <c r="L973" s="38" t="s">
        <v>2</v>
      </c>
      <c r="M973" s="8" t="s">
        <v>331</v>
      </c>
      <c r="N973" s="39"/>
      <c r="O973" s="35"/>
      <c r="P973" s="35"/>
      <c r="Q973" s="35"/>
      <c r="R973" s="35"/>
      <c r="S973" s="35"/>
      <c r="T973" s="35"/>
      <c r="U973" s="35"/>
      <c r="V973" s="35"/>
      <c r="W973" s="35"/>
      <c r="X973" s="35"/>
    </row>
    <row r="974" spans="1:24" ht="22.5">
      <c r="A974" s="36">
        <v>972</v>
      </c>
      <c r="B974" s="7" t="s">
        <v>342</v>
      </c>
      <c r="C974" s="4" t="s">
        <v>10</v>
      </c>
      <c r="D974" s="4" t="s">
        <v>9</v>
      </c>
      <c r="E974" s="37">
        <v>114</v>
      </c>
      <c r="F974" s="37">
        <v>105</v>
      </c>
      <c r="G974" s="6" t="s">
        <v>5</v>
      </c>
      <c r="H974" s="5">
        <v>60.7</v>
      </c>
      <c r="I974" s="4" t="s">
        <v>52</v>
      </c>
      <c r="J974" s="3" t="s">
        <v>3</v>
      </c>
      <c r="K974" s="2">
        <v>1983</v>
      </c>
      <c r="L974" s="38" t="s">
        <v>2</v>
      </c>
      <c r="M974" s="8" t="s">
        <v>331</v>
      </c>
      <c r="N974" s="39"/>
      <c r="O974" s="35"/>
      <c r="P974" s="35"/>
      <c r="Q974" s="35"/>
      <c r="R974" s="35"/>
      <c r="S974" s="35"/>
      <c r="T974" s="35"/>
      <c r="U974" s="35"/>
      <c r="V974" s="35"/>
      <c r="W974" s="35"/>
      <c r="X974" s="35"/>
    </row>
    <row r="975" spans="1:24" ht="22.5">
      <c r="A975" s="36">
        <v>973</v>
      </c>
      <c r="B975" s="7" t="s">
        <v>342</v>
      </c>
      <c r="C975" s="4" t="s">
        <v>10</v>
      </c>
      <c r="D975" s="4" t="s">
        <v>6</v>
      </c>
      <c r="E975" s="37">
        <v>114</v>
      </c>
      <c r="F975" s="37">
        <v>105</v>
      </c>
      <c r="G975" s="6" t="s">
        <v>5</v>
      </c>
      <c r="H975" s="5">
        <v>60.7</v>
      </c>
      <c r="I975" s="4" t="s">
        <v>52</v>
      </c>
      <c r="J975" s="3" t="s">
        <v>3</v>
      </c>
      <c r="K975" s="2">
        <v>1983</v>
      </c>
      <c r="L975" s="38" t="s">
        <v>2</v>
      </c>
      <c r="M975" s="8" t="s">
        <v>331</v>
      </c>
      <c r="N975" s="39"/>
      <c r="O975" s="35"/>
      <c r="P975" s="35"/>
      <c r="Q975" s="35"/>
      <c r="R975" s="35"/>
      <c r="S975" s="35"/>
      <c r="T975" s="35"/>
      <c r="U975" s="35"/>
      <c r="V975" s="35"/>
      <c r="W975" s="35"/>
      <c r="X975" s="35"/>
    </row>
    <row r="976" spans="1:24" ht="22.5">
      <c r="A976" s="36">
        <v>974</v>
      </c>
      <c r="B976" s="7" t="s">
        <v>341</v>
      </c>
      <c r="C976" s="4" t="s">
        <v>10</v>
      </c>
      <c r="D976" s="4" t="s">
        <v>9</v>
      </c>
      <c r="E976" s="37">
        <v>57</v>
      </c>
      <c r="F976" s="37">
        <v>50</v>
      </c>
      <c r="G976" s="6" t="s">
        <v>5</v>
      </c>
      <c r="H976" s="5">
        <v>238.4</v>
      </c>
      <c r="I976" s="4" t="s">
        <v>52</v>
      </c>
      <c r="J976" s="3" t="s">
        <v>3</v>
      </c>
      <c r="K976" s="2">
        <v>1983</v>
      </c>
      <c r="L976" s="38" t="s">
        <v>2</v>
      </c>
      <c r="M976" s="8" t="s">
        <v>331</v>
      </c>
      <c r="N976" s="39"/>
      <c r="O976" s="35"/>
      <c r="P976" s="35"/>
      <c r="Q976" s="35"/>
      <c r="R976" s="35"/>
      <c r="S976" s="35"/>
      <c r="T976" s="35"/>
      <c r="U976" s="35"/>
      <c r="V976" s="35"/>
      <c r="W976" s="35"/>
      <c r="X976" s="35"/>
    </row>
    <row r="977" spans="1:24" ht="22.5">
      <c r="A977" s="36">
        <v>975</v>
      </c>
      <c r="B977" s="7" t="s">
        <v>341</v>
      </c>
      <c r="C977" s="4" t="s">
        <v>10</v>
      </c>
      <c r="D977" s="4" t="s">
        <v>6</v>
      </c>
      <c r="E977" s="37">
        <v>57</v>
      </c>
      <c r="F977" s="37">
        <v>50</v>
      </c>
      <c r="G977" s="6" t="s">
        <v>5</v>
      </c>
      <c r="H977" s="5">
        <v>238.4</v>
      </c>
      <c r="I977" s="4" t="s">
        <v>52</v>
      </c>
      <c r="J977" s="3" t="s">
        <v>3</v>
      </c>
      <c r="K977" s="2">
        <v>1983</v>
      </c>
      <c r="L977" s="38" t="s">
        <v>2</v>
      </c>
      <c r="M977" s="8" t="s">
        <v>331</v>
      </c>
      <c r="N977" s="39"/>
      <c r="O977" s="35"/>
      <c r="P977" s="35"/>
      <c r="Q977" s="35"/>
      <c r="R977" s="35"/>
      <c r="S977" s="35"/>
      <c r="T977" s="35"/>
      <c r="U977" s="35"/>
      <c r="V977" s="35"/>
      <c r="W977" s="35"/>
      <c r="X977" s="35"/>
    </row>
    <row r="978" spans="1:24" ht="22.5">
      <c r="A978" s="36">
        <v>976</v>
      </c>
      <c r="B978" s="7" t="s">
        <v>340</v>
      </c>
      <c r="C978" s="4" t="s">
        <v>10</v>
      </c>
      <c r="D978" s="4" t="s">
        <v>9</v>
      </c>
      <c r="E978" s="37">
        <v>114</v>
      </c>
      <c r="F978" s="37">
        <v>105</v>
      </c>
      <c r="G978" s="6" t="s">
        <v>5</v>
      </c>
      <c r="H978" s="5">
        <v>61.4</v>
      </c>
      <c r="I978" s="4" t="s">
        <v>52</v>
      </c>
      <c r="J978" s="3" t="s">
        <v>3</v>
      </c>
      <c r="K978" s="2">
        <v>1983</v>
      </c>
      <c r="L978" s="38" t="s">
        <v>2</v>
      </c>
      <c r="M978" s="8" t="s">
        <v>331</v>
      </c>
      <c r="N978" s="39"/>
      <c r="O978" s="35"/>
      <c r="P978" s="35"/>
      <c r="Q978" s="35"/>
      <c r="R978" s="35"/>
      <c r="S978" s="35"/>
      <c r="T978" s="35"/>
      <c r="U978" s="35"/>
      <c r="V978" s="35"/>
      <c r="W978" s="35"/>
      <c r="X978" s="35"/>
    </row>
    <row r="979" spans="1:24" ht="22.5">
      <c r="A979" s="36">
        <v>977</v>
      </c>
      <c r="B979" s="7" t="s">
        <v>340</v>
      </c>
      <c r="C979" s="4" t="s">
        <v>10</v>
      </c>
      <c r="D979" s="4" t="s">
        <v>6</v>
      </c>
      <c r="E979" s="37">
        <v>114</v>
      </c>
      <c r="F979" s="37">
        <v>105</v>
      </c>
      <c r="G979" s="6" t="s">
        <v>5</v>
      </c>
      <c r="H979" s="5">
        <v>61.4</v>
      </c>
      <c r="I979" s="4" t="s">
        <v>52</v>
      </c>
      <c r="J979" s="3" t="s">
        <v>3</v>
      </c>
      <c r="K979" s="2">
        <v>1983</v>
      </c>
      <c r="L979" s="38" t="s">
        <v>2</v>
      </c>
      <c r="M979" s="8" t="s">
        <v>331</v>
      </c>
      <c r="N979" s="39"/>
      <c r="O979" s="35"/>
      <c r="P979" s="35"/>
      <c r="Q979" s="35"/>
      <c r="R979" s="35"/>
      <c r="S979" s="35"/>
      <c r="T979" s="35"/>
      <c r="U979" s="35"/>
      <c r="V979" s="35"/>
      <c r="W979" s="35"/>
      <c r="X979" s="35"/>
    </row>
    <row r="980" spans="1:24" ht="22.5">
      <c r="A980" s="36">
        <v>978</v>
      </c>
      <c r="B980" s="7" t="s">
        <v>339</v>
      </c>
      <c r="C980" s="4" t="s">
        <v>10</v>
      </c>
      <c r="D980" s="4" t="s">
        <v>9</v>
      </c>
      <c r="E980" s="37">
        <v>76</v>
      </c>
      <c r="F980" s="37">
        <v>69</v>
      </c>
      <c r="G980" s="6" t="s">
        <v>5</v>
      </c>
      <c r="H980" s="5">
        <v>146.69999999999999</v>
      </c>
      <c r="I980" s="4" t="s">
        <v>52</v>
      </c>
      <c r="J980" s="3" t="s">
        <v>51</v>
      </c>
      <c r="K980" s="2">
        <v>1983</v>
      </c>
      <c r="L980" s="38" t="s">
        <v>2</v>
      </c>
      <c r="M980" s="8" t="s">
        <v>331</v>
      </c>
      <c r="N980" s="39"/>
      <c r="O980" s="35"/>
      <c r="P980" s="35"/>
      <c r="Q980" s="35"/>
      <c r="R980" s="35"/>
      <c r="S980" s="35"/>
      <c r="T980" s="35"/>
      <c r="U980" s="35"/>
      <c r="V980" s="35"/>
      <c r="W980" s="35"/>
      <c r="X980" s="35"/>
    </row>
    <row r="981" spans="1:24" ht="22.5">
      <c r="A981" s="36">
        <v>979</v>
      </c>
      <c r="B981" s="7" t="s">
        <v>338</v>
      </c>
      <c r="C981" s="4" t="s">
        <v>10</v>
      </c>
      <c r="D981" s="4" t="s">
        <v>6</v>
      </c>
      <c r="E981" s="37">
        <v>76</v>
      </c>
      <c r="F981" s="37">
        <v>69</v>
      </c>
      <c r="G981" s="6" t="s">
        <v>5</v>
      </c>
      <c r="H981" s="5">
        <v>146.69999999999999</v>
      </c>
      <c r="I981" s="4" t="s">
        <v>52</v>
      </c>
      <c r="J981" s="3" t="s">
        <v>51</v>
      </c>
      <c r="K981" s="2">
        <v>1983</v>
      </c>
      <c r="L981" s="38" t="s">
        <v>2</v>
      </c>
      <c r="M981" s="8" t="s">
        <v>331</v>
      </c>
      <c r="N981" s="39"/>
      <c r="O981" s="35"/>
      <c r="P981" s="35"/>
      <c r="Q981" s="35"/>
      <c r="R981" s="35"/>
      <c r="S981" s="35"/>
      <c r="T981" s="35"/>
      <c r="U981" s="35"/>
      <c r="V981" s="35"/>
      <c r="W981" s="35"/>
      <c r="X981" s="35"/>
    </row>
    <row r="982" spans="1:24" ht="22.5">
      <c r="A982" s="36">
        <v>980</v>
      </c>
      <c r="B982" s="7" t="s">
        <v>337</v>
      </c>
      <c r="C982" s="4" t="s">
        <v>10</v>
      </c>
      <c r="D982" s="4" t="s">
        <v>9</v>
      </c>
      <c r="E982" s="37">
        <v>114</v>
      </c>
      <c r="F982" s="37">
        <v>105</v>
      </c>
      <c r="G982" s="6" t="s">
        <v>5</v>
      </c>
      <c r="H982" s="5">
        <v>167.8</v>
      </c>
      <c r="I982" s="4" t="s">
        <v>52</v>
      </c>
      <c r="J982" s="3" t="s">
        <v>3</v>
      </c>
      <c r="K982" s="2">
        <v>1983</v>
      </c>
      <c r="L982" s="38" t="s">
        <v>2</v>
      </c>
      <c r="M982" s="8" t="s">
        <v>331</v>
      </c>
      <c r="N982" s="39"/>
      <c r="O982" s="35"/>
      <c r="P982" s="35"/>
      <c r="Q982" s="35"/>
      <c r="R982" s="35"/>
      <c r="S982" s="35"/>
      <c r="T982" s="35"/>
      <c r="U982" s="35"/>
      <c r="V982" s="35"/>
      <c r="W982" s="35"/>
      <c r="X982" s="35"/>
    </row>
    <row r="983" spans="1:24" ht="22.5">
      <c r="A983" s="36">
        <v>981</v>
      </c>
      <c r="B983" s="7" t="s">
        <v>337</v>
      </c>
      <c r="C983" s="4" t="s">
        <v>10</v>
      </c>
      <c r="D983" s="4" t="s">
        <v>6</v>
      </c>
      <c r="E983" s="37">
        <v>114</v>
      </c>
      <c r="F983" s="37">
        <v>105</v>
      </c>
      <c r="G983" s="6" t="s">
        <v>5</v>
      </c>
      <c r="H983" s="5">
        <v>167.8</v>
      </c>
      <c r="I983" s="4" t="s">
        <v>52</v>
      </c>
      <c r="J983" s="3" t="s">
        <v>3</v>
      </c>
      <c r="K983" s="2">
        <v>1983</v>
      </c>
      <c r="L983" s="38" t="s">
        <v>2</v>
      </c>
      <c r="M983" s="8" t="s">
        <v>331</v>
      </c>
      <c r="N983" s="39"/>
      <c r="O983" s="35"/>
      <c r="P983" s="35"/>
      <c r="Q983" s="35"/>
      <c r="R983" s="35"/>
      <c r="S983" s="35"/>
      <c r="T983" s="35"/>
      <c r="U983" s="35"/>
      <c r="V983" s="35"/>
      <c r="W983" s="35"/>
      <c r="X983" s="35"/>
    </row>
    <row r="984" spans="1:24" ht="22.5">
      <c r="A984" s="36">
        <v>982</v>
      </c>
      <c r="B984" s="7" t="s">
        <v>337</v>
      </c>
      <c r="C984" s="4" t="s">
        <v>10</v>
      </c>
      <c r="D984" s="4" t="s">
        <v>9</v>
      </c>
      <c r="E984" s="37">
        <v>76</v>
      </c>
      <c r="F984" s="37">
        <v>69</v>
      </c>
      <c r="G984" s="6" t="s">
        <v>5</v>
      </c>
      <c r="H984" s="5">
        <v>54.4</v>
      </c>
      <c r="I984" s="4" t="s">
        <v>52</v>
      </c>
      <c r="J984" s="3" t="s">
        <v>3</v>
      </c>
      <c r="K984" s="2">
        <v>1983</v>
      </c>
      <c r="L984" s="38" t="s">
        <v>2</v>
      </c>
      <c r="M984" s="8" t="s">
        <v>331</v>
      </c>
      <c r="N984" s="39"/>
      <c r="O984" s="35"/>
      <c r="P984" s="35"/>
      <c r="Q984" s="35"/>
      <c r="R984" s="35"/>
      <c r="S984" s="35"/>
      <c r="T984" s="35"/>
      <c r="U984" s="35"/>
      <c r="V984" s="35"/>
      <c r="W984" s="35"/>
      <c r="X984" s="35"/>
    </row>
    <row r="985" spans="1:24" ht="22.5">
      <c r="A985" s="36">
        <v>983</v>
      </c>
      <c r="B985" s="7" t="s">
        <v>337</v>
      </c>
      <c r="C985" s="4" t="s">
        <v>10</v>
      </c>
      <c r="D985" s="4" t="s">
        <v>6</v>
      </c>
      <c r="E985" s="37">
        <v>76</v>
      </c>
      <c r="F985" s="37">
        <v>69</v>
      </c>
      <c r="G985" s="6" t="s">
        <v>5</v>
      </c>
      <c r="H985" s="5">
        <v>54.4</v>
      </c>
      <c r="I985" s="4" t="s">
        <v>52</v>
      </c>
      <c r="J985" s="3" t="s">
        <v>3</v>
      </c>
      <c r="K985" s="2">
        <v>1983</v>
      </c>
      <c r="L985" s="38" t="s">
        <v>2</v>
      </c>
      <c r="M985" s="8" t="s">
        <v>331</v>
      </c>
      <c r="N985" s="39"/>
      <c r="O985" s="35"/>
      <c r="P985" s="35"/>
      <c r="Q985" s="35"/>
      <c r="R985" s="35"/>
      <c r="S985" s="35"/>
      <c r="T985" s="35"/>
      <c r="U985" s="35"/>
      <c r="V985" s="35"/>
      <c r="W985" s="35"/>
      <c r="X985" s="35"/>
    </row>
    <row r="986" spans="1:24" ht="22.5">
      <c r="A986" s="36">
        <v>984</v>
      </c>
      <c r="B986" s="7" t="s">
        <v>337</v>
      </c>
      <c r="C986" s="4" t="s">
        <v>10</v>
      </c>
      <c r="D986" s="4" t="s">
        <v>9</v>
      </c>
      <c r="E986" s="37">
        <v>57</v>
      </c>
      <c r="F986" s="37">
        <v>50</v>
      </c>
      <c r="G986" s="6" t="s">
        <v>5</v>
      </c>
      <c r="H986" s="5">
        <v>26.5</v>
      </c>
      <c r="I986" s="4" t="s">
        <v>52</v>
      </c>
      <c r="J986" s="3" t="s">
        <v>3</v>
      </c>
      <c r="K986" s="2">
        <v>1983</v>
      </c>
      <c r="L986" s="38" t="s">
        <v>2</v>
      </c>
      <c r="M986" s="8" t="s">
        <v>331</v>
      </c>
      <c r="N986" s="39"/>
      <c r="O986" s="35"/>
      <c r="P986" s="35"/>
      <c r="Q986" s="35"/>
      <c r="R986" s="35"/>
      <c r="S986" s="35"/>
      <c r="T986" s="35"/>
      <c r="U986" s="35"/>
      <c r="V986" s="35"/>
      <c r="W986" s="35"/>
      <c r="X986" s="35"/>
    </row>
    <row r="987" spans="1:24" ht="22.5">
      <c r="A987" s="36">
        <v>985</v>
      </c>
      <c r="B987" s="7" t="s">
        <v>337</v>
      </c>
      <c r="C987" s="4" t="s">
        <v>10</v>
      </c>
      <c r="D987" s="4" t="s">
        <v>6</v>
      </c>
      <c r="E987" s="37">
        <v>57</v>
      </c>
      <c r="F987" s="37">
        <v>50</v>
      </c>
      <c r="G987" s="6" t="s">
        <v>5</v>
      </c>
      <c r="H987" s="5">
        <v>26.5</v>
      </c>
      <c r="I987" s="4" t="s">
        <v>52</v>
      </c>
      <c r="J987" s="3" t="s">
        <v>3</v>
      </c>
      <c r="K987" s="2">
        <v>1983</v>
      </c>
      <c r="L987" s="38" t="s">
        <v>2</v>
      </c>
      <c r="M987" s="8" t="s">
        <v>331</v>
      </c>
      <c r="N987" s="39"/>
      <c r="O987" s="35"/>
      <c r="P987" s="35"/>
      <c r="Q987" s="35"/>
      <c r="R987" s="35"/>
      <c r="S987" s="35"/>
      <c r="T987" s="35"/>
      <c r="U987" s="35"/>
      <c r="V987" s="35"/>
      <c r="W987" s="35"/>
      <c r="X987" s="35"/>
    </row>
    <row r="988" spans="1:24" ht="22.5">
      <c r="A988" s="36">
        <v>986</v>
      </c>
      <c r="B988" s="7" t="s">
        <v>336</v>
      </c>
      <c r="C988" s="4" t="s">
        <v>10</v>
      </c>
      <c r="D988" s="4" t="s">
        <v>9</v>
      </c>
      <c r="E988" s="37">
        <v>76</v>
      </c>
      <c r="F988" s="37">
        <v>69</v>
      </c>
      <c r="G988" s="6" t="s">
        <v>5</v>
      </c>
      <c r="H988" s="5">
        <v>24.7</v>
      </c>
      <c r="I988" s="4" t="s">
        <v>52</v>
      </c>
      <c r="J988" s="3" t="s">
        <v>3</v>
      </c>
      <c r="K988" s="2">
        <v>1983</v>
      </c>
      <c r="L988" s="38" t="s">
        <v>2</v>
      </c>
      <c r="M988" s="8" t="s">
        <v>331</v>
      </c>
      <c r="N988" s="39"/>
      <c r="O988" s="35"/>
      <c r="P988" s="35"/>
      <c r="Q988" s="35"/>
      <c r="R988" s="35"/>
      <c r="S988" s="35"/>
      <c r="T988" s="35"/>
      <c r="U988" s="35"/>
      <c r="V988" s="35"/>
      <c r="W988" s="35"/>
      <c r="X988" s="35"/>
    </row>
    <row r="989" spans="1:24" ht="22.5">
      <c r="A989" s="36">
        <v>987</v>
      </c>
      <c r="B989" s="7" t="s">
        <v>336</v>
      </c>
      <c r="C989" s="4" t="s">
        <v>10</v>
      </c>
      <c r="D989" s="4" t="s">
        <v>6</v>
      </c>
      <c r="E989" s="37">
        <v>76</v>
      </c>
      <c r="F989" s="37">
        <v>69</v>
      </c>
      <c r="G989" s="6" t="s">
        <v>5</v>
      </c>
      <c r="H989" s="5">
        <v>24.7</v>
      </c>
      <c r="I989" s="4" t="s">
        <v>52</v>
      </c>
      <c r="J989" s="3" t="s">
        <v>3</v>
      </c>
      <c r="K989" s="2">
        <v>1983</v>
      </c>
      <c r="L989" s="38" t="s">
        <v>2</v>
      </c>
      <c r="M989" s="8" t="s">
        <v>331</v>
      </c>
      <c r="N989" s="39"/>
      <c r="O989" s="35"/>
      <c r="P989" s="35"/>
      <c r="Q989" s="35"/>
      <c r="R989" s="35"/>
      <c r="S989" s="35"/>
      <c r="T989" s="35"/>
      <c r="U989" s="35"/>
      <c r="V989" s="35"/>
      <c r="W989" s="35"/>
      <c r="X989" s="35"/>
    </row>
    <row r="990" spans="1:24" ht="22.5">
      <c r="A990" s="36">
        <v>988</v>
      </c>
      <c r="B990" s="7" t="s">
        <v>336</v>
      </c>
      <c r="C990" s="4" t="s">
        <v>10</v>
      </c>
      <c r="D990" s="4" t="s">
        <v>9</v>
      </c>
      <c r="E990" s="37">
        <v>57</v>
      </c>
      <c r="F990" s="37">
        <v>50</v>
      </c>
      <c r="G990" s="6" t="s">
        <v>5</v>
      </c>
      <c r="H990" s="5">
        <v>36</v>
      </c>
      <c r="I990" s="4" t="s">
        <v>52</v>
      </c>
      <c r="J990" s="3" t="s">
        <v>3</v>
      </c>
      <c r="K990" s="2">
        <v>1983</v>
      </c>
      <c r="L990" s="38" t="s">
        <v>2</v>
      </c>
      <c r="M990" s="8" t="s">
        <v>331</v>
      </c>
      <c r="N990" s="39"/>
      <c r="O990" s="35"/>
      <c r="P990" s="35"/>
      <c r="Q990" s="35"/>
      <c r="R990" s="35"/>
      <c r="S990" s="35"/>
      <c r="T990" s="35"/>
      <c r="U990" s="35"/>
      <c r="V990" s="35"/>
      <c r="W990" s="35"/>
      <c r="X990" s="35"/>
    </row>
    <row r="991" spans="1:24" ht="22.5">
      <c r="A991" s="36">
        <v>989</v>
      </c>
      <c r="B991" s="7" t="s">
        <v>336</v>
      </c>
      <c r="C991" s="4" t="s">
        <v>10</v>
      </c>
      <c r="D991" s="4" t="s">
        <v>6</v>
      </c>
      <c r="E991" s="37">
        <v>57</v>
      </c>
      <c r="F991" s="37">
        <v>50</v>
      </c>
      <c r="G991" s="6" t="s">
        <v>5</v>
      </c>
      <c r="H991" s="5">
        <v>36</v>
      </c>
      <c r="I991" s="4" t="s">
        <v>52</v>
      </c>
      <c r="J991" s="3" t="s">
        <v>3</v>
      </c>
      <c r="K991" s="2">
        <v>1983</v>
      </c>
      <c r="L991" s="38" t="s">
        <v>2</v>
      </c>
      <c r="M991" s="8" t="s">
        <v>331</v>
      </c>
      <c r="N991" s="39"/>
      <c r="O991" s="35"/>
      <c r="P991" s="35"/>
      <c r="Q991" s="35"/>
      <c r="R991" s="35"/>
      <c r="S991" s="35"/>
      <c r="T991" s="35"/>
      <c r="U991" s="35"/>
      <c r="V991" s="35"/>
      <c r="W991" s="35"/>
      <c r="X991" s="35"/>
    </row>
    <row r="992" spans="1:24" ht="22.5">
      <c r="A992" s="36">
        <v>990</v>
      </c>
      <c r="B992" s="7" t="s">
        <v>336</v>
      </c>
      <c r="C992" s="4" t="s">
        <v>10</v>
      </c>
      <c r="D992" s="4" t="s">
        <v>9</v>
      </c>
      <c r="E992" s="37">
        <v>45</v>
      </c>
      <c r="F992" s="37">
        <v>38</v>
      </c>
      <c r="G992" s="6" t="s">
        <v>5</v>
      </c>
      <c r="H992" s="5">
        <v>34</v>
      </c>
      <c r="I992" s="4" t="s">
        <v>52</v>
      </c>
      <c r="J992" s="3" t="s">
        <v>3</v>
      </c>
      <c r="K992" s="2">
        <v>1983</v>
      </c>
      <c r="L992" s="38" t="s">
        <v>2</v>
      </c>
      <c r="M992" s="8" t="s">
        <v>331</v>
      </c>
      <c r="N992" s="39"/>
      <c r="O992" s="35"/>
      <c r="P992" s="35"/>
      <c r="Q992" s="35"/>
      <c r="R992" s="35"/>
      <c r="S992" s="35"/>
      <c r="T992" s="35"/>
      <c r="U992" s="35"/>
      <c r="V992" s="35"/>
      <c r="W992" s="35"/>
      <c r="X992" s="35"/>
    </row>
    <row r="993" spans="1:24" ht="22.5">
      <c r="A993" s="36">
        <v>991</v>
      </c>
      <c r="B993" s="7" t="s">
        <v>336</v>
      </c>
      <c r="C993" s="4" t="s">
        <v>10</v>
      </c>
      <c r="D993" s="4" t="s">
        <v>6</v>
      </c>
      <c r="E993" s="37">
        <v>45</v>
      </c>
      <c r="F993" s="37">
        <v>38</v>
      </c>
      <c r="G993" s="6" t="s">
        <v>5</v>
      </c>
      <c r="H993" s="5">
        <v>34</v>
      </c>
      <c r="I993" s="4" t="s">
        <v>52</v>
      </c>
      <c r="J993" s="3" t="s">
        <v>3</v>
      </c>
      <c r="K993" s="2">
        <v>1983</v>
      </c>
      <c r="L993" s="38" t="s">
        <v>2</v>
      </c>
      <c r="M993" s="8" t="s">
        <v>331</v>
      </c>
      <c r="N993" s="39"/>
      <c r="O993" s="35"/>
      <c r="P993" s="35"/>
      <c r="Q993" s="35"/>
      <c r="R993" s="35"/>
      <c r="S993" s="35"/>
      <c r="T993" s="35"/>
      <c r="U993" s="35"/>
      <c r="V993" s="35"/>
      <c r="W993" s="35"/>
      <c r="X993" s="35"/>
    </row>
    <row r="994" spans="1:24" ht="22.5">
      <c r="A994" s="36">
        <v>992</v>
      </c>
      <c r="B994" s="7" t="s">
        <v>335</v>
      </c>
      <c r="C994" s="4" t="s">
        <v>10</v>
      </c>
      <c r="D994" s="4" t="s">
        <v>9</v>
      </c>
      <c r="E994" s="37">
        <v>57</v>
      </c>
      <c r="F994" s="37">
        <v>50</v>
      </c>
      <c r="G994" s="6" t="s">
        <v>5</v>
      </c>
      <c r="H994" s="5">
        <f>157.4-11.7</f>
        <v>145.70000000000002</v>
      </c>
      <c r="I994" s="4" t="s">
        <v>52</v>
      </c>
      <c r="J994" s="3" t="s">
        <v>3</v>
      </c>
      <c r="K994" s="2">
        <v>2006</v>
      </c>
      <c r="L994" s="38" t="s">
        <v>2</v>
      </c>
      <c r="M994" s="8" t="s">
        <v>331</v>
      </c>
      <c r="N994" s="39"/>
      <c r="O994" s="35"/>
      <c r="P994" s="35"/>
      <c r="Q994" s="35"/>
      <c r="R994" s="35"/>
      <c r="S994" s="35"/>
      <c r="T994" s="35"/>
      <c r="U994" s="35"/>
      <c r="V994" s="35"/>
      <c r="W994" s="35"/>
      <c r="X994" s="35"/>
    </row>
    <row r="995" spans="1:24" ht="22.5">
      <c r="A995" s="36">
        <v>993</v>
      </c>
      <c r="B995" s="7" t="s">
        <v>335</v>
      </c>
      <c r="C995" s="4" t="s">
        <v>10</v>
      </c>
      <c r="D995" s="4" t="s">
        <v>6</v>
      </c>
      <c r="E995" s="37">
        <v>57</v>
      </c>
      <c r="F995" s="37">
        <v>50</v>
      </c>
      <c r="G995" s="6" t="s">
        <v>5</v>
      </c>
      <c r="H995" s="5">
        <f>157.4-11.7</f>
        <v>145.70000000000002</v>
      </c>
      <c r="I995" s="4" t="s">
        <v>52</v>
      </c>
      <c r="J995" s="3" t="s">
        <v>3</v>
      </c>
      <c r="K995" s="2">
        <v>2006</v>
      </c>
      <c r="L995" s="38" t="s">
        <v>2</v>
      </c>
      <c r="M995" s="8" t="s">
        <v>331</v>
      </c>
      <c r="N995" s="39"/>
      <c r="O995" s="35"/>
      <c r="P995" s="35"/>
      <c r="Q995" s="35"/>
      <c r="R995" s="35"/>
      <c r="S995" s="35"/>
      <c r="T995" s="35"/>
      <c r="U995" s="35"/>
      <c r="V995" s="35"/>
      <c r="W995" s="35"/>
      <c r="X995" s="35"/>
    </row>
    <row r="996" spans="1:24" ht="22.5">
      <c r="A996" s="36">
        <v>994</v>
      </c>
      <c r="B996" s="7" t="s">
        <v>335</v>
      </c>
      <c r="C996" s="4" t="s">
        <v>10</v>
      </c>
      <c r="D996" s="4" t="s">
        <v>9</v>
      </c>
      <c r="E996" s="37">
        <v>57</v>
      </c>
      <c r="F996" s="37">
        <v>50</v>
      </c>
      <c r="G996" s="6" t="s">
        <v>5</v>
      </c>
      <c r="H996" s="5">
        <f>29.3+11.7</f>
        <v>41</v>
      </c>
      <c r="I996" s="4" t="s">
        <v>52</v>
      </c>
      <c r="J996" s="3" t="s">
        <v>3</v>
      </c>
      <c r="K996" s="2">
        <v>2011</v>
      </c>
      <c r="L996" s="38" t="s">
        <v>2</v>
      </c>
      <c r="M996" s="8" t="s">
        <v>331</v>
      </c>
      <c r="N996" s="39"/>
      <c r="O996" s="35"/>
      <c r="P996" s="35"/>
      <c r="Q996" s="35"/>
      <c r="R996" s="35"/>
      <c r="S996" s="35"/>
      <c r="T996" s="35"/>
      <c r="U996" s="35"/>
      <c r="V996" s="35"/>
      <c r="W996" s="35"/>
      <c r="X996" s="35"/>
    </row>
    <row r="997" spans="1:24" ht="22.5">
      <c r="A997" s="36">
        <v>995</v>
      </c>
      <c r="B997" s="7" t="s">
        <v>335</v>
      </c>
      <c r="C997" s="4" t="s">
        <v>10</v>
      </c>
      <c r="D997" s="4" t="s">
        <v>6</v>
      </c>
      <c r="E997" s="37">
        <v>57</v>
      </c>
      <c r="F997" s="37">
        <v>50</v>
      </c>
      <c r="G997" s="6" t="s">
        <v>5</v>
      </c>
      <c r="H997" s="5">
        <f>29.3+11.7</f>
        <v>41</v>
      </c>
      <c r="I997" s="4" t="s">
        <v>52</v>
      </c>
      <c r="J997" s="3" t="s">
        <v>3</v>
      </c>
      <c r="K997" s="2">
        <v>2011</v>
      </c>
      <c r="L997" s="38" t="s">
        <v>2</v>
      </c>
      <c r="M997" s="8" t="s">
        <v>331</v>
      </c>
      <c r="N997" s="39"/>
      <c r="O997" s="35"/>
      <c r="P997" s="35"/>
      <c r="Q997" s="35"/>
      <c r="R997" s="35"/>
      <c r="S997" s="35"/>
      <c r="T997" s="35"/>
      <c r="U997" s="35"/>
      <c r="V997" s="35"/>
      <c r="W997" s="35"/>
      <c r="X997" s="35"/>
    </row>
    <row r="998" spans="1:24" ht="22.5">
      <c r="A998" s="36">
        <v>996</v>
      </c>
      <c r="B998" s="7" t="s">
        <v>334</v>
      </c>
      <c r="C998" s="4" t="s">
        <v>10</v>
      </c>
      <c r="D998" s="4" t="s">
        <v>9</v>
      </c>
      <c r="E998" s="37">
        <v>45</v>
      </c>
      <c r="F998" s="37">
        <v>38</v>
      </c>
      <c r="G998" s="6" t="s">
        <v>5</v>
      </c>
      <c r="H998" s="5">
        <v>88</v>
      </c>
      <c r="I998" s="4" t="s">
        <v>52</v>
      </c>
      <c r="J998" s="3" t="s">
        <v>3</v>
      </c>
      <c r="K998" s="2">
        <v>2005</v>
      </c>
      <c r="L998" s="38" t="s">
        <v>2</v>
      </c>
      <c r="M998" s="8" t="s">
        <v>331</v>
      </c>
      <c r="N998" s="39"/>
      <c r="O998" s="35"/>
      <c r="P998" s="35"/>
      <c r="Q998" s="35"/>
      <c r="R998" s="35"/>
      <c r="S998" s="35"/>
      <c r="T998" s="35"/>
      <c r="U998" s="35"/>
      <c r="V998" s="35"/>
      <c r="W998" s="35"/>
      <c r="X998" s="35"/>
    </row>
    <row r="999" spans="1:24" ht="22.5">
      <c r="A999" s="36">
        <v>997</v>
      </c>
      <c r="B999" s="7" t="s">
        <v>334</v>
      </c>
      <c r="C999" s="4" t="s">
        <v>10</v>
      </c>
      <c r="D999" s="4" t="s">
        <v>6</v>
      </c>
      <c r="E999" s="37">
        <v>45</v>
      </c>
      <c r="F999" s="37">
        <v>38</v>
      </c>
      <c r="G999" s="6" t="s">
        <v>5</v>
      </c>
      <c r="H999" s="5">
        <v>88</v>
      </c>
      <c r="I999" s="4" t="s">
        <v>52</v>
      </c>
      <c r="J999" s="3" t="s">
        <v>3</v>
      </c>
      <c r="K999" s="2">
        <v>2005</v>
      </c>
      <c r="L999" s="38" t="s">
        <v>2</v>
      </c>
      <c r="M999" s="8" t="s">
        <v>331</v>
      </c>
      <c r="N999" s="39"/>
      <c r="O999" s="35"/>
      <c r="P999" s="35"/>
      <c r="Q999" s="35"/>
      <c r="R999" s="35"/>
      <c r="S999" s="35"/>
      <c r="T999" s="35"/>
      <c r="U999" s="35"/>
      <c r="V999" s="35"/>
      <c r="W999" s="35"/>
      <c r="X999" s="35"/>
    </row>
    <row r="1000" spans="1:24" ht="22.5">
      <c r="A1000" s="36">
        <v>998</v>
      </c>
      <c r="B1000" s="7" t="s">
        <v>333</v>
      </c>
      <c r="C1000" s="4" t="s">
        <v>10</v>
      </c>
      <c r="D1000" s="4" t="s">
        <v>9</v>
      </c>
      <c r="E1000" s="37">
        <v>32</v>
      </c>
      <c r="F1000" s="37">
        <v>25.6</v>
      </c>
      <c r="G1000" s="6" t="s">
        <v>5</v>
      </c>
      <c r="H1000" s="5">
        <v>32</v>
      </c>
      <c r="I1000" s="4" t="s">
        <v>52</v>
      </c>
      <c r="J1000" s="3" t="s">
        <v>3</v>
      </c>
      <c r="K1000" s="2">
        <v>1983</v>
      </c>
      <c r="L1000" s="38" t="s">
        <v>2</v>
      </c>
      <c r="M1000" s="8" t="s">
        <v>331</v>
      </c>
      <c r="N1000" s="39"/>
      <c r="O1000" s="35"/>
      <c r="P1000" s="35"/>
      <c r="Q1000" s="35"/>
      <c r="R1000" s="35"/>
      <c r="S1000" s="35"/>
      <c r="T1000" s="35"/>
      <c r="U1000" s="35"/>
      <c r="V1000" s="35"/>
      <c r="W1000" s="35"/>
      <c r="X1000" s="35"/>
    </row>
    <row r="1001" spans="1:24" ht="22.5">
      <c r="A1001" s="36">
        <v>999</v>
      </c>
      <c r="B1001" s="7" t="s">
        <v>333</v>
      </c>
      <c r="C1001" s="4" t="s">
        <v>10</v>
      </c>
      <c r="D1001" s="4" t="s">
        <v>6</v>
      </c>
      <c r="E1001" s="37">
        <v>32</v>
      </c>
      <c r="F1001" s="37">
        <v>25.6</v>
      </c>
      <c r="G1001" s="6" t="s">
        <v>5</v>
      </c>
      <c r="H1001" s="5">
        <v>32</v>
      </c>
      <c r="I1001" s="4" t="s">
        <v>52</v>
      </c>
      <c r="J1001" s="3" t="s">
        <v>3</v>
      </c>
      <c r="K1001" s="2">
        <v>1983</v>
      </c>
      <c r="L1001" s="38" t="s">
        <v>2</v>
      </c>
      <c r="M1001" s="8" t="s">
        <v>331</v>
      </c>
      <c r="N1001" s="39"/>
      <c r="O1001" s="35"/>
      <c r="P1001" s="35"/>
      <c r="Q1001" s="35"/>
      <c r="R1001" s="35"/>
      <c r="S1001" s="35"/>
      <c r="T1001" s="35"/>
      <c r="U1001" s="35"/>
      <c r="V1001" s="35"/>
      <c r="W1001" s="35"/>
      <c r="X1001" s="35"/>
    </row>
    <row r="1002" spans="1:24" ht="22.5">
      <c r="A1002" s="36">
        <v>1000</v>
      </c>
      <c r="B1002" s="7" t="s">
        <v>332</v>
      </c>
      <c r="C1002" s="4" t="s">
        <v>10</v>
      </c>
      <c r="D1002" s="4" t="s">
        <v>9</v>
      </c>
      <c r="E1002" s="37">
        <v>38</v>
      </c>
      <c r="F1002" s="37">
        <v>31.6</v>
      </c>
      <c r="G1002" s="6" t="s">
        <v>5</v>
      </c>
      <c r="H1002" s="5">
        <v>90</v>
      </c>
      <c r="I1002" s="4" t="s">
        <v>52</v>
      </c>
      <c r="J1002" s="3" t="s">
        <v>3</v>
      </c>
      <c r="K1002" s="2">
        <v>2005</v>
      </c>
      <c r="L1002" s="38" t="s">
        <v>2</v>
      </c>
      <c r="M1002" s="8" t="s">
        <v>331</v>
      </c>
      <c r="N1002" s="39"/>
      <c r="O1002" s="35"/>
      <c r="P1002" s="35"/>
      <c r="Q1002" s="35"/>
      <c r="R1002" s="35"/>
      <c r="S1002" s="35"/>
      <c r="T1002" s="35"/>
      <c r="U1002" s="35"/>
      <c r="V1002" s="35"/>
      <c r="W1002" s="35"/>
      <c r="X1002" s="35"/>
    </row>
    <row r="1003" spans="1:24" ht="22.5">
      <c r="A1003" s="36">
        <v>1001</v>
      </c>
      <c r="B1003" s="7" t="s">
        <v>332</v>
      </c>
      <c r="C1003" s="4" t="s">
        <v>10</v>
      </c>
      <c r="D1003" s="4" t="s">
        <v>6</v>
      </c>
      <c r="E1003" s="37">
        <v>38</v>
      </c>
      <c r="F1003" s="37">
        <v>31.6</v>
      </c>
      <c r="G1003" s="6" t="s">
        <v>5</v>
      </c>
      <c r="H1003" s="5">
        <v>90</v>
      </c>
      <c r="I1003" s="4" t="s">
        <v>52</v>
      </c>
      <c r="J1003" s="3" t="s">
        <v>3</v>
      </c>
      <c r="K1003" s="2">
        <v>2005</v>
      </c>
      <c r="L1003" s="38" t="s">
        <v>2</v>
      </c>
      <c r="M1003" s="8" t="s">
        <v>331</v>
      </c>
      <c r="N1003" s="39"/>
      <c r="O1003" s="35"/>
      <c r="P1003" s="35"/>
      <c r="Q1003" s="35"/>
      <c r="R1003" s="35"/>
      <c r="S1003" s="35"/>
      <c r="T1003" s="35"/>
      <c r="U1003" s="35"/>
      <c r="V1003" s="35"/>
      <c r="W1003" s="35"/>
      <c r="X1003" s="35"/>
    </row>
    <row r="1004" spans="1:24" ht="25.5">
      <c r="A1004" s="36">
        <v>1002</v>
      </c>
      <c r="B1004" s="7" t="s">
        <v>330</v>
      </c>
      <c r="C1004" s="4" t="s">
        <v>10</v>
      </c>
      <c r="D1004" s="4" t="s">
        <v>9</v>
      </c>
      <c r="E1004" s="37">
        <v>89</v>
      </c>
      <c r="F1004" s="37">
        <v>82</v>
      </c>
      <c r="G1004" s="6" t="s">
        <v>5</v>
      </c>
      <c r="H1004" s="5">
        <v>33.1</v>
      </c>
      <c r="I1004" s="4" t="s">
        <v>52</v>
      </c>
      <c r="J1004" s="3" t="s">
        <v>3</v>
      </c>
      <c r="K1004" s="2">
        <v>2001</v>
      </c>
      <c r="L1004" s="38" t="s">
        <v>2</v>
      </c>
      <c r="M1004" s="8" t="s">
        <v>111</v>
      </c>
      <c r="N1004" s="39">
        <v>16</v>
      </c>
      <c r="O1004" s="35"/>
      <c r="P1004" s="35"/>
      <c r="Q1004" s="35"/>
      <c r="R1004" s="35"/>
      <c r="S1004" s="35"/>
      <c r="T1004" s="35"/>
      <c r="U1004" s="35"/>
      <c r="V1004" s="35"/>
      <c r="W1004" s="35"/>
      <c r="X1004" s="35"/>
    </row>
    <row r="1005" spans="1:24" ht="25.5">
      <c r="A1005" s="36">
        <v>1003</v>
      </c>
      <c r="B1005" s="7" t="s">
        <v>330</v>
      </c>
      <c r="C1005" s="4" t="s">
        <v>10</v>
      </c>
      <c r="D1005" s="4" t="s">
        <v>6</v>
      </c>
      <c r="E1005" s="37">
        <v>89</v>
      </c>
      <c r="F1005" s="37">
        <v>82</v>
      </c>
      <c r="G1005" s="6" t="s">
        <v>5</v>
      </c>
      <c r="H1005" s="5">
        <v>33.1</v>
      </c>
      <c r="I1005" s="4" t="s">
        <v>52</v>
      </c>
      <c r="J1005" s="3" t="s">
        <v>3</v>
      </c>
      <c r="K1005" s="2">
        <v>2001</v>
      </c>
      <c r="L1005" s="38" t="s">
        <v>2</v>
      </c>
      <c r="M1005" s="8" t="s">
        <v>111</v>
      </c>
      <c r="N1005" s="39">
        <v>16</v>
      </c>
      <c r="O1005" s="35"/>
      <c r="P1005" s="35"/>
      <c r="Q1005" s="35"/>
      <c r="R1005" s="35"/>
      <c r="S1005" s="35"/>
      <c r="T1005" s="35"/>
      <c r="U1005" s="35"/>
      <c r="V1005" s="35"/>
      <c r="W1005" s="35"/>
      <c r="X1005" s="35"/>
    </row>
    <row r="1006" spans="1:24" ht="25.5">
      <c r="A1006" s="36">
        <v>1004</v>
      </c>
      <c r="B1006" s="7" t="s">
        <v>329</v>
      </c>
      <c r="C1006" s="4" t="s">
        <v>10</v>
      </c>
      <c r="D1006" s="4" t="s">
        <v>9</v>
      </c>
      <c r="E1006" s="37">
        <v>57</v>
      </c>
      <c r="F1006" s="37">
        <v>50</v>
      </c>
      <c r="G1006" s="6" t="s">
        <v>5</v>
      </c>
      <c r="H1006" s="5">
        <v>6.1</v>
      </c>
      <c r="I1006" s="4" t="s">
        <v>52</v>
      </c>
      <c r="J1006" s="3" t="s">
        <v>3</v>
      </c>
      <c r="K1006" s="2">
        <v>1964</v>
      </c>
      <c r="L1006" s="38" t="s">
        <v>2</v>
      </c>
      <c r="M1006" s="8" t="s">
        <v>111</v>
      </c>
      <c r="N1006" s="39">
        <v>16</v>
      </c>
      <c r="O1006" s="35"/>
      <c r="P1006" s="35"/>
      <c r="Q1006" s="35"/>
      <c r="R1006" s="35"/>
      <c r="S1006" s="35"/>
      <c r="T1006" s="35"/>
      <c r="U1006" s="35"/>
      <c r="V1006" s="35"/>
      <c r="W1006" s="35"/>
      <c r="X1006" s="35"/>
    </row>
    <row r="1007" spans="1:24" ht="25.5">
      <c r="A1007" s="36">
        <v>1005</v>
      </c>
      <c r="B1007" s="7" t="s">
        <v>329</v>
      </c>
      <c r="C1007" s="4" t="s">
        <v>10</v>
      </c>
      <c r="D1007" s="4" t="s">
        <v>6</v>
      </c>
      <c r="E1007" s="37">
        <v>57</v>
      </c>
      <c r="F1007" s="37">
        <v>50</v>
      </c>
      <c r="G1007" s="6" t="s">
        <v>5</v>
      </c>
      <c r="H1007" s="5">
        <v>6.1</v>
      </c>
      <c r="I1007" s="4" t="s">
        <v>52</v>
      </c>
      <c r="J1007" s="3" t="s">
        <v>3</v>
      </c>
      <c r="K1007" s="2">
        <v>1964</v>
      </c>
      <c r="L1007" s="38" t="s">
        <v>2</v>
      </c>
      <c r="M1007" s="8" t="s">
        <v>111</v>
      </c>
      <c r="N1007" s="39">
        <v>16</v>
      </c>
      <c r="O1007" s="35"/>
      <c r="P1007" s="35"/>
      <c r="Q1007" s="35"/>
      <c r="R1007" s="35"/>
      <c r="S1007" s="35"/>
      <c r="T1007" s="35"/>
      <c r="U1007" s="35"/>
      <c r="V1007" s="35"/>
      <c r="W1007" s="35"/>
      <c r="X1007" s="35"/>
    </row>
    <row r="1008" spans="1:24" ht="25.5">
      <c r="A1008" s="36">
        <v>1006</v>
      </c>
      <c r="B1008" s="7" t="s">
        <v>328</v>
      </c>
      <c r="C1008" s="4" t="s">
        <v>10</v>
      </c>
      <c r="D1008" s="4" t="s">
        <v>9</v>
      </c>
      <c r="E1008" s="37">
        <v>76</v>
      </c>
      <c r="F1008" s="37">
        <v>69</v>
      </c>
      <c r="G1008" s="6" t="s">
        <v>5</v>
      </c>
      <c r="H1008" s="5">
        <v>2.9</v>
      </c>
      <c r="I1008" s="4" t="s">
        <v>52</v>
      </c>
      <c r="J1008" s="3" t="s">
        <v>3</v>
      </c>
      <c r="K1008" s="2">
        <v>1964</v>
      </c>
      <c r="L1008" s="38" t="s">
        <v>2</v>
      </c>
      <c r="M1008" s="8" t="s">
        <v>111</v>
      </c>
      <c r="N1008" s="39">
        <v>16</v>
      </c>
      <c r="O1008" s="35"/>
      <c r="P1008" s="35"/>
      <c r="Q1008" s="35"/>
      <c r="R1008" s="35"/>
      <c r="S1008" s="35"/>
      <c r="T1008" s="35"/>
      <c r="U1008" s="35"/>
      <c r="V1008" s="35"/>
      <c r="W1008" s="35"/>
      <c r="X1008" s="35"/>
    </row>
    <row r="1009" spans="1:24" ht="25.5">
      <c r="A1009" s="36">
        <v>1007</v>
      </c>
      <c r="B1009" s="7" t="s">
        <v>328</v>
      </c>
      <c r="C1009" s="4" t="s">
        <v>10</v>
      </c>
      <c r="D1009" s="4" t="s">
        <v>6</v>
      </c>
      <c r="E1009" s="37">
        <v>76</v>
      </c>
      <c r="F1009" s="37">
        <v>69</v>
      </c>
      <c r="G1009" s="6" t="s">
        <v>5</v>
      </c>
      <c r="H1009" s="5">
        <v>2.9</v>
      </c>
      <c r="I1009" s="4" t="s">
        <v>52</v>
      </c>
      <c r="J1009" s="3" t="s">
        <v>3</v>
      </c>
      <c r="K1009" s="2">
        <v>1964</v>
      </c>
      <c r="L1009" s="38" t="s">
        <v>2</v>
      </c>
      <c r="M1009" s="8" t="s">
        <v>111</v>
      </c>
      <c r="N1009" s="39">
        <v>16</v>
      </c>
      <c r="O1009" s="35"/>
      <c r="P1009" s="35"/>
      <c r="Q1009" s="35"/>
      <c r="R1009" s="35"/>
      <c r="S1009" s="35"/>
      <c r="T1009" s="35"/>
      <c r="U1009" s="35"/>
      <c r="V1009" s="35"/>
      <c r="W1009" s="35"/>
      <c r="X1009" s="35"/>
    </row>
    <row r="1010" spans="1:24" ht="25.5">
      <c r="A1010" s="36">
        <v>1008</v>
      </c>
      <c r="B1010" s="7" t="s">
        <v>327</v>
      </c>
      <c r="C1010" s="4" t="s">
        <v>10</v>
      </c>
      <c r="D1010" s="4" t="s">
        <v>9</v>
      </c>
      <c r="E1010" s="37">
        <v>57</v>
      </c>
      <c r="F1010" s="37">
        <v>50</v>
      </c>
      <c r="G1010" s="6" t="s">
        <v>5</v>
      </c>
      <c r="H1010" s="5">
        <v>6.2</v>
      </c>
      <c r="I1010" s="4" t="s">
        <v>52</v>
      </c>
      <c r="J1010" s="3" t="s">
        <v>3</v>
      </c>
      <c r="K1010" s="2">
        <v>1964</v>
      </c>
      <c r="L1010" s="38" t="s">
        <v>2</v>
      </c>
      <c r="M1010" s="8" t="s">
        <v>111</v>
      </c>
      <c r="N1010" s="39">
        <v>16</v>
      </c>
      <c r="O1010" s="35"/>
      <c r="P1010" s="35"/>
      <c r="Q1010" s="35"/>
      <c r="R1010" s="35"/>
      <c r="S1010" s="35"/>
      <c r="T1010" s="35"/>
      <c r="U1010" s="35"/>
      <c r="V1010" s="35"/>
      <c r="W1010" s="35"/>
      <c r="X1010" s="35"/>
    </row>
    <row r="1011" spans="1:24" ht="25.5">
      <c r="A1011" s="36">
        <v>1009</v>
      </c>
      <c r="B1011" s="7" t="s">
        <v>327</v>
      </c>
      <c r="C1011" s="4" t="s">
        <v>10</v>
      </c>
      <c r="D1011" s="4" t="s">
        <v>6</v>
      </c>
      <c r="E1011" s="37">
        <v>57</v>
      </c>
      <c r="F1011" s="37">
        <v>50</v>
      </c>
      <c r="G1011" s="6" t="s">
        <v>5</v>
      </c>
      <c r="H1011" s="5">
        <v>6.2</v>
      </c>
      <c r="I1011" s="4" t="s">
        <v>52</v>
      </c>
      <c r="J1011" s="3" t="s">
        <v>3</v>
      </c>
      <c r="K1011" s="2">
        <v>1964</v>
      </c>
      <c r="L1011" s="38" t="s">
        <v>2</v>
      </c>
      <c r="M1011" s="8" t="s">
        <v>111</v>
      </c>
      <c r="N1011" s="39">
        <v>16</v>
      </c>
      <c r="O1011" s="35"/>
      <c r="P1011" s="35"/>
      <c r="Q1011" s="35"/>
      <c r="R1011" s="35"/>
      <c r="S1011" s="35"/>
      <c r="T1011" s="35"/>
      <c r="U1011" s="35"/>
      <c r="V1011" s="35"/>
      <c r="W1011" s="35"/>
      <c r="X1011" s="35"/>
    </row>
    <row r="1012" spans="1:24" ht="25.5">
      <c r="A1012" s="36">
        <v>1010</v>
      </c>
      <c r="B1012" s="7" t="s">
        <v>326</v>
      </c>
      <c r="C1012" s="4" t="s">
        <v>10</v>
      </c>
      <c r="D1012" s="4" t="s">
        <v>9</v>
      </c>
      <c r="E1012" s="37">
        <v>76</v>
      </c>
      <c r="F1012" s="37">
        <v>69</v>
      </c>
      <c r="G1012" s="6" t="s">
        <v>5</v>
      </c>
      <c r="H1012" s="5">
        <v>43.1</v>
      </c>
      <c r="I1012" s="4" t="s">
        <v>52</v>
      </c>
      <c r="J1012" s="3" t="s">
        <v>3</v>
      </c>
      <c r="K1012" s="2">
        <v>1964</v>
      </c>
      <c r="L1012" s="38" t="s">
        <v>2</v>
      </c>
      <c r="M1012" s="8" t="s">
        <v>111</v>
      </c>
      <c r="N1012" s="39">
        <v>16</v>
      </c>
      <c r="O1012" s="35"/>
      <c r="P1012" s="35"/>
      <c r="Q1012" s="35"/>
      <c r="R1012" s="35"/>
      <c r="S1012" s="35"/>
      <c r="T1012" s="35"/>
      <c r="U1012" s="35"/>
      <c r="V1012" s="35"/>
      <c r="W1012" s="35"/>
      <c r="X1012" s="35"/>
    </row>
    <row r="1013" spans="1:24" ht="25.5">
      <c r="A1013" s="36">
        <v>1011</v>
      </c>
      <c r="B1013" s="7" t="s">
        <v>326</v>
      </c>
      <c r="C1013" s="4" t="s">
        <v>10</v>
      </c>
      <c r="D1013" s="4" t="s">
        <v>6</v>
      </c>
      <c r="E1013" s="37">
        <v>76</v>
      </c>
      <c r="F1013" s="37">
        <v>69</v>
      </c>
      <c r="G1013" s="6" t="s">
        <v>5</v>
      </c>
      <c r="H1013" s="5">
        <v>43.1</v>
      </c>
      <c r="I1013" s="4" t="s">
        <v>52</v>
      </c>
      <c r="J1013" s="3" t="s">
        <v>3</v>
      </c>
      <c r="K1013" s="2">
        <v>1964</v>
      </c>
      <c r="L1013" s="38" t="s">
        <v>2</v>
      </c>
      <c r="M1013" s="8" t="s">
        <v>111</v>
      </c>
      <c r="N1013" s="39">
        <v>16</v>
      </c>
      <c r="O1013" s="35"/>
      <c r="P1013" s="35"/>
      <c r="Q1013" s="35"/>
      <c r="R1013" s="35"/>
      <c r="S1013" s="35"/>
      <c r="T1013" s="35"/>
      <c r="U1013" s="35"/>
      <c r="V1013" s="35"/>
      <c r="W1013" s="35"/>
      <c r="X1013" s="35"/>
    </row>
    <row r="1014" spans="1:24" ht="25.5">
      <c r="A1014" s="36">
        <v>1012</v>
      </c>
      <c r="B1014" s="7" t="s">
        <v>325</v>
      </c>
      <c r="C1014" s="4" t="s">
        <v>10</v>
      </c>
      <c r="D1014" s="4" t="s">
        <v>9</v>
      </c>
      <c r="E1014" s="37">
        <v>76</v>
      </c>
      <c r="F1014" s="37">
        <v>69</v>
      </c>
      <c r="G1014" s="6" t="s">
        <v>5</v>
      </c>
      <c r="H1014" s="5">
        <v>45.6</v>
      </c>
      <c r="I1014" s="4" t="s">
        <v>52</v>
      </c>
      <c r="J1014" s="3" t="s">
        <v>3</v>
      </c>
      <c r="K1014" s="2">
        <v>1964</v>
      </c>
      <c r="L1014" s="38" t="s">
        <v>2</v>
      </c>
      <c r="M1014" s="8" t="s">
        <v>111</v>
      </c>
      <c r="N1014" s="39">
        <v>16</v>
      </c>
      <c r="O1014" s="35"/>
      <c r="P1014" s="35"/>
      <c r="Q1014" s="35"/>
      <c r="R1014" s="35"/>
      <c r="S1014" s="35"/>
      <c r="T1014" s="35"/>
      <c r="U1014" s="35"/>
      <c r="V1014" s="35"/>
      <c r="W1014" s="35"/>
      <c r="X1014" s="35"/>
    </row>
    <row r="1015" spans="1:24" ht="25.5">
      <c r="A1015" s="36">
        <v>1013</v>
      </c>
      <c r="B1015" s="7" t="s">
        <v>325</v>
      </c>
      <c r="C1015" s="4" t="s">
        <v>10</v>
      </c>
      <c r="D1015" s="4" t="s">
        <v>6</v>
      </c>
      <c r="E1015" s="37">
        <v>76</v>
      </c>
      <c r="F1015" s="37">
        <v>69</v>
      </c>
      <c r="G1015" s="6" t="s">
        <v>5</v>
      </c>
      <c r="H1015" s="5">
        <v>45.6</v>
      </c>
      <c r="I1015" s="4" t="s">
        <v>52</v>
      </c>
      <c r="J1015" s="3" t="s">
        <v>3</v>
      </c>
      <c r="K1015" s="2">
        <v>1964</v>
      </c>
      <c r="L1015" s="38" t="s">
        <v>2</v>
      </c>
      <c r="M1015" s="8" t="s">
        <v>111</v>
      </c>
      <c r="N1015" s="39">
        <v>16</v>
      </c>
      <c r="O1015" s="35"/>
      <c r="P1015" s="35"/>
      <c r="Q1015" s="35"/>
      <c r="R1015" s="35"/>
      <c r="S1015" s="35"/>
      <c r="T1015" s="35"/>
      <c r="U1015" s="35"/>
      <c r="V1015" s="35"/>
      <c r="W1015" s="35"/>
      <c r="X1015" s="35"/>
    </row>
    <row r="1016" spans="1:24" ht="25.5">
      <c r="A1016" s="36">
        <v>1014</v>
      </c>
      <c r="B1016" s="7" t="s">
        <v>324</v>
      </c>
      <c r="C1016" s="4" t="s">
        <v>10</v>
      </c>
      <c r="D1016" s="4" t="s">
        <v>9</v>
      </c>
      <c r="E1016" s="37">
        <v>108</v>
      </c>
      <c r="F1016" s="37">
        <v>100</v>
      </c>
      <c r="G1016" s="6" t="s">
        <v>5</v>
      </c>
      <c r="H1016" s="5">
        <v>70</v>
      </c>
      <c r="I1016" s="4" t="s">
        <v>52</v>
      </c>
      <c r="J1016" s="3" t="s">
        <v>3</v>
      </c>
      <c r="K1016" s="2">
        <v>1995</v>
      </c>
      <c r="L1016" s="38" t="s">
        <v>2</v>
      </c>
      <c r="M1016" s="8" t="s">
        <v>111</v>
      </c>
      <c r="N1016" s="39">
        <v>16</v>
      </c>
      <c r="O1016" s="35"/>
      <c r="P1016" s="35"/>
      <c r="Q1016" s="35"/>
      <c r="R1016" s="35"/>
      <c r="S1016" s="35"/>
      <c r="T1016" s="35"/>
      <c r="U1016" s="35"/>
      <c r="V1016" s="35"/>
      <c r="W1016" s="35"/>
      <c r="X1016" s="35"/>
    </row>
    <row r="1017" spans="1:24" ht="25.5">
      <c r="A1017" s="36">
        <v>1015</v>
      </c>
      <c r="B1017" s="7" t="s">
        <v>324</v>
      </c>
      <c r="C1017" s="4" t="s">
        <v>10</v>
      </c>
      <c r="D1017" s="4" t="s">
        <v>6</v>
      </c>
      <c r="E1017" s="37">
        <v>108</v>
      </c>
      <c r="F1017" s="37">
        <v>100</v>
      </c>
      <c r="G1017" s="6" t="s">
        <v>5</v>
      </c>
      <c r="H1017" s="5">
        <v>70</v>
      </c>
      <c r="I1017" s="4" t="s">
        <v>52</v>
      </c>
      <c r="J1017" s="3" t="s">
        <v>3</v>
      </c>
      <c r="K1017" s="2">
        <v>1995</v>
      </c>
      <c r="L1017" s="38" t="s">
        <v>2</v>
      </c>
      <c r="M1017" s="8" t="s">
        <v>111</v>
      </c>
      <c r="N1017" s="39">
        <v>16</v>
      </c>
      <c r="O1017" s="35"/>
      <c r="P1017" s="35"/>
      <c r="Q1017" s="35"/>
      <c r="R1017" s="35"/>
      <c r="S1017" s="35"/>
      <c r="T1017" s="35"/>
      <c r="U1017" s="35"/>
      <c r="V1017" s="35"/>
      <c r="W1017" s="35"/>
      <c r="X1017" s="35"/>
    </row>
    <row r="1018" spans="1:24" ht="25.5">
      <c r="A1018" s="36">
        <v>1016</v>
      </c>
      <c r="B1018" s="7" t="s">
        <v>323</v>
      </c>
      <c r="C1018" s="4" t="s">
        <v>10</v>
      </c>
      <c r="D1018" s="4" t="s">
        <v>9</v>
      </c>
      <c r="E1018" s="37">
        <v>57</v>
      </c>
      <c r="F1018" s="37">
        <v>50</v>
      </c>
      <c r="G1018" s="6" t="s">
        <v>5</v>
      </c>
      <c r="H1018" s="5">
        <v>13.3</v>
      </c>
      <c r="I1018" s="4" t="s">
        <v>52</v>
      </c>
      <c r="J1018" s="3" t="s">
        <v>3</v>
      </c>
      <c r="K1018" s="2">
        <v>1995</v>
      </c>
      <c r="L1018" s="38" t="s">
        <v>2</v>
      </c>
      <c r="M1018" s="8" t="s">
        <v>111</v>
      </c>
      <c r="N1018" s="39">
        <v>16</v>
      </c>
      <c r="O1018" s="35"/>
      <c r="P1018" s="35"/>
      <c r="Q1018" s="35"/>
      <c r="R1018" s="35"/>
      <c r="S1018" s="35"/>
      <c r="T1018" s="35"/>
      <c r="U1018" s="35"/>
      <c r="V1018" s="35"/>
      <c r="W1018" s="35"/>
      <c r="X1018" s="35"/>
    </row>
    <row r="1019" spans="1:24" ht="25.5">
      <c r="A1019" s="36">
        <v>1017</v>
      </c>
      <c r="B1019" s="7" t="s">
        <v>323</v>
      </c>
      <c r="C1019" s="4" t="s">
        <v>10</v>
      </c>
      <c r="D1019" s="4" t="s">
        <v>6</v>
      </c>
      <c r="E1019" s="37">
        <v>57</v>
      </c>
      <c r="F1019" s="37">
        <v>50</v>
      </c>
      <c r="G1019" s="6" t="s">
        <v>5</v>
      </c>
      <c r="H1019" s="5">
        <v>13.3</v>
      </c>
      <c r="I1019" s="4" t="s">
        <v>52</v>
      </c>
      <c r="J1019" s="3" t="s">
        <v>3</v>
      </c>
      <c r="K1019" s="2">
        <v>1995</v>
      </c>
      <c r="L1019" s="38" t="s">
        <v>2</v>
      </c>
      <c r="M1019" s="8" t="s">
        <v>111</v>
      </c>
      <c r="N1019" s="39">
        <v>16</v>
      </c>
      <c r="O1019" s="35"/>
      <c r="P1019" s="35"/>
      <c r="Q1019" s="35"/>
      <c r="R1019" s="35"/>
      <c r="S1019" s="35"/>
      <c r="T1019" s="35"/>
      <c r="U1019" s="35"/>
      <c r="V1019" s="35"/>
      <c r="W1019" s="35"/>
      <c r="X1019" s="35"/>
    </row>
    <row r="1020" spans="1:24" ht="25.5">
      <c r="A1020" s="36">
        <v>1018</v>
      </c>
      <c r="B1020" s="7" t="s">
        <v>322</v>
      </c>
      <c r="C1020" s="4" t="s">
        <v>10</v>
      </c>
      <c r="D1020" s="4" t="s">
        <v>9</v>
      </c>
      <c r="E1020" s="37">
        <v>76</v>
      </c>
      <c r="F1020" s="37">
        <v>69</v>
      </c>
      <c r="G1020" s="6" t="s">
        <v>5</v>
      </c>
      <c r="H1020" s="5">
        <v>62.5</v>
      </c>
      <c r="I1020" s="4" t="s">
        <v>52</v>
      </c>
      <c r="J1020" s="3" t="s">
        <v>3</v>
      </c>
      <c r="K1020" s="2">
        <v>1995</v>
      </c>
      <c r="L1020" s="38" t="s">
        <v>2</v>
      </c>
      <c r="M1020" s="8" t="s">
        <v>111</v>
      </c>
      <c r="N1020" s="39">
        <v>16</v>
      </c>
      <c r="O1020" s="35"/>
      <c r="P1020" s="35"/>
      <c r="Q1020" s="35"/>
      <c r="R1020" s="35"/>
      <c r="S1020" s="35"/>
      <c r="T1020" s="35"/>
      <c r="U1020" s="35"/>
      <c r="V1020" s="35"/>
      <c r="W1020" s="35"/>
      <c r="X1020" s="35"/>
    </row>
    <row r="1021" spans="1:24" ht="25.5">
      <c r="A1021" s="36">
        <v>1019</v>
      </c>
      <c r="B1021" s="7" t="s">
        <v>322</v>
      </c>
      <c r="C1021" s="4" t="s">
        <v>10</v>
      </c>
      <c r="D1021" s="4" t="s">
        <v>6</v>
      </c>
      <c r="E1021" s="37">
        <v>76</v>
      </c>
      <c r="F1021" s="37">
        <v>69</v>
      </c>
      <c r="G1021" s="6" t="s">
        <v>5</v>
      </c>
      <c r="H1021" s="5">
        <v>62.5</v>
      </c>
      <c r="I1021" s="4" t="s">
        <v>52</v>
      </c>
      <c r="J1021" s="3" t="s">
        <v>3</v>
      </c>
      <c r="K1021" s="2">
        <v>1995</v>
      </c>
      <c r="L1021" s="38" t="s">
        <v>2</v>
      </c>
      <c r="M1021" s="8" t="s">
        <v>111</v>
      </c>
      <c r="N1021" s="39">
        <v>16</v>
      </c>
      <c r="O1021" s="35"/>
      <c r="P1021" s="35"/>
      <c r="Q1021" s="35"/>
      <c r="R1021" s="35"/>
      <c r="S1021" s="35"/>
      <c r="T1021" s="35"/>
      <c r="U1021" s="35"/>
      <c r="V1021" s="35"/>
      <c r="W1021" s="35"/>
      <c r="X1021" s="35"/>
    </row>
    <row r="1022" spans="1:24" ht="25.5">
      <c r="A1022" s="36">
        <v>1020</v>
      </c>
      <c r="B1022" s="7" t="s">
        <v>321</v>
      </c>
      <c r="C1022" s="4" t="s">
        <v>10</v>
      </c>
      <c r="D1022" s="4" t="s">
        <v>9</v>
      </c>
      <c r="E1022" s="37">
        <v>38</v>
      </c>
      <c r="F1022" s="37">
        <v>31.6</v>
      </c>
      <c r="G1022" s="6" t="s">
        <v>5</v>
      </c>
      <c r="H1022" s="5">
        <v>20</v>
      </c>
      <c r="I1022" s="4" t="s">
        <v>52</v>
      </c>
      <c r="J1022" s="3" t="s">
        <v>3</v>
      </c>
      <c r="K1022" s="2">
        <v>2007</v>
      </c>
      <c r="L1022" s="38" t="s">
        <v>2</v>
      </c>
      <c r="M1022" s="8" t="s">
        <v>111</v>
      </c>
      <c r="N1022" s="39">
        <v>16</v>
      </c>
      <c r="O1022" s="35"/>
      <c r="P1022" s="35"/>
      <c r="Q1022" s="35"/>
      <c r="R1022" s="35"/>
      <c r="S1022" s="35"/>
      <c r="T1022" s="35"/>
      <c r="U1022" s="35"/>
      <c r="V1022" s="35"/>
      <c r="W1022" s="35"/>
      <c r="X1022" s="35"/>
    </row>
    <row r="1023" spans="1:24" ht="25.5">
      <c r="A1023" s="36">
        <v>1021</v>
      </c>
      <c r="B1023" s="7" t="s">
        <v>321</v>
      </c>
      <c r="C1023" s="4" t="s">
        <v>10</v>
      </c>
      <c r="D1023" s="4" t="s">
        <v>6</v>
      </c>
      <c r="E1023" s="37">
        <v>38</v>
      </c>
      <c r="F1023" s="37">
        <v>31.6</v>
      </c>
      <c r="G1023" s="6" t="s">
        <v>5</v>
      </c>
      <c r="H1023" s="5">
        <v>20</v>
      </c>
      <c r="I1023" s="4" t="s">
        <v>52</v>
      </c>
      <c r="J1023" s="3" t="s">
        <v>3</v>
      </c>
      <c r="K1023" s="2">
        <v>2007</v>
      </c>
      <c r="L1023" s="38" t="s">
        <v>2</v>
      </c>
      <c r="M1023" s="8" t="s">
        <v>111</v>
      </c>
      <c r="N1023" s="39">
        <v>16</v>
      </c>
      <c r="O1023" s="35"/>
      <c r="P1023" s="35"/>
      <c r="Q1023" s="35"/>
      <c r="R1023" s="35"/>
      <c r="S1023" s="35"/>
      <c r="T1023" s="35"/>
      <c r="U1023" s="35"/>
      <c r="V1023" s="35"/>
      <c r="W1023" s="35"/>
      <c r="X1023" s="35"/>
    </row>
    <row r="1024" spans="1:24" ht="22.5">
      <c r="A1024" s="36">
        <v>1022</v>
      </c>
      <c r="B1024" s="7" t="s">
        <v>320</v>
      </c>
      <c r="C1024" s="4" t="s">
        <v>10</v>
      </c>
      <c r="D1024" s="4" t="s">
        <v>9</v>
      </c>
      <c r="E1024" s="37">
        <v>89</v>
      </c>
      <c r="F1024" s="37">
        <v>82</v>
      </c>
      <c r="G1024" s="6" t="s">
        <v>5</v>
      </c>
      <c r="H1024" s="5">
        <v>601.4</v>
      </c>
      <c r="I1024" s="4" t="s">
        <v>52</v>
      </c>
      <c r="J1024" s="3" t="s">
        <v>3</v>
      </c>
      <c r="K1024" s="2">
        <v>1983</v>
      </c>
      <c r="L1024" s="38" t="s">
        <v>2</v>
      </c>
      <c r="M1024" s="8" t="s">
        <v>318</v>
      </c>
      <c r="N1024" s="39"/>
      <c r="O1024" s="35"/>
      <c r="P1024" s="35"/>
      <c r="Q1024" s="35"/>
      <c r="R1024" s="35"/>
      <c r="S1024" s="35"/>
      <c r="T1024" s="35"/>
      <c r="U1024" s="35"/>
      <c r="V1024" s="35"/>
      <c r="W1024" s="35"/>
      <c r="X1024" s="35"/>
    </row>
    <row r="1025" spans="1:24" ht="22.5">
      <c r="A1025" s="36">
        <v>1023</v>
      </c>
      <c r="B1025" s="7" t="s">
        <v>320</v>
      </c>
      <c r="C1025" s="4" t="s">
        <v>10</v>
      </c>
      <c r="D1025" s="4" t="s">
        <v>6</v>
      </c>
      <c r="E1025" s="37">
        <v>89</v>
      </c>
      <c r="F1025" s="37">
        <v>82</v>
      </c>
      <c r="G1025" s="6" t="s">
        <v>5</v>
      </c>
      <c r="H1025" s="5">
        <v>601.4</v>
      </c>
      <c r="I1025" s="4" t="s">
        <v>52</v>
      </c>
      <c r="J1025" s="3" t="s">
        <v>3</v>
      </c>
      <c r="K1025" s="2">
        <v>1983</v>
      </c>
      <c r="L1025" s="38" t="s">
        <v>2</v>
      </c>
      <c r="M1025" s="8" t="s">
        <v>318</v>
      </c>
      <c r="N1025" s="39"/>
      <c r="O1025" s="35"/>
      <c r="P1025" s="35"/>
      <c r="Q1025" s="35"/>
      <c r="R1025" s="35"/>
      <c r="S1025" s="35"/>
      <c r="T1025" s="35"/>
      <c r="U1025" s="35"/>
      <c r="V1025" s="35"/>
      <c r="W1025" s="35"/>
      <c r="X1025" s="35"/>
    </row>
    <row r="1026" spans="1:24" ht="22.5">
      <c r="A1026" s="36">
        <v>1024</v>
      </c>
      <c r="B1026" s="7" t="s">
        <v>320</v>
      </c>
      <c r="C1026" s="4" t="s">
        <v>10</v>
      </c>
      <c r="D1026" s="4" t="s">
        <v>9</v>
      </c>
      <c r="E1026" s="37">
        <v>38</v>
      </c>
      <c r="F1026" s="37">
        <v>31.6</v>
      </c>
      <c r="G1026" s="6" t="s">
        <v>5</v>
      </c>
      <c r="H1026" s="5">
        <v>17.7</v>
      </c>
      <c r="I1026" s="4" t="s">
        <v>52</v>
      </c>
      <c r="J1026" s="3" t="s">
        <v>3</v>
      </c>
      <c r="K1026" s="2">
        <v>1983</v>
      </c>
      <c r="L1026" s="38" t="s">
        <v>2</v>
      </c>
      <c r="M1026" s="8" t="s">
        <v>318</v>
      </c>
      <c r="N1026" s="39"/>
      <c r="O1026" s="35"/>
      <c r="P1026" s="35"/>
      <c r="Q1026" s="35"/>
      <c r="R1026" s="35"/>
      <c r="S1026" s="35"/>
      <c r="T1026" s="35"/>
      <c r="U1026" s="35"/>
      <c r="V1026" s="35"/>
      <c r="W1026" s="35"/>
      <c r="X1026" s="35"/>
    </row>
    <row r="1027" spans="1:24" ht="22.5">
      <c r="A1027" s="36">
        <v>1025</v>
      </c>
      <c r="B1027" s="7" t="s">
        <v>320</v>
      </c>
      <c r="C1027" s="4" t="s">
        <v>10</v>
      </c>
      <c r="D1027" s="4" t="s">
        <v>6</v>
      </c>
      <c r="E1027" s="37">
        <v>38</v>
      </c>
      <c r="F1027" s="37">
        <v>31.6</v>
      </c>
      <c r="G1027" s="6" t="s">
        <v>5</v>
      </c>
      <c r="H1027" s="5">
        <v>17.7</v>
      </c>
      <c r="I1027" s="4" t="s">
        <v>52</v>
      </c>
      <c r="J1027" s="3" t="s">
        <v>3</v>
      </c>
      <c r="K1027" s="2">
        <v>1983</v>
      </c>
      <c r="L1027" s="38" t="s">
        <v>2</v>
      </c>
      <c r="M1027" s="8" t="s">
        <v>318</v>
      </c>
      <c r="N1027" s="39"/>
      <c r="O1027" s="35"/>
      <c r="P1027" s="35"/>
      <c r="Q1027" s="35"/>
      <c r="R1027" s="35"/>
      <c r="S1027" s="35"/>
      <c r="T1027" s="35"/>
      <c r="U1027" s="35"/>
      <c r="V1027" s="35"/>
      <c r="W1027" s="35"/>
      <c r="X1027" s="35"/>
    </row>
    <row r="1028" spans="1:24" ht="22.5">
      <c r="A1028" s="36">
        <v>1026</v>
      </c>
      <c r="B1028" s="7" t="s">
        <v>319</v>
      </c>
      <c r="C1028" s="4" t="s">
        <v>10</v>
      </c>
      <c r="D1028" s="4" t="s">
        <v>9</v>
      </c>
      <c r="E1028" s="37">
        <v>108</v>
      </c>
      <c r="F1028" s="37">
        <v>100</v>
      </c>
      <c r="G1028" s="6" t="s">
        <v>5</v>
      </c>
      <c r="H1028" s="5">
        <v>34.799999999999997</v>
      </c>
      <c r="I1028" s="4" t="s">
        <v>52</v>
      </c>
      <c r="J1028" s="3" t="s">
        <v>3</v>
      </c>
      <c r="K1028" s="2">
        <v>1983</v>
      </c>
      <c r="L1028" s="38" t="s">
        <v>2</v>
      </c>
      <c r="M1028" s="8" t="s">
        <v>318</v>
      </c>
      <c r="N1028" s="39"/>
      <c r="O1028" s="35"/>
      <c r="P1028" s="35"/>
      <c r="Q1028" s="35"/>
      <c r="R1028" s="35"/>
      <c r="S1028" s="35"/>
      <c r="T1028" s="35"/>
      <c r="U1028" s="35"/>
      <c r="V1028" s="35"/>
      <c r="W1028" s="35"/>
      <c r="X1028" s="35"/>
    </row>
    <row r="1029" spans="1:24" ht="22.5">
      <c r="A1029" s="36">
        <v>1027</v>
      </c>
      <c r="B1029" s="7" t="s">
        <v>319</v>
      </c>
      <c r="C1029" s="4" t="s">
        <v>10</v>
      </c>
      <c r="D1029" s="4" t="s">
        <v>6</v>
      </c>
      <c r="E1029" s="37">
        <v>108</v>
      </c>
      <c r="F1029" s="37">
        <v>100</v>
      </c>
      <c r="G1029" s="6" t="s">
        <v>5</v>
      </c>
      <c r="H1029" s="5">
        <v>34.799999999999997</v>
      </c>
      <c r="I1029" s="4" t="s">
        <v>52</v>
      </c>
      <c r="J1029" s="3" t="s">
        <v>3</v>
      </c>
      <c r="K1029" s="2">
        <v>1983</v>
      </c>
      <c r="L1029" s="38" t="s">
        <v>2</v>
      </c>
      <c r="M1029" s="8" t="s">
        <v>318</v>
      </c>
      <c r="N1029" s="39"/>
      <c r="O1029" s="35"/>
      <c r="P1029" s="35"/>
      <c r="Q1029" s="35"/>
      <c r="R1029" s="35"/>
      <c r="S1029" s="35"/>
      <c r="T1029" s="35"/>
      <c r="U1029" s="35"/>
      <c r="V1029" s="35"/>
      <c r="W1029" s="35"/>
      <c r="X1029" s="35"/>
    </row>
    <row r="1030" spans="1:24" ht="22.5">
      <c r="A1030" s="36">
        <v>1028</v>
      </c>
      <c r="B1030" s="7" t="s">
        <v>317</v>
      </c>
      <c r="C1030" s="4" t="s">
        <v>10</v>
      </c>
      <c r="D1030" s="4" t="s">
        <v>9</v>
      </c>
      <c r="E1030" s="37">
        <v>114</v>
      </c>
      <c r="F1030" s="37">
        <v>105</v>
      </c>
      <c r="G1030" s="6" t="s">
        <v>5</v>
      </c>
      <c r="H1030" s="5">
        <v>149.80000000000001</v>
      </c>
      <c r="I1030" s="4" t="s">
        <v>52</v>
      </c>
      <c r="J1030" s="3" t="s">
        <v>3</v>
      </c>
      <c r="K1030" s="2">
        <v>1983</v>
      </c>
      <c r="L1030" s="38" t="s">
        <v>2</v>
      </c>
      <c r="M1030" s="8" t="s">
        <v>307</v>
      </c>
      <c r="N1030" s="39"/>
      <c r="O1030" s="35"/>
      <c r="P1030" s="35"/>
      <c r="Q1030" s="35"/>
      <c r="R1030" s="35"/>
      <c r="S1030" s="35"/>
      <c r="T1030" s="35"/>
      <c r="U1030" s="35"/>
      <c r="V1030" s="35"/>
      <c r="W1030" s="35"/>
      <c r="X1030" s="35"/>
    </row>
    <row r="1031" spans="1:24" ht="22.5">
      <c r="A1031" s="36">
        <v>1029</v>
      </c>
      <c r="B1031" s="7" t="s">
        <v>317</v>
      </c>
      <c r="C1031" s="4" t="s">
        <v>10</v>
      </c>
      <c r="D1031" s="4" t="s">
        <v>6</v>
      </c>
      <c r="E1031" s="37">
        <v>114</v>
      </c>
      <c r="F1031" s="37">
        <v>105</v>
      </c>
      <c r="G1031" s="6" t="s">
        <v>5</v>
      </c>
      <c r="H1031" s="5">
        <v>149.80000000000001</v>
      </c>
      <c r="I1031" s="4" t="s">
        <v>52</v>
      </c>
      <c r="J1031" s="3" t="s">
        <v>3</v>
      </c>
      <c r="K1031" s="2">
        <v>1983</v>
      </c>
      <c r="L1031" s="38" t="s">
        <v>2</v>
      </c>
      <c r="M1031" s="8" t="s">
        <v>307</v>
      </c>
      <c r="N1031" s="39"/>
      <c r="O1031" s="35"/>
      <c r="P1031" s="35"/>
      <c r="Q1031" s="35"/>
      <c r="R1031" s="35"/>
      <c r="S1031" s="35"/>
      <c r="T1031" s="35"/>
      <c r="U1031" s="35"/>
      <c r="V1031" s="35"/>
      <c r="W1031" s="35"/>
      <c r="X1031" s="35"/>
    </row>
    <row r="1032" spans="1:24" ht="22.5">
      <c r="A1032" s="36">
        <v>1030</v>
      </c>
      <c r="B1032" s="7" t="s">
        <v>317</v>
      </c>
      <c r="C1032" s="4" t="s">
        <v>10</v>
      </c>
      <c r="D1032" s="4" t="s">
        <v>9</v>
      </c>
      <c r="E1032" s="37">
        <v>57</v>
      </c>
      <c r="F1032" s="37">
        <v>50</v>
      </c>
      <c r="G1032" s="6" t="s">
        <v>5</v>
      </c>
      <c r="H1032" s="5">
        <v>12.6</v>
      </c>
      <c r="I1032" s="4" t="s">
        <v>52</v>
      </c>
      <c r="J1032" s="3" t="s">
        <v>3</v>
      </c>
      <c r="K1032" s="2">
        <v>1983</v>
      </c>
      <c r="L1032" s="38" t="s">
        <v>2</v>
      </c>
      <c r="M1032" s="8" t="s">
        <v>307</v>
      </c>
      <c r="N1032" s="39"/>
      <c r="O1032" s="35"/>
      <c r="P1032" s="35"/>
      <c r="Q1032" s="35"/>
      <c r="R1032" s="35"/>
      <c r="S1032" s="35"/>
      <c r="T1032" s="35"/>
      <c r="U1032" s="35"/>
      <c r="V1032" s="35"/>
      <c r="W1032" s="35"/>
      <c r="X1032" s="35"/>
    </row>
    <row r="1033" spans="1:24" ht="22.5">
      <c r="A1033" s="36">
        <v>1031</v>
      </c>
      <c r="B1033" s="7" t="s">
        <v>317</v>
      </c>
      <c r="C1033" s="4" t="s">
        <v>10</v>
      </c>
      <c r="D1033" s="4" t="s">
        <v>6</v>
      </c>
      <c r="E1033" s="37">
        <v>57</v>
      </c>
      <c r="F1033" s="37">
        <v>50</v>
      </c>
      <c r="G1033" s="6" t="s">
        <v>5</v>
      </c>
      <c r="H1033" s="5">
        <v>12.6</v>
      </c>
      <c r="I1033" s="4" t="s">
        <v>52</v>
      </c>
      <c r="J1033" s="3" t="s">
        <v>3</v>
      </c>
      <c r="K1033" s="2">
        <v>1983</v>
      </c>
      <c r="L1033" s="38" t="s">
        <v>2</v>
      </c>
      <c r="M1033" s="8" t="s">
        <v>307</v>
      </c>
      <c r="N1033" s="39"/>
      <c r="O1033" s="35"/>
      <c r="P1033" s="35"/>
      <c r="Q1033" s="35"/>
      <c r="R1033" s="35"/>
      <c r="S1033" s="35"/>
      <c r="T1033" s="35"/>
      <c r="U1033" s="35"/>
      <c r="V1033" s="35"/>
      <c r="W1033" s="35"/>
      <c r="X1033" s="35"/>
    </row>
    <row r="1034" spans="1:24" ht="22.5">
      <c r="A1034" s="36">
        <v>1032</v>
      </c>
      <c r="B1034" s="7" t="s">
        <v>316</v>
      </c>
      <c r="C1034" s="4" t="s">
        <v>10</v>
      </c>
      <c r="D1034" s="4" t="s">
        <v>9</v>
      </c>
      <c r="E1034" s="37">
        <v>76</v>
      </c>
      <c r="F1034" s="37">
        <v>69</v>
      </c>
      <c r="G1034" s="6" t="s">
        <v>5</v>
      </c>
      <c r="H1034" s="5">
        <v>119.8</v>
      </c>
      <c r="I1034" s="4" t="s">
        <v>52</v>
      </c>
      <c r="J1034" s="3" t="s">
        <v>3</v>
      </c>
      <c r="K1034" s="2">
        <v>1983</v>
      </c>
      <c r="L1034" s="38" t="s">
        <v>2</v>
      </c>
      <c r="M1034" s="8" t="s">
        <v>307</v>
      </c>
      <c r="N1034" s="39"/>
      <c r="O1034" s="35"/>
      <c r="P1034" s="35"/>
      <c r="Q1034" s="35"/>
      <c r="R1034" s="35"/>
      <c r="S1034" s="35"/>
      <c r="T1034" s="35"/>
      <c r="U1034" s="35"/>
      <c r="V1034" s="35"/>
      <c r="W1034" s="35"/>
      <c r="X1034" s="35"/>
    </row>
    <row r="1035" spans="1:24" ht="22.5">
      <c r="A1035" s="36">
        <v>1033</v>
      </c>
      <c r="B1035" s="7" t="s">
        <v>316</v>
      </c>
      <c r="C1035" s="4" t="s">
        <v>10</v>
      </c>
      <c r="D1035" s="4" t="s">
        <v>6</v>
      </c>
      <c r="E1035" s="37">
        <v>76</v>
      </c>
      <c r="F1035" s="37">
        <v>69</v>
      </c>
      <c r="G1035" s="6" t="s">
        <v>5</v>
      </c>
      <c r="H1035" s="5">
        <v>119.8</v>
      </c>
      <c r="I1035" s="4" t="s">
        <v>52</v>
      </c>
      <c r="J1035" s="3" t="s">
        <v>3</v>
      </c>
      <c r="K1035" s="2">
        <v>1983</v>
      </c>
      <c r="L1035" s="38" t="s">
        <v>2</v>
      </c>
      <c r="M1035" s="8" t="s">
        <v>307</v>
      </c>
      <c r="N1035" s="39"/>
      <c r="O1035" s="35"/>
      <c r="P1035" s="35"/>
      <c r="Q1035" s="35"/>
      <c r="R1035" s="35"/>
      <c r="S1035" s="35"/>
      <c r="T1035" s="35"/>
      <c r="U1035" s="35"/>
      <c r="V1035" s="35"/>
      <c r="W1035" s="35"/>
      <c r="X1035" s="35"/>
    </row>
    <row r="1036" spans="1:24" ht="22.5">
      <c r="A1036" s="36">
        <v>1034</v>
      </c>
      <c r="B1036" s="7" t="s">
        <v>315</v>
      </c>
      <c r="C1036" s="4" t="s">
        <v>10</v>
      </c>
      <c r="D1036" s="4" t="s">
        <v>9</v>
      </c>
      <c r="E1036" s="37">
        <v>76</v>
      </c>
      <c r="F1036" s="37">
        <v>69</v>
      </c>
      <c r="G1036" s="6" t="s">
        <v>5</v>
      </c>
      <c r="H1036" s="5">
        <v>90.7</v>
      </c>
      <c r="I1036" s="4" t="s">
        <v>52</v>
      </c>
      <c r="J1036" s="3" t="s">
        <v>3</v>
      </c>
      <c r="K1036" s="2">
        <v>2001</v>
      </c>
      <c r="L1036" s="38" t="s">
        <v>2</v>
      </c>
      <c r="M1036" s="8" t="s">
        <v>307</v>
      </c>
      <c r="N1036" s="39"/>
      <c r="O1036" s="35"/>
      <c r="P1036" s="35"/>
      <c r="Q1036" s="35"/>
      <c r="R1036" s="35"/>
      <c r="S1036" s="35"/>
      <c r="T1036" s="35"/>
      <c r="U1036" s="35"/>
      <c r="V1036" s="35"/>
      <c r="W1036" s="35"/>
      <c r="X1036" s="35"/>
    </row>
    <row r="1037" spans="1:24" ht="22.5">
      <c r="A1037" s="36">
        <v>1035</v>
      </c>
      <c r="B1037" s="7" t="s">
        <v>315</v>
      </c>
      <c r="C1037" s="4" t="s">
        <v>10</v>
      </c>
      <c r="D1037" s="4" t="s">
        <v>6</v>
      </c>
      <c r="E1037" s="37">
        <v>76</v>
      </c>
      <c r="F1037" s="37">
        <v>69</v>
      </c>
      <c r="G1037" s="6" t="s">
        <v>5</v>
      </c>
      <c r="H1037" s="5">
        <v>90.7</v>
      </c>
      <c r="I1037" s="4" t="s">
        <v>52</v>
      </c>
      <c r="J1037" s="3" t="s">
        <v>3</v>
      </c>
      <c r="K1037" s="2">
        <v>2001</v>
      </c>
      <c r="L1037" s="38" t="s">
        <v>2</v>
      </c>
      <c r="M1037" s="8" t="s">
        <v>307</v>
      </c>
      <c r="N1037" s="39"/>
      <c r="O1037" s="35"/>
      <c r="P1037" s="35"/>
      <c r="Q1037" s="35"/>
      <c r="R1037" s="35"/>
      <c r="S1037" s="35"/>
      <c r="T1037" s="35"/>
      <c r="U1037" s="35"/>
      <c r="V1037" s="35"/>
      <c r="W1037" s="35"/>
      <c r="X1037" s="35"/>
    </row>
    <row r="1038" spans="1:24" ht="22.5">
      <c r="A1038" s="36">
        <v>1036</v>
      </c>
      <c r="B1038" s="7" t="s">
        <v>314</v>
      </c>
      <c r="C1038" s="4" t="s">
        <v>10</v>
      </c>
      <c r="D1038" s="4" t="s">
        <v>9</v>
      </c>
      <c r="E1038" s="37">
        <v>76</v>
      </c>
      <c r="F1038" s="37">
        <v>69</v>
      </c>
      <c r="G1038" s="6" t="s">
        <v>5</v>
      </c>
      <c r="H1038" s="5">
        <v>146.4</v>
      </c>
      <c r="I1038" s="4" t="s">
        <v>52</v>
      </c>
      <c r="J1038" s="3" t="s">
        <v>3</v>
      </c>
      <c r="K1038" s="2">
        <v>2001</v>
      </c>
      <c r="L1038" s="38" t="s">
        <v>2</v>
      </c>
      <c r="M1038" s="8" t="s">
        <v>307</v>
      </c>
      <c r="N1038" s="39"/>
      <c r="O1038" s="35"/>
      <c r="P1038" s="35"/>
      <c r="Q1038" s="35"/>
      <c r="R1038" s="35"/>
      <c r="S1038" s="35"/>
      <c r="T1038" s="35"/>
      <c r="U1038" s="35"/>
      <c r="V1038" s="35"/>
      <c r="W1038" s="35"/>
      <c r="X1038" s="35"/>
    </row>
    <row r="1039" spans="1:24" ht="22.5">
      <c r="A1039" s="36">
        <v>1037</v>
      </c>
      <c r="B1039" s="7" t="s">
        <v>314</v>
      </c>
      <c r="C1039" s="4" t="s">
        <v>10</v>
      </c>
      <c r="D1039" s="4" t="s">
        <v>6</v>
      </c>
      <c r="E1039" s="37">
        <v>76</v>
      </c>
      <c r="F1039" s="37">
        <v>69</v>
      </c>
      <c r="G1039" s="6" t="s">
        <v>5</v>
      </c>
      <c r="H1039" s="5">
        <v>146.4</v>
      </c>
      <c r="I1039" s="4" t="s">
        <v>52</v>
      </c>
      <c r="J1039" s="3" t="s">
        <v>3</v>
      </c>
      <c r="K1039" s="2">
        <v>2001</v>
      </c>
      <c r="L1039" s="38" t="s">
        <v>2</v>
      </c>
      <c r="M1039" s="8" t="s">
        <v>307</v>
      </c>
      <c r="N1039" s="39"/>
      <c r="O1039" s="35"/>
      <c r="P1039" s="35"/>
      <c r="Q1039" s="35"/>
      <c r="R1039" s="35"/>
      <c r="S1039" s="35"/>
      <c r="T1039" s="35"/>
      <c r="U1039" s="35"/>
      <c r="V1039" s="35"/>
      <c r="W1039" s="35"/>
      <c r="X1039" s="35"/>
    </row>
    <row r="1040" spans="1:24" ht="22.5">
      <c r="A1040" s="36">
        <v>1038</v>
      </c>
      <c r="B1040" s="7" t="s">
        <v>313</v>
      </c>
      <c r="C1040" s="4" t="s">
        <v>10</v>
      </c>
      <c r="D1040" s="4" t="s">
        <v>9</v>
      </c>
      <c r="E1040" s="37">
        <v>38</v>
      </c>
      <c r="F1040" s="37">
        <v>31.6</v>
      </c>
      <c r="G1040" s="6" t="s">
        <v>5</v>
      </c>
      <c r="H1040" s="5">
        <v>44</v>
      </c>
      <c r="I1040" s="4" t="s">
        <v>52</v>
      </c>
      <c r="J1040" s="3" t="s">
        <v>3</v>
      </c>
      <c r="K1040" s="2">
        <v>2003</v>
      </c>
      <c r="L1040" s="38" t="s">
        <v>2</v>
      </c>
      <c r="M1040" s="8" t="s">
        <v>307</v>
      </c>
      <c r="N1040" s="39"/>
      <c r="O1040" s="35"/>
      <c r="P1040" s="35"/>
      <c r="Q1040" s="35"/>
      <c r="R1040" s="35"/>
      <c r="S1040" s="35"/>
      <c r="T1040" s="35"/>
      <c r="U1040" s="35"/>
      <c r="V1040" s="35"/>
      <c r="W1040" s="35"/>
      <c r="X1040" s="35"/>
    </row>
    <row r="1041" spans="1:24" ht="22.5">
      <c r="A1041" s="36">
        <v>1039</v>
      </c>
      <c r="B1041" s="7" t="s">
        <v>313</v>
      </c>
      <c r="C1041" s="4" t="s">
        <v>10</v>
      </c>
      <c r="D1041" s="4" t="s">
        <v>6</v>
      </c>
      <c r="E1041" s="37">
        <v>38</v>
      </c>
      <c r="F1041" s="37">
        <v>31.6</v>
      </c>
      <c r="G1041" s="6" t="s">
        <v>5</v>
      </c>
      <c r="H1041" s="5">
        <v>44</v>
      </c>
      <c r="I1041" s="4" t="s">
        <v>52</v>
      </c>
      <c r="J1041" s="3" t="s">
        <v>3</v>
      </c>
      <c r="K1041" s="2">
        <v>2003</v>
      </c>
      <c r="L1041" s="38" t="s">
        <v>2</v>
      </c>
      <c r="M1041" s="8" t="s">
        <v>307</v>
      </c>
      <c r="N1041" s="39"/>
      <c r="O1041" s="35"/>
      <c r="P1041" s="35"/>
      <c r="Q1041" s="35"/>
      <c r="R1041" s="35"/>
      <c r="S1041" s="35"/>
      <c r="T1041" s="35"/>
      <c r="U1041" s="35"/>
      <c r="V1041" s="35"/>
      <c r="W1041" s="35"/>
      <c r="X1041" s="35"/>
    </row>
    <row r="1042" spans="1:24" ht="22.5">
      <c r="A1042" s="36">
        <v>1040</v>
      </c>
      <c r="B1042" s="7" t="s">
        <v>313</v>
      </c>
      <c r="C1042" s="4" t="s">
        <v>10</v>
      </c>
      <c r="D1042" s="4" t="s">
        <v>9</v>
      </c>
      <c r="E1042" s="37">
        <v>57</v>
      </c>
      <c r="F1042" s="37">
        <v>50</v>
      </c>
      <c r="G1042" s="6" t="s">
        <v>5</v>
      </c>
      <c r="H1042" s="5">
        <v>220</v>
      </c>
      <c r="I1042" s="4" t="s">
        <v>52</v>
      </c>
      <c r="J1042" s="3" t="s">
        <v>3</v>
      </c>
      <c r="K1042" s="2">
        <v>2003</v>
      </c>
      <c r="L1042" s="38" t="s">
        <v>2</v>
      </c>
      <c r="M1042" s="8" t="s">
        <v>307</v>
      </c>
      <c r="N1042" s="39"/>
      <c r="O1042" s="35"/>
      <c r="P1042" s="35"/>
      <c r="Q1042" s="35"/>
      <c r="R1042" s="35"/>
      <c r="S1042" s="35"/>
      <c r="T1042" s="35"/>
      <c r="U1042" s="35"/>
      <c r="V1042" s="35"/>
      <c r="W1042" s="35"/>
      <c r="X1042" s="35"/>
    </row>
    <row r="1043" spans="1:24" ht="22.5">
      <c r="A1043" s="36">
        <v>1041</v>
      </c>
      <c r="B1043" s="7" t="s">
        <v>313</v>
      </c>
      <c r="C1043" s="4" t="s">
        <v>10</v>
      </c>
      <c r="D1043" s="4" t="s">
        <v>6</v>
      </c>
      <c r="E1043" s="37">
        <v>57</v>
      </c>
      <c r="F1043" s="37">
        <v>50</v>
      </c>
      <c r="G1043" s="6" t="s">
        <v>5</v>
      </c>
      <c r="H1043" s="5">
        <v>220</v>
      </c>
      <c r="I1043" s="4" t="s">
        <v>52</v>
      </c>
      <c r="J1043" s="3" t="s">
        <v>3</v>
      </c>
      <c r="K1043" s="2">
        <v>2003</v>
      </c>
      <c r="L1043" s="38" t="s">
        <v>2</v>
      </c>
      <c r="M1043" s="8" t="s">
        <v>307</v>
      </c>
      <c r="N1043" s="39"/>
      <c r="O1043" s="35"/>
      <c r="P1043" s="35"/>
      <c r="Q1043" s="35"/>
      <c r="R1043" s="35"/>
      <c r="S1043" s="35"/>
      <c r="T1043" s="35"/>
      <c r="U1043" s="35"/>
      <c r="V1043" s="35"/>
      <c r="W1043" s="35"/>
      <c r="X1043" s="35"/>
    </row>
    <row r="1044" spans="1:24" ht="22.5">
      <c r="A1044" s="36">
        <v>1042</v>
      </c>
      <c r="B1044" s="7" t="s">
        <v>312</v>
      </c>
      <c r="C1044" s="4" t="s">
        <v>10</v>
      </c>
      <c r="D1044" s="4" t="s">
        <v>9</v>
      </c>
      <c r="E1044" s="37">
        <v>57</v>
      </c>
      <c r="F1044" s="37">
        <v>50</v>
      </c>
      <c r="G1044" s="6" t="s">
        <v>5</v>
      </c>
      <c r="H1044" s="5">
        <v>28.6</v>
      </c>
      <c r="I1044" s="4" t="s">
        <v>52</v>
      </c>
      <c r="J1044" s="3" t="s">
        <v>3</v>
      </c>
      <c r="K1044" s="2">
        <v>1983</v>
      </c>
      <c r="L1044" s="38" t="s">
        <v>2</v>
      </c>
      <c r="M1044" s="8" t="s">
        <v>307</v>
      </c>
      <c r="N1044" s="39"/>
      <c r="O1044" s="35"/>
      <c r="P1044" s="35"/>
      <c r="Q1044" s="35"/>
      <c r="R1044" s="35"/>
      <c r="S1044" s="35"/>
      <c r="T1044" s="35"/>
      <c r="U1044" s="35"/>
      <c r="V1044" s="35"/>
      <c r="W1044" s="35"/>
      <c r="X1044" s="35"/>
    </row>
    <row r="1045" spans="1:24" ht="22.5">
      <c r="A1045" s="36">
        <v>1043</v>
      </c>
      <c r="B1045" s="7" t="s">
        <v>312</v>
      </c>
      <c r="C1045" s="4" t="s">
        <v>10</v>
      </c>
      <c r="D1045" s="4" t="s">
        <v>6</v>
      </c>
      <c r="E1045" s="37">
        <v>57</v>
      </c>
      <c r="F1045" s="37">
        <v>50</v>
      </c>
      <c r="G1045" s="6" t="s">
        <v>5</v>
      </c>
      <c r="H1045" s="5">
        <v>28.6</v>
      </c>
      <c r="I1045" s="4" t="s">
        <v>52</v>
      </c>
      <c r="J1045" s="3" t="s">
        <v>3</v>
      </c>
      <c r="K1045" s="2">
        <v>1983</v>
      </c>
      <c r="L1045" s="38" t="s">
        <v>2</v>
      </c>
      <c r="M1045" s="8" t="s">
        <v>307</v>
      </c>
      <c r="N1045" s="39"/>
      <c r="O1045" s="35"/>
      <c r="P1045" s="35"/>
      <c r="Q1045" s="35"/>
      <c r="R1045" s="35"/>
      <c r="S1045" s="35"/>
      <c r="T1045" s="35"/>
      <c r="U1045" s="35"/>
      <c r="V1045" s="35"/>
      <c r="W1045" s="35"/>
      <c r="X1045" s="35"/>
    </row>
    <row r="1046" spans="1:24" ht="22.5">
      <c r="A1046" s="36">
        <v>1044</v>
      </c>
      <c r="B1046" s="7" t="s">
        <v>311</v>
      </c>
      <c r="C1046" s="4" t="s">
        <v>10</v>
      </c>
      <c r="D1046" s="4" t="s">
        <v>9</v>
      </c>
      <c r="E1046" s="37">
        <v>57</v>
      </c>
      <c r="F1046" s="37">
        <v>50</v>
      </c>
      <c r="G1046" s="6" t="s">
        <v>5</v>
      </c>
      <c r="H1046" s="5">
        <v>43</v>
      </c>
      <c r="I1046" s="4" t="s">
        <v>52</v>
      </c>
      <c r="J1046" s="3" t="s">
        <v>3</v>
      </c>
      <c r="K1046" s="2">
        <v>2003</v>
      </c>
      <c r="L1046" s="38" t="s">
        <v>2</v>
      </c>
      <c r="M1046" s="8" t="s">
        <v>307</v>
      </c>
      <c r="N1046" s="39"/>
      <c r="O1046" s="35"/>
      <c r="P1046" s="35"/>
      <c r="Q1046" s="35"/>
      <c r="R1046" s="35"/>
      <c r="S1046" s="35"/>
      <c r="T1046" s="35"/>
      <c r="U1046" s="35"/>
      <c r="V1046" s="35"/>
      <c r="W1046" s="35"/>
      <c r="X1046" s="35"/>
    </row>
    <row r="1047" spans="1:24" ht="22.5">
      <c r="A1047" s="36">
        <v>1045</v>
      </c>
      <c r="B1047" s="7" t="s">
        <v>311</v>
      </c>
      <c r="C1047" s="4" t="s">
        <v>10</v>
      </c>
      <c r="D1047" s="4" t="s">
        <v>6</v>
      </c>
      <c r="E1047" s="37">
        <v>57</v>
      </c>
      <c r="F1047" s="37">
        <v>50</v>
      </c>
      <c r="G1047" s="6" t="s">
        <v>5</v>
      </c>
      <c r="H1047" s="5">
        <v>43</v>
      </c>
      <c r="I1047" s="4" t="s">
        <v>52</v>
      </c>
      <c r="J1047" s="3" t="s">
        <v>3</v>
      </c>
      <c r="K1047" s="2">
        <v>2003</v>
      </c>
      <c r="L1047" s="38" t="s">
        <v>2</v>
      </c>
      <c r="M1047" s="8" t="s">
        <v>307</v>
      </c>
      <c r="N1047" s="39"/>
      <c r="O1047" s="35"/>
      <c r="P1047" s="35"/>
      <c r="Q1047" s="35"/>
      <c r="R1047" s="35"/>
      <c r="S1047" s="35"/>
      <c r="T1047" s="35"/>
      <c r="U1047" s="35"/>
      <c r="V1047" s="35"/>
      <c r="W1047" s="35"/>
      <c r="X1047" s="35"/>
    </row>
    <row r="1048" spans="1:24" ht="22.5">
      <c r="A1048" s="36">
        <v>1046</v>
      </c>
      <c r="B1048" s="7" t="s">
        <v>310</v>
      </c>
      <c r="C1048" s="4" t="s">
        <v>10</v>
      </c>
      <c r="D1048" s="4" t="s">
        <v>9</v>
      </c>
      <c r="E1048" s="37">
        <v>57</v>
      </c>
      <c r="F1048" s="37">
        <v>50</v>
      </c>
      <c r="G1048" s="6" t="s">
        <v>5</v>
      </c>
      <c r="H1048" s="5">
        <v>132</v>
      </c>
      <c r="I1048" s="4" t="s">
        <v>52</v>
      </c>
      <c r="J1048" s="3" t="s">
        <v>3</v>
      </c>
      <c r="K1048" s="2">
        <v>1983</v>
      </c>
      <c r="L1048" s="38" t="s">
        <v>2</v>
      </c>
      <c r="M1048" s="8" t="s">
        <v>307</v>
      </c>
      <c r="N1048" s="39"/>
      <c r="O1048" s="35"/>
      <c r="P1048" s="35"/>
      <c r="Q1048" s="35"/>
      <c r="R1048" s="35"/>
      <c r="S1048" s="35"/>
      <c r="T1048" s="35"/>
      <c r="U1048" s="35"/>
      <c r="V1048" s="35"/>
      <c r="W1048" s="35"/>
      <c r="X1048" s="35"/>
    </row>
    <row r="1049" spans="1:24" ht="22.5">
      <c r="A1049" s="36">
        <v>1047</v>
      </c>
      <c r="B1049" s="7" t="s">
        <v>308</v>
      </c>
      <c r="C1049" s="4" t="s">
        <v>10</v>
      </c>
      <c r="D1049" s="4" t="s">
        <v>6</v>
      </c>
      <c r="E1049" s="37">
        <v>57</v>
      </c>
      <c r="F1049" s="37">
        <v>50</v>
      </c>
      <c r="G1049" s="6" t="s">
        <v>5</v>
      </c>
      <c r="H1049" s="5">
        <v>132</v>
      </c>
      <c r="I1049" s="4" t="s">
        <v>52</v>
      </c>
      <c r="J1049" s="3" t="s">
        <v>3</v>
      </c>
      <c r="K1049" s="2">
        <v>1983</v>
      </c>
      <c r="L1049" s="38" t="s">
        <v>2</v>
      </c>
      <c r="M1049" s="8" t="s">
        <v>307</v>
      </c>
      <c r="N1049" s="39"/>
      <c r="O1049" s="35"/>
      <c r="P1049" s="35"/>
      <c r="Q1049" s="35"/>
      <c r="R1049" s="35"/>
      <c r="S1049" s="35"/>
      <c r="T1049" s="35"/>
      <c r="U1049" s="35"/>
      <c r="V1049" s="35"/>
      <c r="W1049" s="35"/>
      <c r="X1049" s="35"/>
    </row>
    <row r="1050" spans="1:24" ht="22.5">
      <c r="A1050" s="36">
        <v>1048</v>
      </c>
      <c r="B1050" s="7" t="s">
        <v>309</v>
      </c>
      <c r="C1050" s="4" t="s">
        <v>10</v>
      </c>
      <c r="D1050" s="4" t="s">
        <v>9</v>
      </c>
      <c r="E1050" s="37">
        <v>57</v>
      </c>
      <c r="F1050" s="37">
        <v>50</v>
      </c>
      <c r="G1050" s="6" t="s">
        <v>5</v>
      </c>
      <c r="H1050" s="5">
        <v>118</v>
      </c>
      <c r="I1050" s="4" t="s">
        <v>52</v>
      </c>
      <c r="J1050" s="3" t="s">
        <v>3</v>
      </c>
      <c r="K1050" s="2">
        <v>2002</v>
      </c>
      <c r="L1050" s="38" t="s">
        <v>2</v>
      </c>
      <c r="M1050" s="8" t="s">
        <v>307</v>
      </c>
      <c r="N1050" s="39"/>
      <c r="O1050" s="35"/>
      <c r="P1050" s="35"/>
      <c r="Q1050" s="35"/>
      <c r="R1050" s="35"/>
      <c r="S1050" s="35"/>
      <c r="T1050" s="35"/>
      <c r="U1050" s="35"/>
      <c r="V1050" s="35"/>
      <c r="W1050" s="35"/>
      <c r="X1050" s="35"/>
    </row>
    <row r="1051" spans="1:24" ht="22.5">
      <c r="A1051" s="36">
        <v>1049</v>
      </c>
      <c r="B1051" s="7" t="s">
        <v>309</v>
      </c>
      <c r="C1051" s="4" t="s">
        <v>10</v>
      </c>
      <c r="D1051" s="4" t="s">
        <v>6</v>
      </c>
      <c r="E1051" s="37">
        <v>57</v>
      </c>
      <c r="F1051" s="37">
        <v>50</v>
      </c>
      <c r="G1051" s="6" t="s">
        <v>5</v>
      </c>
      <c r="H1051" s="5">
        <v>118</v>
      </c>
      <c r="I1051" s="4" t="s">
        <v>52</v>
      </c>
      <c r="J1051" s="3" t="s">
        <v>3</v>
      </c>
      <c r="K1051" s="2">
        <v>2002</v>
      </c>
      <c r="L1051" s="38" t="s">
        <v>2</v>
      </c>
      <c r="M1051" s="8" t="s">
        <v>307</v>
      </c>
      <c r="N1051" s="39"/>
      <c r="O1051" s="35"/>
      <c r="P1051" s="35"/>
      <c r="Q1051" s="35"/>
      <c r="R1051" s="35"/>
      <c r="S1051" s="35"/>
      <c r="T1051" s="35"/>
      <c r="U1051" s="35"/>
      <c r="V1051" s="35"/>
      <c r="W1051" s="35"/>
      <c r="X1051" s="35"/>
    </row>
    <row r="1052" spans="1:24" ht="22.5">
      <c r="A1052" s="36">
        <v>1050</v>
      </c>
      <c r="B1052" s="7" t="s">
        <v>308</v>
      </c>
      <c r="C1052" s="4" t="s">
        <v>10</v>
      </c>
      <c r="D1052" s="4" t="s">
        <v>9</v>
      </c>
      <c r="E1052" s="37">
        <v>32</v>
      </c>
      <c r="F1052" s="37">
        <v>25.6</v>
      </c>
      <c r="G1052" s="6" t="s">
        <v>5</v>
      </c>
      <c r="H1052" s="5">
        <v>50</v>
      </c>
      <c r="I1052" s="4" t="s">
        <v>52</v>
      </c>
      <c r="J1052" s="3" t="s">
        <v>3</v>
      </c>
      <c r="K1052" s="2">
        <v>2013</v>
      </c>
      <c r="L1052" s="38" t="s">
        <v>2</v>
      </c>
      <c r="M1052" s="8" t="s">
        <v>307</v>
      </c>
      <c r="N1052" s="39"/>
      <c r="O1052" s="35"/>
      <c r="P1052" s="35"/>
      <c r="Q1052" s="35"/>
      <c r="R1052" s="35"/>
      <c r="S1052" s="35"/>
      <c r="T1052" s="35"/>
      <c r="U1052" s="35"/>
      <c r="V1052" s="35"/>
      <c r="W1052" s="35"/>
      <c r="X1052" s="35"/>
    </row>
    <row r="1053" spans="1:24" ht="22.5">
      <c r="A1053" s="36">
        <v>1051</v>
      </c>
      <c r="B1053" s="7" t="s">
        <v>308</v>
      </c>
      <c r="C1053" s="4" t="s">
        <v>10</v>
      </c>
      <c r="D1053" s="4" t="s">
        <v>6</v>
      </c>
      <c r="E1053" s="37">
        <v>32</v>
      </c>
      <c r="F1053" s="37">
        <v>25.6</v>
      </c>
      <c r="G1053" s="6" t="s">
        <v>5</v>
      </c>
      <c r="H1053" s="5">
        <v>50</v>
      </c>
      <c r="I1053" s="4" t="s">
        <v>52</v>
      </c>
      <c r="J1053" s="3" t="s">
        <v>3</v>
      </c>
      <c r="K1053" s="2">
        <v>2013</v>
      </c>
      <c r="L1053" s="38" t="s">
        <v>2</v>
      </c>
      <c r="M1053" s="8" t="s">
        <v>307</v>
      </c>
      <c r="N1053" s="39"/>
      <c r="O1053" s="35"/>
      <c r="P1053" s="35"/>
      <c r="Q1053" s="35"/>
      <c r="R1053" s="35"/>
      <c r="S1053" s="35"/>
      <c r="T1053" s="35"/>
      <c r="U1053" s="35"/>
      <c r="V1053" s="35"/>
      <c r="W1053" s="35"/>
      <c r="X1053" s="35"/>
    </row>
    <row r="1054" spans="1:24" ht="25.5">
      <c r="A1054" s="36">
        <v>1052</v>
      </c>
      <c r="B1054" s="7" t="s">
        <v>274</v>
      </c>
      <c r="C1054" s="4" t="s">
        <v>10</v>
      </c>
      <c r="D1054" s="4" t="s">
        <v>9</v>
      </c>
      <c r="E1054" s="37">
        <v>57</v>
      </c>
      <c r="F1054" s="37">
        <v>50</v>
      </c>
      <c r="G1054" s="6" t="s">
        <v>5</v>
      </c>
      <c r="H1054" s="5">
        <v>98.8</v>
      </c>
      <c r="I1054" s="4" t="s">
        <v>52</v>
      </c>
      <c r="J1054" s="3" t="s">
        <v>3</v>
      </c>
      <c r="K1054" s="2">
        <v>1986</v>
      </c>
      <c r="L1054" s="38" t="s">
        <v>2</v>
      </c>
      <c r="M1054" s="8" t="s">
        <v>111</v>
      </c>
      <c r="N1054" s="39" t="s">
        <v>271</v>
      </c>
      <c r="O1054" s="35"/>
      <c r="P1054" s="35"/>
      <c r="Q1054" s="35"/>
      <c r="R1054" s="35"/>
      <c r="S1054" s="35"/>
      <c r="T1054" s="35"/>
      <c r="U1054" s="35"/>
      <c r="V1054" s="35"/>
      <c r="W1054" s="35"/>
      <c r="X1054" s="35"/>
    </row>
    <row r="1055" spans="1:24" ht="25.5">
      <c r="A1055" s="36">
        <v>1053</v>
      </c>
      <c r="B1055" s="7" t="s">
        <v>274</v>
      </c>
      <c r="C1055" s="4" t="s">
        <v>10</v>
      </c>
      <c r="D1055" s="4" t="s">
        <v>6</v>
      </c>
      <c r="E1055" s="37">
        <v>57</v>
      </c>
      <c r="F1055" s="37">
        <v>50</v>
      </c>
      <c r="G1055" s="6" t="s">
        <v>5</v>
      </c>
      <c r="H1055" s="5">
        <v>98.8</v>
      </c>
      <c r="I1055" s="4" t="s">
        <v>52</v>
      </c>
      <c r="J1055" s="3" t="s">
        <v>3</v>
      </c>
      <c r="K1055" s="2">
        <v>1986</v>
      </c>
      <c r="L1055" s="38" t="s">
        <v>2</v>
      </c>
      <c r="M1055" s="8" t="s">
        <v>111</v>
      </c>
      <c r="N1055" s="39" t="s">
        <v>271</v>
      </c>
      <c r="O1055" s="35"/>
      <c r="P1055" s="35"/>
      <c r="Q1055" s="35"/>
      <c r="R1055" s="35"/>
      <c r="S1055" s="35"/>
      <c r="T1055" s="35"/>
      <c r="U1055" s="35"/>
      <c r="V1055" s="35"/>
      <c r="W1055" s="35"/>
      <c r="X1055" s="35"/>
    </row>
    <row r="1056" spans="1:24" ht="25.5">
      <c r="A1056" s="36">
        <v>1054</v>
      </c>
      <c r="B1056" s="7" t="s">
        <v>274</v>
      </c>
      <c r="C1056" s="4" t="s">
        <v>10</v>
      </c>
      <c r="D1056" s="4" t="s">
        <v>9</v>
      </c>
      <c r="E1056" s="37">
        <v>76</v>
      </c>
      <c r="F1056" s="37">
        <v>69</v>
      </c>
      <c r="G1056" s="6" t="s">
        <v>5</v>
      </c>
      <c r="H1056" s="5">
        <f>107.3-36</f>
        <v>71.3</v>
      </c>
      <c r="I1056" s="4" t="s">
        <v>52</v>
      </c>
      <c r="J1056" s="3" t="s">
        <v>3</v>
      </c>
      <c r="K1056" s="2">
        <v>1986</v>
      </c>
      <c r="L1056" s="38" t="s">
        <v>2</v>
      </c>
      <c r="M1056" s="8" t="s">
        <v>111</v>
      </c>
      <c r="N1056" s="39" t="s">
        <v>271</v>
      </c>
      <c r="O1056" s="35"/>
      <c r="P1056" s="35"/>
      <c r="Q1056" s="35"/>
      <c r="R1056" s="35"/>
      <c r="S1056" s="35"/>
      <c r="T1056" s="35"/>
      <c r="U1056" s="35"/>
      <c r="V1056" s="35"/>
      <c r="W1056" s="35"/>
      <c r="X1056" s="35"/>
    </row>
    <row r="1057" spans="1:24" ht="25.5">
      <c r="A1057" s="36">
        <v>1055</v>
      </c>
      <c r="B1057" s="7" t="s">
        <v>274</v>
      </c>
      <c r="C1057" s="4" t="s">
        <v>10</v>
      </c>
      <c r="D1057" s="4" t="s">
        <v>6</v>
      </c>
      <c r="E1057" s="37">
        <v>76</v>
      </c>
      <c r="F1057" s="37">
        <v>69</v>
      </c>
      <c r="G1057" s="6" t="s">
        <v>5</v>
      </c>
      <c r="H1057" s="5">
        <f>107.3-36</f>
        <v>71.3</v>
      </c>
      <c r="I1057" s="4" t="s">
        <v>52</v>
      </c>
      <c r="J1057" s="3" t="s">
        <v>3</v>
      </c>
      <c r="K1057" s="2">
        <v>1986</v>
      </c>
      <c r="L1057" s="38" t="s">
        <v>2</v>
      </c>
      <c r="M1057" s="8" t="s">
        <v>111</v>
      </c>
      <c r="N1057" s="39" t="s">
        <v>271</v>
      </c>
      <c r="O1057" s="35"/>
      <c r="P1057" s="35"/>
      <c r="Q1057" s="35"/>
      <c r="R1057" s="35"/>
      <c r="S1057" s="35"/>
      <c r="T1057" s="35"/>
      <c r="U1057" s="35"/>
      <c r="V1057" s="35"/>
      <c r="W1057" s="35"/>
      <c r="X1057" s="35"/>
    </row>
    <row r="1058" spans="1:24" ht="25.5">
      <c r="A1058" s="36">
        <v>1056</v>
      </c>
      <c r="B1058" s="7" t="s">
        <v>274</v>
      </c>
      <c r="C1058" s="4" t="s">
        <v>10</v>
      </c>
      <c r="D1058" s="4" t="s">
        <v>9</v>
      </c>
      <c r="E1058" s="37">
        <v>89</v>
      </c>
      <c r="F1058" s="37">
        <v>82</v>
      </c>
      <c r="G1058" s="6" t="s">
        <v>5</v>
      </c>
      <c r="H1058" s="5">
        <v>259.8</v>
      </c>
      <c r="I1058" s="4" t="s">
        <v>52</v>
      </c>
      <c r="J1058" s="3" t="s">
        <v>3</v>
      </c>
      <c r="K1058" s="2">
        <v>1986</v>
      </c>
      <c r="L1058" s="38" t="s">
        <v>2</v>
      </c>
      <c r="M1058" s="8" t="s">
        <v>111</v>
      </c>
      <c r="N1058" s="39" t="s">
        <v>271</v>
      </c>
      <c r="O1058" s="35"/>
      <c r="P1058" s="35"/>
      <c r="Q1058" s="35"/>
      <c r="R1058" s="35"/>
      <c r="S1058" s="35"/>
      <c r="T1058" s="35"/>
      <c r="U1058" s="35"/>
      <c r="V1058" s="35"/>
      <c r="W1058" s="35"/>
      <c r="X1058" s="35"/>
    </row>
    <row r="1059" spans="1:24" ht="25.5">
      <c r="A1059" s="36">
        <v>1057</v>
      </c>
      <c r="B1059" s="7" t="s">
        <v>274</v>
      </c>
      <c r="C1059" s="4" t="s">
        <v>10</v>
      </c>
      <c r="D1059" s="4" t="s">
        <v>6</v>
      </c>
      <c r="E1059" s="37">
        <v>89</v>
      </c>
      <c r="F1059" s="37">
        <v>82</v>
      </c>
      <c r="G1059" s="6" t="s">
        <v>5</v>
      </c>
      <c r="H1059" s="5">
        <v>259.8</v>
      </c>
      <c r="I1059" s="4" t="s">
        <v>52</v>
      </c>
      <c r="J1059" s="3" t="s">
        <v>3</v>
      </c>
      <c r="K1059" s="2">
        <v>1986</v>
      </c>
      <c r="L1059" s="38" t="s">
        <v>2</v>
      </c>
      <c r="M1059" s="8" t="s">
        <v>111</v>
      </c>
      <c r="N1059" s="39" t="s">
        <v>271</v>
      </c>
      <c r="O1059" s="35"/>
      <c r="P1059" s="35"/>
      <c r="Q1059" s="35"/>
      <c r="R1059" s="35"/>
      <c r="S1059" s="35"/>
      <c r="T1059" s="35"/>
      <c r="U1059" s="35"/>
      <c r="V1059" s="35"/>
      <c r="W1059" s="35"/>
      <c r="X1059" s="35"/>
    </row>
    <row r="1060" spans="1:24" ht="25.5">
      <c r="A1060" s="36">
        <v>1058</v>
      </c>
      <c r="B1060" s="7" t="s">
        <v>274</v>
      </c>
      <c r="C1060" s="4" t="s">
        <v>10</v>
      </c>
      <c r="D1060" s="4" t="s">
        <v>9</v>
      </c>
      <c r="E1060" s="37">
        <v>38</v>
      </c>
      <c r="F1060" s="37">
        <v>31.6</v>
      </c>
      <c r="G1060" s="6" t="s">
        <v>5</v>
      </c>
      <c r="H1060" s="5">
        <v>19.5</v>
      </c>
      <c r="I1060" s="4" t="s">
        <v>52</v>
      </c>
      <c r="J1060" s="3" t="s">
        <v>3</v>
      </c>
      <c r="K1060" s="2">
        <v>1986</v>
      </c>
      <c r="L1060" s="38" t="s">
        <v>2</v>
      </c>
      <c r="M1060" s="8" t="s">
        <v>111</v>
      </c>
      <c r="N1060" s="39" t="s">
        <v>271</v>
      </c>
      <c r="O1060" s="35"/>
      <c r="P1060" s="35"/>
      <c r="Q1060" s="35"/>
      <c r="R1060" s="35"/>
      <c r="S1060" s="35"/>
      <c r="T1060" s="35"/>
      <c r="U1060" s="35"/>
      <c r="V1060" s="35"/>
      <c r="W1060" s="35"/>
      <c r="X1060" s="35"/>
    </row>
    <row r="1061" spans="1:24" ht="25.5">
      <c r="A1061" s="36">
        <v>1059</v>
      </c>
      <c r="B1061" s="7" t="s">
        <v>274</v>
      </c>
      <c r="C1061" s="4" t="s">
        <v>10</v>
      </c>
      <c r="D1061" s="4" t="s">
        <v>6</v>
      </c>
      <c r="E1061" s="37">
        <v>38</v>
      </c>
      <c r="F1061" s="37">
        <v>31.6</v>
      </c>
      <c r="G1061" s="6" t="s">
        <v>5</v>
      </c>
      <c r="H1061" s="5">
        <v>19.5</v>
      </c>
      <c r="I1061" s="4" t="s">
        <v>52</v>
      </c>
      <c r="J1061" s="3" t="s">
        <v>3</v>
      </c>
      <c r="K1061" s="2">
        <v>1986</v>
      </c>
      <c r="L1061" s="38" t="s">
        <v>2</v>
      </c>
      <c r="M1061" s="8" t="s">
        <v>111</v>
      </c>
      <c r="N1061" s="39" t="s">
        <v>271</v>
      </c>
      <c r="O1061" s="35"/>
      <c r="P1061" s="35"/>
      <c r="Q1061" s="35"/>
      <c r="R1061" s="35"/>
      <c r="S1061" s="35"/>
      <c r="T1061" s="35"/>
      <c r="U1061" s="35"/>
      <c r="V1061" s="35"/>
      <c r="W1061" s="35"/>
      <c r="X1061" s="35"/>
    </row>
    <row r="1062" spans="1:24" ht="25.5">
      <c r="A1062" s="36">
        <v>1060</v>
      </c>
      <c r="B1062" s="7" t="s">
        <v>278</v>
      </c>
      <c r="C1062" s="4" t="s">
        <v>10</v>
      </c>
      <c r="D1062" s="4" t="s">
        <v>9</v>
      </c>
      <c r="E1062" s="37">
        <v>133</v>
      </c>
      <c r="F1062" s="37">
        <v>124</v>
      </c>
      <c r="G1062" s="6" t="s">
        <v>5</v>
      </c>
      <c r="H1062" s="5">
        <v>101.3</v>
      </c>
      <c r="I1062" s="4" t="s">
        <v>52</v>
      </c>
      <c r="J1062" s="3" t="s">
        <v>3</v>
      </c>
      <c r="K1062" s="2">
        <v>1990</v>
      </c>
      <c r="L1062" s="38" t="s">
        <v>2</v>
      </c>
      <c r="M1062" s="8" t="s">
        <v>111</v>
      </c>
      <c r="N1062" s="39" t="s">
        <v>271</v>
      </c>
      <c r="O1062" s="35"/>
      <c r="P1062" s="35"/>
      <c r="Q1062" s="35"/>
      <c r="R1062" s="35"/>
      <c r="S1062" s="35"/>
      <c r="T1062" s="35"/>
      <c r="U1062" s="35"/>
      <c r="V1062" s="35"/>
      <c r="W1062" s="35"/>
      <c r="X1062" s="35"/>
    </row>
    <row r="1063" spans="1:24" ht="25.5">
      <c r="A1063" s="36">
        <v>1061</v>
      </c>
      <c r="B1063" s="7" t="s">
        <v>278</v>
      </c>
      <c r="C1063" s="4" t="s">
        <v>10</v>
      </c>
      <c r="D1063" s="4" t="s">
        <v>6</v>
      </c>
      <c r="E1063" s="37">
        <v>133</v>
      </c>
      <c r="F1063" s="37">
        <v>124</v>
      </c>
      <c r="G1063" s="6" t="s">
        <v>5</v>
      </c>
      <c r="H1063" s="5">
        <v>101.3</v>
      </c>
      <c r="I1063" s="4" t="s">
        <v>52</v>
      </c>
      <c r="J1063" s="3" t="s">
        <v>3</v>
      </c>
      <c r="K1063" s="2">
        <v>1990</v>
      </c>
      <c r="L1063" s="38" t="s">
        <v>2</v>
      </c>
      <c r="M1063" s="8" t="s">
        <v>111</v>
      </c>
      <c r="N1063" s="39" t="s">
        <v>271</v>
      </c>
      <c r="O1063" s="35"/>
      <c r="P1063" s="35"/>
      <c r="Q1063" s="35"/>
      <c r="R1063" s="35"/>
      <c r="S1063" s="35"/>
      <c r="T1063" s="35"/>
      <c r="U1063" s="35"/>
      <c r="V1063" s="35"/>
      <c r="W1063" s="35"/>
      <c r="X1063" s="35"/>
    </row>
    <row r="1064" spans="1:24" ht="25.5">
      <c r="A1064" s="36">
        <v>1062</v>
      </c>
      <c r="B1064" s="7" t="s">
        <v>278</v>
      </c>
      <c r="C1064" s="4" t="s">
        <v>10</v>
      </c>
      <c r="D1064" s="4" t="s">
        <v>9</v>
      </c>
      <c r="E1064" s="37">
        <v>89</v>
      </c>
      <c r="F1064" s="37">
        <v>82</v>
      </c>
      <c r="G1064" s="6" t="s">
        <v>5</v>
      </c>
      <c r="H1064" s="5">
        <v>45.9</v>
      </c>
      <c r="I1064" s="4" t="s">
        <v>52</v>
      </c>
      <c r="J1064" s="3" t="s">
        <v>3</v>
      </c>
      <c r="K1064" s="2">
        <v>1990</v>
      </c>
      <c r="L1064" s="38" t="s">
        <v>2</v>
      </c>
      <c r="M1064" s="8" t="s">
        <v>111</v>
      </c>
      <c r="N1064" s="39" t="s">
        <v>271</v>
      </c>
      <c r="O1064" s="35"/>
      <c r="P1064" s="35"/>
      <c r="Q1064" s="35"/>
      <c r="R1064" s="35"/>
      <c r="S1064" s="35"/>
      <c r="T1064" s="35"/>
      <c r="U1064" s="35"/>
      <c r="V1064" s="35"/>
      <c r="W1064" s="35"/>
      <c r="X1064" s="35"/>
    </row>
    <row r="1065" spans="1:24" ht="25.5">
      <c r="A1065" s="36">
        <v>1063</v>
      </c>
      <c r="B1065" s="7" t="s">
        <v>278</v>
      </c>
      <c r="C1065" s="4" t="s">
        <v>10</v>
      </c>
      <c r="D1065" s="4" t="s">
        <v>6</v>
      </c>
      <c r="E1065" s="37">
        <v>89</v>
      </c>
      <c r="F1065" s="37">
        <v>82</v>
      </c>
      <c r="G1065" s="6" t="s">
        <v>5</v>
      </c>
      <c r="H1065" s="5">
        <v>45.9</v>
      </c>
      <c r="I1065" s="4" t="s">
        <v>52</v>
      </c>
      <c r="J1065" s="3" t="s">
        <v>3</v>
      </c>
      <c r="K1065" s="2">
        <v>1990</v>
      </c>
      <c r="L1065" s="38" t="s">
        <v>2</v>
      </c>
      <c r="M1065" s="8" t="s">
        <v>111</v>
      </c>
      <c r="N1065" s="39" t="s">
        <v>271</v>
      </c>
      <c r="O1065" s="35"/>
      <c r="P1065" s="35"/>
      <c r="Q1065" s="35"/>
      <c r="R1065" s="35"/>
      <c r="S1065" s="35"/>
      <c r="T1065" s="35"/>
      <c r="U1065" s="35"/>
      <c r="V1065" s="35"/>
      <c r="W1065" s="35"/>
      <c r="X1065" s="35"/>
    </row>
    <row r="1066" spans="1:24" ht="25.5">
      <c r="A1066" s="36">
        <v>1064</v>
      </c>
      <c r="B1066" s="7" t="s">
        <v>278</v>
      </c>
      <c r="C1066" s="4" t="s">
        <v>10</v>
      </c>
      <c r="D1066" s="4" t="s">
        <v>9</v>
      </c>
      <c r="E1066" s="37">
        <v>57</v>
      </c>
      <c r="F1066" s="37">
        <v>50</v>
      </c>
      <c r="G1066" s="6" t="s">
        <v>5</v>
      </c>
      <c r="H1066" s="5">
        <v>94.5</v>
      </c>
      <c r="I1066" s="4" t="s">
        <v>52</v>
      </c>
      <c r="J1066" s="3" t="s">
        <v>3</v>
      </c>
      <c r="K1066" s="2">
        <v>1990</v>
      </c>
      <c r="L1066" s="38" t="s">
        <v>2</v>
      </c>
      <c r="M1066" s="8" t="s">
        <v>111</v>
      </c>
      <c r="N1066" s="39" t="s">
        <v>271</v>
      </c>
      <c r="O1066" s="35"/>
      <c r="P1066" s="35"/>
      <c r="Q1066" s="35"/>
      <c r="R1066" s="35"/>
      <c r="S1066" s="35"/>
      <c r="T1066" s="35"/>
      <c r="U1066" s="35"/>
      <c r="V1066" s="35"/>
      <c r="W1066" s="35"/>
      <c r="X1066" s="35"/>
    </row>
    <row r="1067" spans="1:24" ht="25.5">
      <c r="A1067" s="36">
        <v>1065</v>
      </c>
      <c r="B1067" s="7" t="s">
        <v>278</v>
      </c>
      <c r="C1067" s="4" t="s">
        <v>10</v>
      </c>
      <c r="D1067" s="4" t="s">
        <v>6</v>
      </c>
      <c r="E1067" s="37">
        <v>57</v>
      </c>
      <c r="F1067" s="37">
        <v>50</v>
      </c>
      <c r="G1067" s="6" t="s">
        <v>5</v>
      </c>
      <c r="H1067" s="5">
        <v>94.5</v>
      </c>
      <c r="I1067" s="4" t="s">
        <v>52</v>
      </c>
      <c r="J1067" s="3" t="s">
        <v>3</v>
      </c>
      <c r="K1067" s="2">
        <v>1990</v>
      </c>
      <c r="L1067" s="38" t="s">
        <v>2</v>
      </c>
      <c r="M1067" s="8" t="s">
        <v>111</v>
      </c>
      <c r="N1067" s="39" t="s">
        <v>271</v>
      </c>
      <c r="O1067" s="35"/>
      <c r="P1067" s="35"/>
      <c r="Q1067" s="35"/>
      <c r="R1067" s="35"/>
      <c r="S1067" s="35"/>
      <c r="T1067" s="35"/>
      <c r="U1067" s="35"/>
      <c r="V1067" s="35"/>
      <c r="W1067" s="35"/>
      <c r="X1067" s="35"/>
    </row>
    <row r="1068" spans="1:24" ht="25.5">
      <c r="A1068" s="36">
        <v>1066</v>
      </c>
      <c r="B1068" s="7" t="s">
        <v>278</v>
      </c>
      <c r="C1068" s="4" t="s">
        <v>10</v>
      </c>
      <c r="D1068" s="4" t="s">
        <v>9</v>
      </c>
      <c r="E1068" s="37">
        <v>38</v>
      </c>
      <c r="F1068" s="37">
        <v>31.6</v>
      </c>
      <c r="G1068" s="6" t="s">
        <v>5</v>
      </c>
      <c r="H1068" s="5">
        <v>42.1</v>
      </c>
      <c r="I1068" s="4" t="s">
        <v>52</v>
      </c>
      <c r="J1068" s="3" t="s">
        <v>3</v>
      </c>
      <c r="K1068" s="2">
        <v>1990</v>
      </c>
      <c r="L1068" s="38" t="s">
        <v>2</v>
      </c>
      <c r="M1068" s="8" t="s">
        <v>111</v>
      </c>
      <c r="N1068" s="39" t="s">
        <v>271</v>
      </c>
      <c r="O1068" s="35"/>
      <c r="P1068" s="35"/>
      <c r="Q1068" s="35"/>
      <c r="R1068" s="35"/>
      <c r="S1068" s="35"/>
      <c r="T1068" s="35"/>
      <c r="U1068" s="35"/>
      <c r="V1068" s="35"/>
      <c r="W1068" s="35"/>
      <c r="X1068" s="35"/>
    </row>
    <row r="1069" spans="1:24" ht="25.5">
      <c r="A1069" s="36">
        <v>1067</v>
      </c>
      <c r="B1069" s="7" t="s">
        <v>278</v>
      </c>
      <c r="C1069" s="4" t="s">
        <v>10</v>
      </c>
      <c r="D1069" s="4" t="s">
        <v>6</v>
      </c>
      <c r="E1069" s="37">
        <v>38</v>
      </c>
      <c r="F1069" s="37">
        <v>31.6</v>
      </c>
      <c r="G1069" s="6" t="s">
        <v>5</v>
      </c>
      <c r="H1069" s="5">
        <v>42.1</v>
      </c>
      <c r="I1069" s="4" t="s">
        <v>52</v>
      </c>
      <c r="J1069" s="3" t="s">
        <v>3</v>
      </c>
      <c r="K1069" s="2">
        <v>1990</v>
      </c>
      <c r="L1069" s="38" t="s">
        <v>2</v>
      </c>
      <c r="M1069" s="8" t="s">
        <v>111</v>
      </c>
      <c r="N1069" s="39" t="s">
        <v>271</v>
      </c>
      <c r="O1069" s="35"/>
      <c r="P1069" s="35"/>
      <c r="Q1069" s="35"/>
      <c r="R1069" s="35"/>
      <c r="S1069" s="35"/>
      <c r="T1069" s="35"/>
      <c r="U1069" s="35"/>
      <c r="V1069" s="35"/>
      <c r="W1069" s="35"/>
      <c r="X1069" s="35"/>
    </row>
    <row r="1070" spans="1:24" ht="25.5">
      <c r="A1070" s="36">
        <v>1068</v>
      </c>
      <c r="B1070" s="7" t="s">
        <v>277</v>
      </c>
      <c r="C1070" s="4" t="s">
        <v>10</v>
      </c>
      <c r="D1070" s="4" t="s">
        <v>9</v>
      </c>
      <c r="E1070" s="37">
        <v>114</v>
      </c>
      <c r="F1070" s="37">
        <v>105</v>
      </c>
      <c r="G1070" s="6" t="s">
        <v>5</v>
      </c>
      <c r="H1070" s="5">
        <v>106.1</v>
      </c>
      <c r="I1070" s="4" t="s">
        <v>52</v>
      </c>
      <c r="J1070" s="3" t="s">
        <v>3</v>
      </c>
      <c r="K1070" s="2">
        <v>1990</v>
      </c>
      <c r="L1070" s="38" t="s">
        <v>2</v>
      </c>
      <c r="M1070" s="8" t="s">
        <v>111</v>
      </c>
      <c r="N1070" s="39" t="s">
        <v>271</v>
      </c>
      <c r="O1070" s="35"/>
      <c r="P1070" s="35"/>
      <c r="Q1070" s="35"/>
      <c r="R1070" s="35"/>
      <c r="S1070" s="35"/>
      <c r="T1070" s="35"/>
      <c r="U1070" s="35"/>
      <c r="V1070" s="35"/>
      <c r="W1070" s="35"/>
      <c r="X1070" s="35"/>
    </row>
    <row r="1071" spans="1:24" ht="25.5">
      <c r="A1071" s="36">
        <v>1069</v>
      </c>
      <c r="B1071" s="7" t="s">
        <v>277</v>
      </c>
      <c r="C1071" s="4" t="s">
        <v>10</v>
      </c>
      <c r="D1071" s="4" t="s">
        <v>6</v>
      </c>
      <c r="E1071" s="37">
        <v>114</v>
      </c>
      <c r="F1071" s="37">
        <v>105</v>
      </c>
      <c r="G1071" s="6" t="s">
        <v>5</v>
      </c>
      <c r="H1071" s="5">
        <v>106.1</v>
      </c>
      <c r="I1071" s="4" t="s">
        <v>52</v>
      </c>
      <c r="J1071" s="3" t="s">
        <v>3</v>
      </c>
      <c r="K1071" s="2">
        <v>1990</v>
      </c>
      <c r="L1071" s="38" t="s">
        <v>2</v>
      </c>
      <c r="M1071" s="8" t="s">
        <v>111</v>
      </c>
      <c r="N1071" s="39" t="s">
        <v>271</v>
      </c>
      <c r="O1071" s="35"/>
      <c r="P1071" s="35"/>
      <c r="Q1071" s="35"/>
      <c r="R1071" s="35"/>
      <c r="S1071" s="35"/>
      <c r="T1071" s="35"/>
      <c r="U1071" s="35"/>
      <c r="V1071" s="35"/>
      <c r="W1071" s="35"/>
      <c r="X1071" s="35"/>
    </row>
    <row r="1072" spans="1:24" ht="25.5">
      <c r="A1072" s="36">
        <v>1070</v>
      </c>
      <c r="B1072" s="7" t="s">
        <v>277</v>
      </c>
      <c r="C1072" s="4" t="s">
        <v>10</v>
      </c>
      <c r="D1072" s="4" t="s">
        <v>9</v>
      </c>
      <c r="E1072" s="37">
        <v>89</v>
      </c>
      <c r="F1072" s="37">
        <v>82</v>
      </c>
      <c r="G1072" s="6" t="s">
        <v>5</v>
      </c>
      <c r="H1072" s="5">
        <v>103.1</v>
      </c>
      <c r="I1072" s="4" t="s">
        <v>52</v>
      </c>
      <c r="J1072" s="3" t="s">
        <v>3</v>
      </c>
      <c r="K1072" s="2">
        <v>1990</v>
      </c>
      <c r="L1072" s="38" t="s">
        <v>2</v>
      </c>
      <c r="M1072" s="8" t="s">
        <v>111</v>
      </c>
      <c r="N1072" s="39" t="s">
        <v>271</v>
      </c>
      <c r="O1072" s="35"/>
      <c r="P1072" s="35"/>
      <c r="Q1072" s="35"/>
      <c r="R1072" s="35"/>
      <c r="S1072" s="35"/>
      <c r="T1072" s="35"/>
      <c r="U1072" s="35"/>
      <c r="V1072" s="35"/>
      <c r="W1072" s="35"/>
      <c r="X1072" s="35"/>
    </row>
    <row r="1073" spans="1:24" ht="25.5">
      <c r="A1073" s="36">
        <v>1071</v>
      </c>
      <c r="B1073" s="7" t="s">
        <v>277</v>
      </c>
      <c r="C1073" s="4" t="s">
        <v>10</v>
      </c>
      <c r="D1073" s="4" t="s">
        <v>6</v>
      </c>
      <c r="E1073" s="37">
        <v>89</v>
      </c>
      <c r="F1073" s="37">
        <v>82</v>
      </c>
      <c r="G1073" s="6" t="s">
        <v>5</v>
      </c>
      <c r="H1073" s="5">
        <v>103.1</v>
      </c>
      <c r="I1073" s="4" t="s">
        <v>52</v>
      </c>
      <c r="J1073" s="3" t="s">
        <v>3</v>
      </c>
      <c r="K1073" s="2">
        <v>1990</v>
      </c>
      <c r="L1073" s="38" t="s">
        <v>2</v>
      </c>
      <c r="M1073" s="8" t="s">
        <v>111</v>
      </c>
      <c r="N1073" s="39" t="s">
        <v>271</v>
      </c>
      <c r="O1073" s="35"/>
      <c r="P1073" s="35"/>
      <c r="Q1073" s="35"/>
      <c r="R1073" s="35"/>
      <c r="S1073" s="35"/>
      <c r="T1073" s="35"/>
      <c r="U1073" s="35"/>
      <c r="V1073" s="35"/>
      <c r="W1073" s="35"/>
      <c r="X1073" s="35"/>
    </row>
    <row r="1074" spans="1:24" ht="25.5">
      <c r="A1074" s="36">
        <v>1072</v>
      </c>
      <c r="B1074" s="7" t="s">
        <v>277</v>
      </c>
      <c r="C1074" s="4" t="s">
        <v>10</v>
      </c>
      <c r="D1074" s="4" t="s">
        <v>9</v>
      </c>
      <c r="E1074" s="37">
        <v>57</v>
      </c>
      <c r="F1074" s="37">
        <v>50</v>
      </c>
      <c r="G1074" s="6" t="s">
        <v>5</v>
      </c>
      <c r="H1074" s="5">
        <v>160.30000000000001</v>
      </c>
      <c r="I1074" s="4" t="s">
        <v>52</v>
      </c>
      <c r="J1074" s="3" t="s">
        <v>3</v>
      </c>
      <c r="K1074" s="2">
        <v>1990</v>
      </c>
      <c r="L1074" s="38" t="s">
        <v>2</v>
      </c>
      <c r="M1074" s="8" t="s">
        <v>111</v>
      </c>
      <c r="N1074" s="39" t="s">
        <v>271</v>
      </c>
      <c r="O1074" s="35"/>
      <c r="P1074" s="35"/>
      <c r="Q1074" s="35"/>
      <c r="R1074" s="35"/>
      <c r="S1074" s="35"/>
      <c r="T1074" s="35"/>
      <c r="U1074" s="35"/>
      <c r="V1074" s="35"/>
      <c r="W1074" s="35"/>
      <c r="X1074" s="35"/>
    </row>
    <row r="1075" spans="1:24" ht="25.5">
      <c r="A1075" s="36">
        <v>1073</v>
      </c>
      <c r="B1075" s="7" t="s">
        <v>277</v>
      </c>
      <c r="C1075" s="4" t="s">
        <v>10</v>
      </c>
      <c r="D1075" s="4" t="s">
        <v>6</v>
      </c>
      <c r="E1075" s="37">
        <v>57</v>
      </c>
      <c r="F1075" s="37">
        <v>50</v>
      </c>
      <c r="G1075" s="6" t="s">
        <v>5</v>
      </c>
      <c r="H1075" s="5">
        <v>160.30000000000001</v>
      </c>
      <c r="I1075" s="4" t="s">
        <v>52</v>
      </c>
      <c r="J1075" s="3" t="s">
        <v>3</v>
      </c>
      <c r="K1075" s="2">
        <v>1990</v>
      </c>
      <c r="L1075" s="38" t="s">
        <v>2</v>
      </c>
      <c r="M1075" s="8" t="s">
        <v>111</v>
      </c>
      <c r="N1075" s="39" t="s">
        <v>271</v>
      </c>
      <c r="O1075" s="35"/>
      <c r="P1075" s="35"/>
      <c r="Q1075" s="35"/>
      <c r="R1075" s="35"/>
      <c r="S1075" s="35"/>
      <c r="T1075" s="35"/>
      <c r="U1075" s="35"/>
      <c r="V1075" s="35"/>
      <c r="W1075" s="35"/>
      <c r="X1075" s="35"/>
    </row>
    <row r="1076" spans="1:24" ht="25.5">
      <c r="A1076" s="36">
        <v>1074</v>
      </c>
      <c r="B1076" s="7" t="s">
        <v>276</v>
      </c>
      <c r="C1076" s="4" t="s">
        <v>10</v>
      </c>
      <c r="D1076" s="4" t="s">
        <v>9</v>
      </c>
      <c r="E1076" s="37">
        <v>114</v>
      </c>
      <c r="F1076" s="37">
        <v>105</v>
      </c>
      <c r="G1076" s="6" t="s">
        <v>5</v>
      </c>
      <c r="H1076" s="5">
        <v>82.5</v>
      </c>
      <c r="I1076" s="4" t="s">
        <v>52</v>
      </c>
      <c r="J1076" s="3" t="s">
        <v>3</v>
      </c>
      <c r="K1076" s="2">
        <v>1986</v>
      </c>
      <c r="L1076" s="38" t="s">
        <v>2</v>
      </c>
      <c r="M1076" s="8" t="s">
        <v>111</v>
      </c>
      <c r="N1076" s="39" t="s">
        <v>271</v>
      </c>
      <c r="O1076" s="35"/>
      <c r="P1076" s="35"/>
      <c r="Q1076" s="35"/>
      <c r="R1076" s="35"/>
      <c r="S1076" s="35"/>
      <c r="T1076" s="35"/>
      <c r="U1076" s="35"/>
      <c r="V1076" s="35"/>
      <c r="W1076" s="35"/>
      <c r="X1076" s="35"/>
    </row>
    <row r="1077" spans="1:24" ht="25.5">
      <c r="A1077" s="36">
        <v>1075</v>
      </c>
      <c r="B1077" s="7" t="s">
        <v>276</v>
      </c>
      <c r="C1077" s="4" t="s">
        <v>10</v>
      </c>
      <c r="D1077" s="4" t="s">
        <v>6</v>
      </c>
      <c r="E1077" s="37">
        <v>114</v>
      </c>
      <c r="F1077" s="37">
        <v>105</v>
      </c>
      <c r="G1077" s="6" t="s">
        <v>5</v>
      </c>
      <c r="H1077" s="5">
        <v>82.5</v>
      </c>
      <c r="I1077" s="4" t="s">
        <v>52</v>
      </c>
      <c r="J1077" s="3" t="s">
        <v>3</v>
      </c>
      <c r="K1077" s="2">
        <v>1986</v>
      </c>
      <c r="L1077" s="38" t="s">
        <v>2</v>
      </c>
      <c r="M1077" s="8" t="s">
        <v>111</v>
      </c>
      <c r="N1077" s="39" t="s">
        <v>271</v>
      </c>
      <c r="O1077" s="35"/>
      <c r="P1077" s="35"/>
      <c r="Q1077" s="35"/>
      <c r="R1077" s="35"/>
      <c r="S1077" s="35"/>
      <c r="T1077" s="35"/>
      <c r="U1077" s="35"/>
      <c r="V1077" s="35"/>
      <c r="W1077" s="35"/>
      <c r="X1077" s="35"/>
    </row>
    <row r="1078" spans="1:24" ht="25.5">
      <c r="A1078" s="36">
        <v>1076</v>
      </c>
      <c r="B1078" s="7" t="s">
        <v>276</v>
      </c>
      <c r="C1078" s="4" t="s">
        <v>10</v>
      </c>
      <c r="D1078" s="4" t="s">
        <v>9</v>
      </c>
      <c r="E1078" s="37">
        <v>57</v>
      </c>
      <c r="F1078" s="37">
        <v>50</v>
      </c>
      <c r="G1078" s="6" t="s">
        <v>5</v>
      </c>
      <c r="H1078" s="5">
        <v>34.200000000000003</v>
      </c>
      <c r="I1078" s="4" t="s">
        <v>52</v>
      </c>
      <c r="J1078" s="3" t="s">
        <v>3</v>
      </c>
      <c r="K1078" s="2">
        <v>1986</v>
      </c>
      <c r="L1078" s="38" t="s">
        <v>2</v>
      </c>
      <c r="M1078" s="8" t="s">
        <v>111</v>
      </c>
      <c r="N1078" s="39" t="s">
        <v>271</v>
      </c>
      <c r="O1078" s="35"/>
      <c r="P1078" s="35"/>
      <c r="Q1078" s="35"/>
      <c r="R1078" s="35"/>
      <c r="S1078" s="35"/>
      <c r="T1078" s="35"/>
      <c r="U1078" s="35"/>
      <c r="V1078" s="35"/>
      <c r="W1078" s="35"/>
      <c r="X1078" s="35"/>
    </row>
    <row r="1079" spans="1:24" ht="25.5">
      <c r="A1079" s="36">
        <v>1077</v>
      </c>
      <c r="B1079" s="7" t="s">
        <v>276</v>
      </c>
      <c r="C1079" s="4" t="s">
        <v>10</v>
      </c>
      <c r="D1079" s="4" t="s">
        <v>6</v>
      </c>
      <c r="E1079" s="37">
        <v>57</v>
      </c>
      <c r="F1079" s="37">
        <v>50</v>
      </c>
      <c r="G1079" s="6" t="s">
        <v>5</v>
      </c>
      <c r="H1079" s="5">
        <v>34.200000000000003</v>
      </c>
      <c r="I1079" s="4" t="s">
        <v>52</v>
      </c>
      <c r="J1079" s="3" t="s">
        <v>3</v>
      </c>
      <c r="K1079" s="2">
        <v>1986</v>
      </c>
      <c r="L1079" s="38" t="s">
        <v>2</v>
      </c>
      <c r="M1079" s="8" t="s">
        <v>111</v>
      </c>
      <c r="N1079" s="39" t="s">
        <v>271</v>
      </c>
      <c r="O1079" s="35"/>
      <c r="P1079" s="35"/>
      <c r="Q1079" s="35"/>
      <c r="R1079" s="35"/>
      <c r="S1079" s="35"/>
      <c r="T1079" s="35"/>
      <c r="U1079" s="35"/>
      <c r="V1079" s="35"/>
      <c r="W1079" s="35"/>
      <c r="X1079" s="35"/>
    </row>
    <row r="1080" spans="1:24" ht="25.5">
      <c r="A1080" s="36">
        <v>1078</v>
      </c>
      <c r="B1080" s="7" t="s">
        <v>276</v>
      </c>
      <c r="C1080" s="4" t="s">
        <v>10</v>
      </c>
      <c r="D1080" s="4" t="s">
        <v>9</v>
      </c>
      <c r="E1080" s="37">
        <v>38</v>
      </c>
      <c r="F1080" s="37">
        <v>31.6</v>
      </c>
      <c r="G1080" s="6" t="s">
        <v>5</v>
      </c>
      <c r="H1080" s="5">
        <v>40</v>
      </c>
      <c r="I1080" s="4" t="s">
        <v>52</v>
      </c>
      <c r="J1080" s="3" t="s">
        <v>3</v>
      </c>
      <c r="K1080" s="2">
        <v>1986</v>
      </c>
      <c r="L1080" s="38" t="s">
        <v>2</v>
      </c>
      <c r="M1080" s="8" t="s">
        <v>111</v>
      </c>
      <c r="N1080" s="39" t="s">
        <v>271</v>
      </c>
      <c r="O1080" s="35"/>
      <c r="P1080" s="35"/>
      <c r="Q1080" s="35"/>
      <c r="R1080" s="35"/>
      <c r="S1080" s="35"/>
      <c r="T1080" s="35"/>
      <c r="U1080" s="35"/>
      <c r="V1080" s="35"/>
      <c r="W1080" s="35"/>
      <c r="X1080" s="35"/>
    </row>
    <row r="1081" spans="1:24" ht="25.5">
      <c r="A1081" s="36">
        <v>1079</v>
      </c>
      <c r="B1081" s="7" t="s">
        <v>276</v>
      </c>
      <c r="C1081" s="4" t="s">
        <v>10</v>
      </c>
      <c r="D1081" s="4" t="s">
        <v>6</v>
      </c>
      <c r="E1081" s="37">
        <v>38</v>
      </c>
      <c r="F1081" s="37">
        <v>31.6</v>
      </c>
      <c r="G1081" s="6" t="s">
        <v>5</v>
      </c>
      <c r="H1081" s="5">
        <v>40</v>
      </c>
      <c r="I1081" s="4" t="s">
        <v>52</v>
      </c>
      <c r="J1081" s="3" t="s">
        <v>3</v>
      </c>
      <c r="K1081" s="2">
        <v>1986</v>
      </c>
      <c r="L1081" s="38" t="s">
        <v>2</v>
      </c>
      <c r="M1081" s="8" t="s">
        <v>111</v>
      </c>
      <c r="N1081" s="39" t="s">
        <v>271</v>
      </c>
      <c r="O1081" s="35"/>
      <c r="P1081" s="35"/>
      <c r="Q1081" s="35"/>
      <c r="R1081" s="35"/>
      <c r="S1081" s="35"/>
      <c r="T1081" s="35"/>
      <c r="U1081" s="35"/>
      <c r="V1081" s="35"/>
      <c r="W1081" s="35"/>
      <c r="X1081" s="35"/>
    </row>
    <row r="1082" spans="1:24" ht="25.5">
      <c r="A1082" s="36">
        <v>1080</v>
      </c>
      <c r="B1082" s="7" t="s">
        <v>272</v>
      </c>
      <c r="C1082" s="4" t="s">
        <v>10</v>
      </c>
      <c r="D1082" s="4" t="s">
        <v>9</v>
      </c>
      <c r="E1082" s="37">
        <v>76</v>
      </c>
      <c r="F1082" s="37">
        <v>69</v>
      </c>
      <c r="G1082" s="6" t="s">
        <v>5</v>
      </c>
      <c r="H1082" s="5">
        <v>122.1</v>
      </c>
      <c r="I1082" s="4" t="s">
        <v>52</v>
      </c>
      <c r="J1082" s="3" t="s">
        <v>3</v>
      </c>
      <c r="K1082" s="2">
        <v>1986</v>
      </c>
      <c r="L1082" s="38" t="s">
        <v>2</v>
      </c>
      <c r="M1082" s="8" t="s">
        <v>111</v>
      </c>
      <c r="N1082" s="39" t="s">
        <v>271</v>
      </c>
      <c r="O1082" s="35"/>
      <c r="P1082" s="35"/>
      <c r="Q1082" s="35"/>
      <c r="R1082" s="35"/>
      <c r="S1082" s="35"/>
      <c r="T1082" s="35"/>
      <c r="U1082" s="35"/>
      <c r="V1082" s="35"/>
      <c r="W1082" s="35"/>
      <c r="X1082" s="35"/>
    </row>
    <row r="1083" spans="1:24" ht="25.5">
      <c r="A1083" s="36">
        <v>1081</v>
      </c>
      <c r="B1083" s="7" t="s">
        <v>272</v>
      </c>
      <c r="C1083" s="4" t="s">
        <v>10</v>
      </c>
      <c r="D1083" s="4" t="s">
        <v>6</v>
      </c>
      <c r="E1083" s="37">
        <v>76</v>
      </c>
      <c r="F1083" s="37">
        <v>69</v>
      </c>
      <c r="G1083" s="6" t="s">
        <v>5</v>
      </c>
      <c r="H1083" s="5">
        <v>122.1</v>
      </c>
      <c r="I1083" s="4" t="s">
        <v>52</v>
      </c>
      <c r="J1083" s="3" t="s">
        <v>3</v>
      </c>
      <c r="K1083" s="2">
        <v>1986</v>
      </c>
      <c r="L1083" s="38" t="s">
        <v>2</v>
      </c>
      <c r="M1083" s="8" t="s">
        <v>111</v>
      </c>
      <c r="N1083" s="39" t="s">
        <v>271</v>
      </c>
      <c r="O1083" s="35"/>
      <c r="P1083" s="35"/>
      <c r="Q1083" s="35"/>
      <c r="R1083" s="35"/>
      <c r="S1083" s="35"/>
      <c r="T1083" s="35"/>
      <c r="U1083" s="35"/>
      <c r="V1083" s="35"/>
      <c r="W1083" s="35"/>
      <c r="X1083" s="35"/>
    </row>
    <row r="1084" spans="1:24" ht="25.5">
      <c r="A1084" s="36">
        <v>1082</v>
      </c>
      <c r="B1084" s="7" t="s">
        <v>272</v>
      </c>
      <c r="C1084" s="4" t="s">
        <v>10</v>
      </c>
      <c r="D1084" s="4" t="s">
        <v>9</v>
      </c>
      <c r="E1084" s="37">
        <v>57</v>
      </c>
      <c r="F1084" s="37">
        <v>50</v>
      </c>
      <c r="G1084" s="6" t="s">
        <v>5</v>
      </c>
      <c r="H1084" s="5">
        <v>17.899999999999999</v>
      </c>
      <c r="I1084" s="4" t="s">
        <v>52</v>
      </c>
      <c r="J1084" s="3" t="s">
        <v>3</v>
      </c>
      <c r="K1084" s="2">
        <v>1986</v>
      </c>
      <c r="L1084" s="38" t="s">
        <v>2</v>
      </c>
      <c r="M1084" s="8" t="s">
        <v>111</v>
      </c>
      <c r="N1084" s="39" t="s">
        <v>271</v>
      </c>
      <c r="O1084" s="35"/>
      <c r="P1084" s="35"/>
      <c r="Q1084" s="35"/>
      <c r="R1084" s="35"/>
      <c r="S1084" s="35"/>
      <c r="T1084" s="35"/>
      <c r="U1084" s="35"/>
      <c r="V1084" s="35"/>
      <c r="W1084" s="35"/>
      <c r="X1084" s="35"/>
    </row>
    <row r="1085" spans="1:24" ht="25.5">
      <c r="A1085" s="36">
        <v>1083</v>
      </c>
      <c r="B1085" s="7" t="s">
        <v>272</v>
      </c>
      <c r="C1085" s="4" t="s">
        <v>10</v>
      </c>
      <c r="D1085" s="4" t="s">
        <v>6</v>
      </c>
      <c r="E1085" s="37">
        <v>57</v>
      </c>
      <c r="F1085" s="37">
        <v>50</v>
      </c>
      <c r="G1085" s="6" t="s">
        <v>5</v>
      </c>
      <c r="H1085" s="5">
        <v>17.899999999999999</v>
      </c>
      <c r="I1085" s="4" t="s">
        <v>52</v>
      </c>
      <c r="J1085" s="3" t="s">
        <v>3</v>
      </c>
      <c r="K1085" s="2">
        <v>1986</v>
      </c>
      <c r="L1085" s="38" t="s">
        <v>2</v>
      </c>
      <c r="M1085" s="8" t="s">
        <v>111</v>
      </c>
      <c r="N1085" s="39" t="s">
        <v>271</v>
      </c>
      <c r="O1085" s="35"/>
      <c r="P1085" s="35"/>
      <c r="Q1085" s="35"/>
      <c r="R1085" s="35"/>
      <c r="S1085" s="35"/>
      <c r="T1085" s="35"/>
      <c r="U1085" s="35"/>
      <c r="V1085" s="35"/>
      <c r="W1085" s="35"/>
      <c r="X1085" s="35"/>
    </row>
    <row r="1086" spans="1:24" ht="25.5">
      <c r="A1086" s="36">
        <v>1084</v>
      </c>
      <c r="B1086" s="7" t="s">
        <v>273</v>
      </c>
      <c r="C1086" s="4" t="s">
        <v>10</v>
      </c>
      <c r="D1086" s="4" t="s">
        <v>9</v>
      </c>
      <c r="E1086" s="37">
        <v>89</v>
      </c>
      <c r="F1086" s="37">
        <v>82</v>
      </c>
      <c r="G1086" s="6" t="s">
        <v>5</v>
      </c>
      <c r="H1086" s="5">
        <v>110.9</v>
      </c>
      <c r="I1086" s="4" t="s">
        <v>52</v>
      </c>
      <c r="J1086" s="3" t="s">
        <v>3</v>
      </c>
      <c r="K1086" s="2">
        <v>1995</v>
      </c>
      <c r="L1086" s="38" t="s">
        <v>2</v>
      </c>
      <c r="M1086" s="8" t="s">
        <v>111</v>
      </c>
      <c r="N1086" s="39" t="s">
        <v>271</v>
      </c>
      <c r="O1086" s="35"/>
      <c r="P1086" s="35"/>
      <c r="Q1086" s="35"/>
      <c r="R1086" s="35"/>
      <c r="S1086" s="35"/>
      <c r="T1086" s="35"/>
      <c r="U1086" s="35"/>
      <c r="V1086" s="35"/>
      <c r="W1086" s="35"/>
      <c r="X1086" s="35"/>
    </row>
    <row r="1087" spans="1:24" ht="25.5">
      <c r="A1087" s="36">
        <v>1085</v>
      </c>
      <c r="B1087" s="7" t="s">
        <v>273</v>
      </c>
      <c r="C1087" s="4" t="s">
        <v>10</v>
      </c>
      <c r="D1087" s="4" t="s">
        <v>6</v>
      </c>
      <c r="E1087" s="37">
        <v>89</v>
      </c>
      <c r="F1087" s="37">
        <v>82</v>
      </c>
      <c r="G1087" s="6" t="s">
        <v>5</v>
      </c>
      <c r="H1087" s="5">
        <v>110.9</v>
      </c>
      <c r="I1087" s="4" t="s">
        <v>52</v>
      </c>
      <c r="J1087" s="3" t="s">
        <v>3</v>
      </c>
      <c r="K1087" s="2">
        <v>1995</v>
      </c>
      <c r="L1087" s="38" t="s">
        <v>2</v>
      </c>
      <c r="M1087" s="8" t="s">
        <v>111</v>
      </c>
      <c r="N1087" s="39" t="s">
        <v>271</v>
      </c>
      <c r="O1087" s="35"/>
      <c r="P1087" s="35"/>
      <c r="Q1087" s="35"/>
      <c r="R1087" s="35"/>
      <c r="S1087" s="35"/>
      <c r="T1087" s="35"/>
      <c r="U1087" s="35"/>
      <c r="V1087" s="35"/>
      <c r="W1087" s="35"/>
      <c r="X1087" s="35"/>
    </row>
    <row r="1088" spans="1:24" ht="25.5">
      <c r="A1088" s="36">
        <v>1086</v>
      </c>
      <c r="B1088" s="7" t="s">
        <v>273</v>
      </c>
      <c r="C1088" s="4" t="s">
        <v>10</v>
      </c>
      <c r="D1088" s="4" t="s">
        <v>9</v>
      </c>
      <c r="E1088" s="37">
        <v>57</v>
      </c>
      <c r="F1088" s="37">
        <v>50</v>
      </c>
      <c r="G1088" s="6" t="s">
        <v>5</v>
      </c>
      <c r="H1088" s="5">
        <v>15.7</v>
      </c>
      <c r="I1088" s="4" t="s">
        <v>52</v>
      </c>
      <c r="J1088" s="3" t="s">
        <v>3</v>
      </c>
      <c r="K1088" s="2">
        <v>1995</v>
      </c>
      <c r="L1088" s="38" t="s">
        <v>2</v>
      </c>
      <c r="M1088" s="8" t="s">
        <v>111</v>
      </c>
      <c r="N1088" s="39" t="s">
        <v>271</v>
      </c>
      <c r="O1088" s="35"/>
      <c r="P1088" s="35"/>
      <c r="Q1088" s="35"/>
      <c r="R1088" s="35"/>
      <c r="S1088" s="35"/>
      <c r="T1088" s="35"/>
      <c r="U1088" s="35"/>
      <c r="V1088" s="35"/>
      <c r="W1088" s="35"/>
      <c r="X1088" s="35"/>
    </row>
    <row r="1089" spans="1:24" ht="25.5">
      <c r="A1089" s="36">
        <v>1087</v>
      </c>
      <c r="B1089" s="7" t="s">
        <v>273</v>
      </c>
      <c r="C1089" s="4" t="s">
        <v>10</v>
      </c>
      <c r="D1089" s="4" t="s">
        <v>6</v>
      </c>
      <c r="E1089" s="37">
        <v>57</v>
      </c>
      <c r="F1089" s="37">
        <v>50</v>
      </c>
      <c r="G1089" s="6" t="s">
        <v>5</v>
      </c>
      <c r="H1089" s="5">
        <v>15.7</v>
      </c>
      <c r="I1089" s="4" t="s">
        <v>52</v>
      </c>
      <c r="J1089" s="3" t="s">
        <v>3</v>
      </c>
      <c r="K1089" s="2">
        <v>1995</v>
      </c>
      <c r="L1089" s="38" t="s">
        <v>2</v>
      </c>
      <c r="M1089" s="8" t="s">
        <v>111</v>
      </c>
      <c r="N1089" s="39" t="s">
        <v>271</v>
      </c>
      <c r="O1089" s="35"/>
      <c r="P1089" s="35"/>
      <c r="Q1089" s="35"/>
      <c r="R1089" s="35"/>
      <c r="S1089" s="35"/>
      <c r="T1089" s="35"/>
      <c r="U1089" s="35"/>
      <c r="V1089" s="35"/>
      <c r="W1089" s="35"/>
      <c r="X1089" s="35"/>
    </row>
    <row r="1090" spans="1:24" ht="25.5">
      <c r="A1090" s="36">
        <v>1088</v>
      </c>
      <c r="B1090" s="7" t="s">
        <v>306</v>
      </c>
      <c r="C1090" s="4" t="s">
        <v>10</v>
      </c>
      <c r="D1090" s="4" t="s">
        <v>9</v>
      </c>
      <c r="E1090" s="37">
        <v>57</v>
      </c>
      <c r="F1090" s="37">
        <v>50</v>
      </c>
      <c r="G1090" s="6" t="s">
        <v>5</v>
      </c>
      <c r="H1090" s="5">
        <v>15.6</v>
      </c>
      <c r="I1090" s="4" t="s">
        <v>52</v>
      </c>
      <c r="J1090" s="3" t="s">
        <v>3</v>
      </c>
      <c r="K1090" s="2">
        <v>1991</v>
      </c>
      <c r="L1090" s="38" t="s">
        <v>2</v>
      </c>
      <c r="M1090" s="8" t="s">
        <v>111</v>
      </c>
      <c r="N1090" s="39" t="s">
        <v>271</v>
      </c>
      <c r="O1090" s="35"/>
      <c r="P1090" s="35"/>
      <c r="Q1090" s="35"/>
      <c r="R1090" s="35"/>
      <c r="S1090" s="35"/>
      <c r="T1090" s="35"/>
      <c r="U1090" s="35"/>
      <c r="V1090" s="35"/>
      <c r="W1090" s="35"/>
      <c r="X1090" s="35"/>
    </row>
    <row r="1091" spans="1:24" ht="25.5">
      <c r="A1091" s="36">
        <v>1089</v>
      </c>
      <c r="B1091" s="7" t="s">
        <v>306</v>
      </c>
      <c r="C1091" s="4" t="s">
        <v>10</v>
      </c>
      <c r="D1091" s="4" t="s">
        <v>6</v>
      </c>
      <c r="E1091" s="37">
        <v>57</v>
      </c>
      <c r="F1091" s="37">
        <v>50</v>
      </c>
      <c r="G1091" s="6" t="s">
        <v>5</v>
      </c>
      <c r="H1091" s="5">
        <v>15.6</v>
      </c>
      <c r="I1091" s="4" t="s">
        <v>52</v>
      </c>
      <c r="J1091" s="3" t="s">
        <v>3</v>
      </c>
      <c r="K1091" s="2">
        <v>1991</v>
      </c>
      <c r="L1091" s="38" t="s">
        <v>2</v>
      </c>
      <c r="M1091" s="8" t="s">
        <v>111</v>
      </c>
      <c r="N1091" s="39" t="s">
        <v>271</v>
      </c>
      <c r="O1091" s="35"/>
      <c r="P1091" s="35"/>
      <c r="Q1091" s="35"/>
      <c r="R1091" s="35"/>
      <c r="S1091" s="35"/>
      <c r="T1091" s="35"/>
      <c r="U1091" s="35"/>
      <c r="V1091" s="35"/>
      <c r="W1091" s="35"/>
      <c r="X1091" s="35"/>
    </row>
    <row r="1092" spans="1:24" ht="25.5">
      <c r="A1092" s="36">
        <v>1090</v>
      </c>
      <c r="B1092" s="7" t="s">
        <v>305</v>
      </c>
      <c r="C1092" s="4" t="s">
        <v>10</v>
      </c>
      <c r="D1092" s="4" t="s">
        <v>9</v>
      </c>
      <c r="E1092" s="37">
        <v>114</v>
      </c>
      <c r="F1092" s="37">
        <v>105</v>
      </c>
      <c r="G1092" s="6" t="s">
        <v>5</v>
      </c>
      <c r="H1092" s="5">
        <v>133</v>
      </c>
      <c r="I1092" s="4" t="s">
        <v>52</v>
      </c>
      <c r="J1092" s="3" t="s">
        <v>3</v>
      </c>
      <c r="K1092" s="2">
        <v>1991</v>
      </c>
      <c r="L1092" s="38" t="s">
        <v>2</v>
      </c>
      <c r="M1092" s="8" t="s">
        <v>111</v>
      </c>
      <c r="N1092" s="39" t="s">
        <v>271</v>
      </c>
      <c r="O1092" s="35"/>
      <c r="P1092" s="35"/>
      <c r="Q1092" s="35"/>
      <c r="R1092" s="35"/>
      <c r="S1092" s="35"/>
      <c r="T1092" s="35"/>
      <c r="U1092" s="35"/>
      <c r="V1092" s="35"/>
      <c r="W1092" s="35"/>
      <c r="X1092" s="35"/>
    </row>
    <row r="1093" spans="1:24" ht="25.5">
      <c r="A1093" s="36">
        <v>1091</v>
      </c>
      <c r="B1093" s="7" t="s">
        <v>305</v>
      </c>
      <c r="C1093" s="4" t="s">
        <v>10</v>
      </c>
      <c r="D1093" s="4" t="s">
        <v>6</v>
      </c>
      <c r="E1093" s="37">
        <v>114</v>
      </c>
      <c r="F1093" s="37">
        <v>105</v>
      </c>
      <c r="G1093" s="6" t="s">
        <v>5</v>
      </c>
      <c r="H1093" s="5">
        <v>133</v>
      </c>
      <c r="I1093" s="4" t="s">
        <v>52</v>
      </c>
      <c r="J1093" s="3" t="s">
        <v>3</v>
      </c>
      <c r="K1093" s="2">
        <v>1991</v>
      </c>
      <c r="L1093" s="38" t="s">
        <v>2</v>
      </c>
      <c r="M1093" s="8" t="s">
        <v>111</v>
      </c>
      <c r="N1093" s="39" t="s">
        <v>271</v>
      </c>
      <c r="O1093" s="35"/>
      <c r="P1093" s="35"/>
      <c r="Q1093" s="35"/>
      <c r="R1093" s="35"/>
      <c r="S1093" s="35"/>
      <c r="T1093" s="35"/>
      <c r="U1093" s="35"/>
      <c r="V1093" s="35"/>
      <c r="W1093" s="35"/>
      <c r="X1093" s="35"/>
    </row>
    <row r="1094" spans="1:24" ht="25.5">
      <c r="A1094" s="36">
        <v>1092</v>
      </c>
      <c r="B1094" s="7" t="s">
        <v>304</v>
      </c>
      <c r="C1094" s="4" t="s">
        <v>10</v>
      </c>
      <c r="D1094" s="4" t="s">
        <v>9</v>
      </c>
      <c r="E1094" s="37">
        <v>57</v>
      </c>
      <c r="F1094" s="37">
        <v>50</v>
      </c>
      <c r="G1094" s="6" t="s">
        <v>5</v>
      </c>
      <c r="H1094" s="5">
        <v>10.5</v>
      </c>
      <c r="I1094" s="4" t="s">
        <v>52</v>
      </c>
      <c r="J1094" s="3" t="s">
        <v>3</v>
      </c>
      <c r="K1094" s="2">
        <v>1991</v>
      </c>
      <c r="L1094" s="38" t="s">
        <v>2</v>
      </c>
      <c r="M1094" s="8" t="s">
        <v>111</v>
      </c>
      <c r="N1094" s="39" t="s">
        <v>271</v>
      </c>
      <c r="O1094" s="35"/>
      <c r="P1094" s="35"/>
      <c r="Q1094" s="35"/>
      <c r="R1094" s="35"/>
      <c r="S1094" s="35"/>
      <c r="T1094" s="35"/>
      <c r="U1094" s="35"/>
      <c r="V1094" s="35"/>
      <c r="W1094" s="35"/>
      <c r="X1094" s="35"/>
    </row>
    <row r="1095" spans="1:24" ht="25.5">
      <c r="A1095" s="36">
        <v>1093</v>
      </c>
      <c r="B1095" s="7" t="s">
        <v>304</v>
      </c>
      <c r="C1095" s="4" t="s">
        <v>10</v>
      </c>
      <c r="D1095" s="4" t="s">
        <v>6</v>
      </c>
      <c r="E1095" s="37">
        <v>57</v>
      </c>
      <c r="F1095" s="37">
        <v>50</v>
      </c>
      <c r="G1095" s="6" t="s">
        <v>5</v>
      </c>
      <c r="H1095" s="5">
        <v>10.5</v>
      </c>
      <c r="I1095" s="4" t="s">
        <v>52</v>
      </c>
      <c r="J1095" s="3" t="s">
        <v>3</v>
      </c>
      <c r="K1095" s="2">
        <v>1991</v>
      </c>
      <c r="L1095" s="38" t="s">
        <v>2</v>
      </c>
      <c r="M1095" s="8" t="s">
        <v>111</v>
      </c>
      <c r="N1095" s="39" t="s">
        <v>271</v>
      </c>
      <c r="O1095" s="35"/>
      <c r="P1095" s="35"/>
      <c r="Q1095" s="35"/>
      <c r="R1095" s="35"/>
      <c r="S1095" s="35"/>
      <c r="T1095" s="35"/>
      <c r="U1095" s="35"/>
      <c r="V1095" s="35"/>
      <c r="W1095" s="35"/>
      <c r="X1095" s="35"/>
    </row>
    <row r="1096" spans="1:24" ht="25.5">
      <c r="A1096" s="36">
        <v>1094</v>
      </c>
      <c r="B1096" s="7" t="s">
        <v>303</v>
      </c>
      <c r="C1096" s="4" t="s">
        <v>10</v>
      </c>
      <c r="D1096" s="4" t="s">
        <v>9</v>
      </c>
      <c r="E1096" s="37">
        <v>114</v>
      </c>
      <c r="F1096" s="37">
        <v>105</v>
      </c>
      <c r="G1096" s="6" t="s">
        <v>5</v>
      </c>
      <c r="H1096" s="5">
        <v>28.7</v>
      </c>
      <c r="I1096" s="4" t="s">
        <v>52</v>
      </c>
      <c r="J1096" s="3" t="s">
        <v>3</v>
      </c>
      <c r="K1096" s="2">
        <v>1991</v>
      </c>
      <c r="L1096" s="38" t="s">
        <v>2</v>
      </c>
      <c r="M1096" s="8" t="s">
        <v>111</v>
      </c>
      <c r="N1096" s="39" t="s">
        <v>271</v>
      </c>
      <c r="O1096" s="35"/>
      <c r="P1096" s="35"/>
      <c r="Q1096" s="35"/>
      <c r="R1096" s="35"/>
      <c r="S1096" s="35"/>
      <c r="T1096" s="35"/>
      <c r="U1096" s="35"/>
      <c r="V1096" s="35"/>
      <c r="W1096" s="35"/>
      <c r="X1096" s="35"/>
    </row>
    <row r="1097" spans="1:24" ht="25.5">
      <c r="A1097" s="36">
        <v>1095</v>
      </c>
      <c r="B1097" s="7" t="s">
        <v>303</v>
      </c>
      <c r="C1097" s="4" t="s">
        <v>10</v>
      </c>
      <c r="D1097" s="4" t="s">
        <v>6</v>
      </c>
      <c r="E1097" s="37">
        <v>114</v>
      </c>
      <c r="F1097" s="37">
        <v>105</v>
      </c>
      <c r="G1097" s="6" t="s">
        <v>5</v>
      </c>
      <c r="H1097" s="5">
        <v>28.7</v>
      </c>
      <c r="I1097" s="4" t="s">
        <v>52</v>
      </c>
      <c r="J1097" s="3" t="s">
        <v>3</v>
      </c>
      <c r="K1097" s="2">
        <v>1991</v>
      </c>
      <c r="L1097" s="38" t="s">
        <v>2</v>
      </c>
      <c r="M1097" s="8" t="s">
        <v>111</v>
      </c>
      <c r="N1097" s="39" t="s">
        <v>271</v>
      </c>
      <c r="O1097" s="35"/>
      <c r="P1097" s="35"/>
      <c r="Q1097" s="35"/>
      <c r="R1097" s="35"/>
      <c r="S1097" s="35"/>
      <c r="T1097" s="35"/>
      <c r="U1097" s="35"/>
      <c r="V1097" s="35"/>
      <c r="W1097" s="35"/>
      <c r="X1097" s="35"/>
    </row>
    <row r="1098" spans="1:24" ht="25.5">
      <c r="A1098" s="36">
        <v>1096</v>
      </c>
      <c r="B1098" s="7" t="s">
        <v>302</v>
      </c>
      <c r="C1098" s="4" t="s">
        <v>10</v>
      </c>
      <c r="D1098" s="4" t="s">
        <v>9</v>
      </c>
      <c r="E1098" s="37">
        <v>159</v>
      </c>
      <c r="F1098" s="37">
        <v>150</v>
      </c>
      <c r="G1098" s="6" t="s">
        <v>5</v>
      </c>
      <c r="H1098" s="6">
        <v>109.3</v>
      </c>
      <c r="I1098" s="4" t="s">
        <v>52</v>
      </c>
      <c r="J1098" s="3" t="s">
        <v>3</v>
      </c>
      <c r="K1098" s="2">
        <v>2006</v>
      </c>
      <c r="L1098" s="38" t="s">
        <v>2</v>
      </c>
      <c r="M1098" s="8" t="s">
        <v>1</v>
      </c>
      <c r="N1098" s="39" t="s">
        <v>104</v>
      </c>
      <c r="O1098" s="35"/>
      <c r="P1098" s="35"/>
      <c r="Q1098" s="35"/>
      <c r="R1098" s="35"/>
      <c r="S1098" s="35"/>
      <c r="T1098" s="35"/>
      <c r="U1098" s="35"/>
      <c r="V1098" s="35"/>
      <c r="W1098" s="35"/>
      <c r="X1098" s="35"/>
    </row>
    <row r="1099" spans="1:24" ht="25.5">
      <c r="A1099" s="36">
        <v>1097</v>
      </c>
      <c r="B1099" s="7" t="s">
        <v>302</v>
      </c>
      <c r="C1099" s="4" t="s">
        <v>10</v>
      </c>
      <c r="D1099" s="4" t="s">
        <v>6</v>
      </c>
      <c r="E1099" s="37">
        <v>159</v>
      </c>
      <c r="F1099" s="37">
        <v>150</v>
      </c>
      <c r="G1099" s="6" t="s">
        <v>5</v>
      </c>
      <c r="H1099" s="6">
        <v>109.3</v>
      </c>
      <c r="I1099" s="4" t="s">
        <v>52</v>
      </c>
      <c r="J1099" s="3" t="s">
        <v>3</v>
      </c>
      <c r="K1099" s="2">
        <v>2006</v>
      </c>
      <c r="L1099" s="38" t="s">
        <v>2</v>
      </c>
      <c r="M1099" s="8" t="s">
        <v>1</v>
      </c>
      <c r="N1099" s="39" t="s">
        <v>104</v>
      </c>
      <c r="O1099" s="35"/>
      <c r="P1099" s="35"/>
      <c r="Q1099" s="35"/>
      <c r="R1099" s="35"/>
      <c r="S1099" s="35"/>
      <c r="T1099" s="35"/>
      <c r="U1099" s="35"/>
      <c r="V1099" s="35"/>
      <c r="W1099" s="35"/>
      <c r="X1099" s="35"/>
    </row>
    <row r="1100" spans="1:24" ht="25.5">
      <c r="A1100" s="36">
        <v>1098</v>
      </c>
      <c r="B1100" s="7" t="s">
        <v>301</v>
      </c>
      <c r="C1100" s="4" t="s">
        <v>10</v>
      </c>
      <c r="D1100" s="4" t="s">
        <v>9</v>
      </c>
      <c r="E1100" s="37">
        <v>57</v>
      </c>
      <c r="F1100" s="37">
        <v>50</v>
      </c>
      <c r="G1100" s="6" t="s">
        <v>5</v>
      </c>
      <c r="H1100" s="5">
        <v>10</v>
      </c>
      <c r="I1100" s="4" t="s">
        <v>52</v>
      </c>
      <c r="J1100" s="3" t="s">
        <v>3</v>
      </c>
      <c r="K1100" s="2">
        <v>1991</v>
      </c>
      <c r="L1100" s="38" t="s">
        <v>2</v>
      </c>
      <c r="M1100" s="8" t="s">
        <v>111</v>
      </c>
      <c r="N1100" s="39" t="s">
        <v>271</v>
      </c>
      <c r="O1100" s="35"/>
      <c r="P1100" s="35"/>
      <c r="Q1100" s="35"/>
      <c r="R1100" s="35"/>
      <c r="S1100" s="35"/>
      <c r="T1100" s="35"/>
      <c r="U1100" s="35"/>
      <c r="V1100" s="35"/>
      <c r="W1100" s="35"/>
      <c r="X1100" s="35"/>
    </row>
    <row r="1101" spans="1:24" ht="25.5">
      <c r="A1101" s="36">
        <v>1099</v>
      </c>
      <c r="B1101" s="7" t="s">
        <v>300</v>
      </c>
      <c r="C1101" s="4" t="s">
        <v>10</v>
      </c>
      <c r="D1101" s="4" t="s">
        <v>6</v>
      </c>
      <c r="E1101" s="37">
        <v>57</v>
      </c>
      <c r="F1101" s="37">
        <v>50</v>
      </c>
      <c r="G1101" s="6" t="s">
        <v>5</v>
      </c>
      <c r="H1101" s="5">
        <v>10</v>
      </c>
      <c r="I1101" s="4" t="s">
        <v>52</v>
      </c>
      <c r="J1101" s="3" t="s">
        <v>3</v>
      </c>
      <c r="K1101" s="2">
        <v>1991</v>
      </c>
      <c r="L1101" s="38" t="s">
        <v>2</v>
      </c>
      <c r="M1101" s="8" t="s">
        <v>111</v>
      </c>
      <c r="N1101" s="39" t="s">
        <v>271</v>
      </c>
      <c r="O1101" s="35"/>
      <c r="P1101" s="35"/>
      <c r="Q1101" s="35"/>
      <c r="R1101" s="35"/>
      <c r="S1101" s="35"/>
      <c r="T1101" s="35"/>
      <c r="U1101" s="35"/>
      <c r="V1101" s="35"/>
      <c r="W1101" s="35"/>
      <c r="X1101" s="35"/>
    </row>
    <row r="1102" spans="1:24" ht="25.5">
      <c r="A1102" s="36">
        <v>1100</v>
      </c>
      <c r="B1102" s="7" t="s">
        <v>299</v>
      </c>
      <c r="C1102" s="4" t="s">
        <v>10</v>
      </c>
      <c r="D1102" s="4" t="s">
        <v>9</v>
      </c>
      <c r="E1102" s="37">
        <v>89</v>
      </c>
      <c r="F1102" s="37">
        <v>82</v>
      </c>
      <c r="G1102" s="6" t="s">
        <v>5</v>
      </c>
      <c r="H1102" s="5">
        <v>72.2</v>
      </c>
      <c r="I1102" s="4" t="s">
        <v>52</v>
      </c>
      <c r="J1102" s="3" t="s">
        <v>3</v>
      </c>
      <c r="K1102" s="2">
        <v>1991</v>
      </c>
      <c r="L1102" s="38" t="s">
        <v>2</v>
      </c>
      <c r="M1102" s="8" t="s">
        <v>111</v>
      </c>
      <c r="N1102" s="39" t="s">
        <v>271</v>
      </c>
      <c r="O1102" s="35"/>
      <c r="P1102" s="35"/>
      <c r="Q1102" s="35"/>
      <c r="R1102" s="35"/>
      <c r="S1102" s="35"/>
      <c r="T1102" s="35"/>
      <c r="U1102" s="35"/>
      <c r="V1102" s="35"/>
      <c r="W1102" s="35"/>
      <c r="X1102" s="35"/>
    </row>
    <row r="1103" spans="1:24" ht="25.5">
      <c r="A1103" s="36">
        <v>1101</v>
      </c>
      <c r="B1103" s="7" t="s">
        <v>298</v>
      </c>
      <c r="C1103" s="4" t="s">
        <v>10</v>
      </c>
      <c r="D1103" s="4" t="s">
        <v>6</v>
      </c>
      <c r="E1103" s="37">
        <v>89</v>
      </c>
      <c r="F1103" s="37">
        <v>82</v>
      </c>
      <c r="G1103" s="6" t="s">
        <v>5</v>
      </c>
      <c r="H1103" s="5">
        <v>72.2</v>
      </c>
      <c r="I1103" s="4" t="s">
        <v>52</v>
      </c>
      <c r="J1103" s="3" t="s">
        <v>3</v>
      </c>
      <c r="K1103" s="2">
        <v>1991</v>
      </c>
      <c r="L1103" s="38" t="s">
        <v>2</v>
      </c>
      <c r="M1103" s="8" t="s">
        <v>111</v>
      </c>
      <c r="N1103" s="39" t="s">
        <v>271</v>
      </c>
      <c r="O1103" s="35"/>
      <c r="P1103" s="35"/>
      <c r="Q1103" s="35"/>
      <c r="R1103" s="35"/>
      <c r="S1103" s="35"/>
      <c r="T1103" s="35"/>
      <c r="U1103" s="35"/>
      <c r="V1103" s="35"/>
      <c r="W1103" s="35"/>
      <c r="X1103" s="35"/>
    </row>
    <row r="1104" spans="1:24" ht="25.5">
      <c r="A1104" s="36">
        <v>1102</v>
      </c>
      <c r="B1104" s="7" t="s">
        <v>297</v>
      </c>
      <c r="C1104" s="4" t="s">
        <v>10</v>
      </c>
      <c r="D1104" s="4" t="s">
        <v>9</v>
      </c>
      <c r="E1104" s="37">
        <v>57</v>
      </c>
      <c r="F1104" s="37">
        <v>50</v>
      </c>
      <c r="G1104" s="6" t="s">
        <v>5</v>
      </c>
      <c r="H1104" s="5">
        <v>11.9</v>
      </c>
      <c r="I1104" s="4" t="s">
        <v>52</v>
      </c>
      <c r="J1104" s="3" t="s">
        <v>3</v>
      </c>
      <c r="K1104" s="2">
        <v>1991</v>
      </c>
      <c r="L1104" s="38" t="s">
        <v>2</v>
      </c>
      <c r="M1104" s="8" t="s">
        <v>111</v>
      </c>
      <c r="N1104" s="39" t="s">
        <v>271</v>
      </c>
      <c r="O1104" s="35"/>
      <c r="P1104" s="35"/>
      <c r="Q1104" s="35"/>
      <c r="R1104" s="35"/>
      <c r="S1104" s="35"/>
      <c r="T1104" s="35"/>
      <c r="U1104" s="35"/>
      <c r="V1104" s="35"/>
      <c r="W1104" s="35"/>
      <c r="X1104" s="35"/>
    </row>
    <row r="1105" spans="1:24" ht="25.5">
      <c r="A1105" s="36">
        <v>1103</v>
      </c>
      <c r="B1105" s="7" t="s">
        <v>296</v>
      </c>
      <c r="C1105" s="4" t="s">
        <v>10</v>
      </c>
      <c r="D1105" s="4" t="s">
        <v>6</v>
      </c>
      <c r="E1105" s="37">
        <v>57</v>
      </c>
      <c r="F1105" s="37">
        <v>50</v>
      </c>
      <c r="G1105" s="6" t="s">
        <v>5</v>
      </c>
      <c r="H1105" s="5">
        <v>11.9</v>
      </c>
      <c r="I1105" s="4" t="s">
        <v>52</v>
      </c>
      <c r="J1105" s="3" t="s">
        <v>3</v>
      </c>
      <c r="K1105" s="2">
        <v>1997</v>
      </c>
      <c r="L1105" s="38" t="s">
        <v>2</v>
      </c>
      <c r="M1105" s="8" t="s">
        <v>111</v>
      </c>
      <c r="N1105" s="39" t="s">
        <v>271</v>
      </c>
      <c r="O1105" s="35"/>
      <c r="P1105" s="35"/>
      <c r="Q1105" s="35"/>
      <c r="R1105" s="35"/>
      <c r="S1105" s="35"/>
      <c r="T1105" s="35"/>
      <c r="U1105" s="35"/>
      <c r="V1105" s="35"/>
      <c r="W1105" s="35"/>
      <c r="X1105" s="35"/>
    </row>
    <row r="1106" spans="1:24" ht="25.5">
      <c r="A1106" s="36">
        <v>1104</v>
      </c>
      <c r="B1106" s="7" t="s">
        <v>295</v>
      </c>
      <c r="C1106" s="4" t="s">
        <v>10</v>
      </c>
      <c r="D1106" s="4" t="s">
        <v>9</v>
      </c>
      <c r="E1106" s="37">
        <v>57</v>
      </c>
      <c r="F1106" s="37">
        <v>50</v>
      </c>
      <c r="G1106" s="6" t="s">
        <v>5</v>
      </c>
      <c r="H1106" s="5">
        <v>67</v>
      </c>
      <c r="I1106" s="4" t="s">
        <v>52</v>
      </c>
      <c r="J1106" s="3" t="s">
        <v>3</v>
      </c>
      <c r="K1106" s="2">
        <v>1991</v>
      </c>
      <c r="L1106" s="38" t="s">
        <v>2</v>
      </c>
      <c r="M1106" s="8" t="s">
        <v>111</v>
      </c>
      <c r="N1106" s="39" t="s">
        <v>271</v>
      </c>
      <c r="O1106" s="35"/>
      <c r="P1106" s="35"/>
      <c r="Q1106" s="35"/>
      <c r="R1106" s="35"/>
      <c r="S1106" s="35"/>
      <c r="T1106" s="35"/>
      <c r="U1106" s="35"/>
      <c r="V1106" s="35"/>
      <c r="W1106" s="35"/>
      <c r="X1106" s="35"/>
    </row>
    <row r="1107" spans="1:24" ht="25.5">
      <c r="A1107" s="36">
        <v>1105</v>
      </c>
      <c r="B1107" s="7" t="s">
        <v>294</v>
      </c>
      <c r="C1107" s="4" t="s">
        <v>10</v>
      </c>
      <c r="D1107" s="4" t="s">
        <v>6</v>
      </c>
      <c r="E1107" s="37">
        <v>57</v>
      </c>
      <c r="F1107" s="37">
        <v>50</v>
      </c>
      <c r="G1107" s="6" t="s">
        <v>5</v>
      </c>
      <c r="H1107" s="5">
        <v>67</v>
      </c>
      <c r="I1107" s="4" t="s">
        <v>52</v>
      </c>
      <c r="J1107" s="3" t="s">
        <v>3</v>
      </c>
      <c r="K1107" s="2">
        <v>1991</v>
      </c>
      <c r="L1107" s="38" t="s">
        <v>2</v>
      </c>
      <c r="M1107" s="8" t="s">
        <v>111</v>
      </c>
      <c r="N1107" s="39" t="s">
        <v>271</v>
      </c>
      <c r="O1107" s="35"/>
      <c r="P1107" s="35"/>
      <c r="Q1107" s="35"/>
      <c r="R1107" s="35"/>
      <c r="S1107" s="35"/>
      <c r="T1107" s="35"/>
      <c r="U1107" s="35"/>
      <c r="V1107" s="35"/>
      <c r="W1107" s="35"/>
      <c r="X1107" s="35"/>
    </row>
    <row r="1108" spans="1:24" ht="25.5">
      <c r="A1108" s="36">
        <v>1106</v>
      </c>
      <c r="B1108" s="7" t="s">
        <v>293</v>
      </c>
      <c r="C1108" s="4" t="s">
        <v>10</v>
      </c>
      <c r="D1108" s="4" t="s">
        <v>9</v>
      </c>
      <c r="E1108" s="37">
        <v>114</v>
      </c>
      <c r="F1108" s="37">
        <v>105</v>
      </c>
      <c r="G1108" s="6" t="s">
        <v>5</v>
      </c>
      <c r="H1108" s="5">
        <v>122.1</v>
      </c>
      <c r="I1108" s="4" t="s">
        <v>52</v>
      </c>
      <c r="J1108" s="3" t="s">
        <v>3</v>
      </c>
      <c r="K1108" s="2">
        <v>1996</v>
      </c>
      <c r="L1108" s="38" t="s">
        <v>2</v>
      </c>
      <c r="M1108" s="8" t="s">
        <v>111</v>
      </c>
      <c r="N1108" s="39" t="s">
        <v>271</v>
      </c>
      <c r="O1108" s="35"/>
      <c r="P1108" s="35"/>
      <c r="Q1108" s="35"/>
      <c r="R1108" s="35"/>
      <c r="S1108" s="35"/>
      <c r="T1108" s="35"/>
      <c r="U1108" s="35"/>
      <c r="V1108" s="35"/>
      <c r="W1108" s="35"/>
      <c r="X1108" s="35"/>
    </row>
    <row r="1109" spans="1:24" ht="25.5">
      <c r="A1109" s="36">
        <v>1107</v>
      </c>
      <c r="B1109" s="7" t="s">
        <v>292</v>
      </c>
      <c r="C1109" s="4" t="s">
        <v>10</v>
      </c>
      <c r="D1109" s="4" t="s">
        <v>6</v>
      </c>
      <c r="E1109" s="37">
        <v>114</v>
      </c>
      <c r="F1109" s="37">
        <v>105</v>
      </c>
      <c r="G1109" s="6" t="s">
        <v>5</v>
      </c>
      <c r="H1109" s="5">
        <v>122.1</v>
      </c>
      <c r="I1109" s="4" t="s">
        <v>52</v>
      </c>
      <c r="J1109" s="3" t="s">
        <v>3</v>
      </c>
      <c r="K1109" s="2">
        <v>1996</v>
      </c>
      <c r="L1109" s="38" t="s">
        <v>2</v>
      </c>
      <c r="M1109" s="8" t="s">
        <v>111</v>
      </c>
      <c r="N1109" s="39" t="s">
        <v>271</v>
      </c>
      <c r="O1109" s="35"/>
      <c r="P1109" s="35"/>
      <c r="Q1109" s="35"/>
      <c r="R1109" s="35"/>
      <c r="S1109" s="35"/>
      <c r="T1109" s="35"/>
      <c r="U1109" s="35"/>
      <c r="V1109" s="35"/>
      <c r="W1109" s="35"/>
      <c r="X1109" s="35"/>
    </row>
    <row r="1110" spans="1:24" ht="25.5">
      <c r="A1110" s="36">
        <v>1108</v>
      </c>
      <c r="B1110" s="7" t="s">
        <v>291</v>
      </c>
      <c r="C1110" s="4" t="s">
        <v>10</v>
      </c>
      <c r="D1110" s="4" t="s">
        <v>9</v>
      </c>
      <c r="E1110" s="37">
        <v>76</v>
      </c>
      <c r="F1110" s="37">
        <v>69</v>
      </c>
      <c r="G1110" s="6" t="s">
        <v>5</v>
      </c>
      <c r="H1110" s="5">
        <v>30</v>
      </c>
      <c r="I1110" s="4" t="s">
        <v>52</v>
      </c>
      <c r="J1110" s="3" t="s">
        <v>3</v>
      </c>
      <c r="K1110" s="2">
        <v>1996</v>
      </c>
      <c r="L1110" s="38" t="s">
        <v>2</v>
      </c>
      <c r="M1110" s="8" t="s">
        <v>111</v>
      </c>
      <c r="N1110" s="39" t="s">
        <v>271</v>
      </c>
      <c r="O1110" s="35"/>
      <c r="P1110" s="35"/>
      <c r="Q1110" s="35"/>
      <c r="R1110" s="35"/>
      <c r="S1110" s="35"/>
      <c r="T1110" s="35"/>
      <c r="U1110" s="35"/>
      <c r="V1110" s="35"/>
      <c r="W1110" s="35"/>
      <c r="X1110" s="35"/>
    </row>
    <row r="1111" spans="1:24" ht="25.5">
      <c r="A1111" s="36">
        <v>1109</v>
      </c>
      <c r="B1111" s="7" t="s">
        <v>290</v>
      </c>
      <c r="C1111" s="4" t="s">
        <v>10</v>
      </c>
      <c r="D1111" s="4" t="s">
        <v>6</v>
      </c>
      <c r="E1111" s="37">
        <v>76</v>
      </c>
      <c r="F1111" s="37">
        <v>69</v>
      </c>
      <c r="G1111" s="6" t="s">
        <v>5</v>
      </c>
      <c r="H1111" s="5">
        <v>30</v>
      </c>
      <c r="I1111" s="4" t="s">
        <v>52</v>
      </c>
      <c r="J1111" s="3" t="s">
        <v>3</v>
      </c>
      <c r="K1111" s="2">
        <v>1996</v>
      </c>
      <c r="L1111" s="38" t="s">
        <v>2</v>
      </c>
      <c r="M1111" s="8" t="s">
        <v>111</v>
      </c>
      <c r="N1111" s="39" t="s">
        <v>271</v>
      </c>
      <c r="O1111" s="35"/>
      <c r="P1111" s="35"/>
      <c r="Q1111" s="35"/>
      <c r="R1111" s="35"/>
      <c r="S1111" s="35"/>
      <c r="T1111" s="35"/>
      <c r="U1111" s="35"/>
      <c r="V1111" s="35"/>
      <c r="W1111" s="35"/>
      <c r="X1111" s="35"/>
    </row>
    <row r="1112" spans="1:24" ht="25.5">
      <c r="A1112" s="36">
        <v>1110</v>
      </c>
      <c r="B1112" s="7" t="s">
        <v>289</v>
      </c>
      <c r="C1112" s="4" t="s">
        <v>10</v>
      </c>
      <c r="D1112" s="4" t="s">
        <v>9</v>
      </c>
      <c r="E1112" s="37">
        <v>114</v>
      </c>
      <c r="F1112" s="37">
        <v>105</v>
      </c>
      <c r="G1112" s="6" t="s">
        <v>5</v>
      </c>
      <c r="H1112" s="5">
        <v>49.9</v>
      </c>
      <c r="I1112" s="4" t="s">
        <v>52</v>
      </c>
      <c r="J1112" s="3" t="s">
        <v>3</v>
      </c>
      <c r="K1112" s="2">
        <v>1995</v>
      </c>
      <c r="L1112" s="38" t="s">
        <v>2</v>
      </c>
      <c r="M1112" s="8" t="s">
        <v>111</v>
      </c>
      <c r="N1112" s="39" t="s">
        <v>271</v>
      </c>
      <c r="O1112" s="35"/>
      <c r="P1112" s="35"/>
      <c r="Q1112" s="35"/>
      <c r="R1112" s="35"/>
      <c r="S1112" s="35"/>
      <c r="T1112" s="35"/>
      <c r="U1112" s="35"/>
      <c r="V1112" s="35"/>
      <c r="W1112" s="35"/>
      <c r="X1112" s="35"/>
    </row>
    <row r="1113" spans="1:24" ht="25.5">
      <c r="A1113" s="36">
        <v>1111</v>
      </c>
      <c r="B1113" s="7" t="s">
        <v>288</v>
      </c>
      <c r="C1113" s="4" t="s">
        <v>10</v>
      </c>
      <c r="D1113" s="4" t="s">
        <v>6</v>
      </c>
      <c r="E1113" s="37">
        <v>114</v>
      </c>
      <c r="F1113" s="37">
        <v>105</v>
      </c>
      <c r="G1113" s="6" t="s">
        <v>5</v>
      </c>
      <c r="H1113" s="5">
        <v>49.9</v>
      </c>
      <c r="I1113" s="4" t="s">
        <v>52</v>
      </c>
      <c r="J1113" s="3" t="s">
        <v>3</v>
      </c>
      <c r="K1113" s="2">
        <v>1995</v>
      </c>
      <c r="L1113" s="38" t="s">
        <v>2</v>
      </c>
      <c r="M1113" s="8" t="s">
        <v>111</v>
      </c>
      <c r="N1113" s="39" t="s">
        <v>271</v>
      </c>
      <c r="O1113" s="35"/>
      <c r="P1113" s="35"/>
      <c r="Q1113" s="35"/>
      <c r="R1113" s="35"/>
      <c r="S1113" s="35"/>
      <c r="T1113" s="35"/>
      <c r="U1113" s="35"/>
      <c r="V1113" s="35"/>
      <c r="W1113" s="35"/>
      <c r="X1113" s="35"/>
    </row>
    <row r="1114" spans="1:24" ht="25.5">
      <c r="A1114" s="36">
        <v>1112</v>
      </c>
      <c r="B1114" s="7" t="s">
        <v>287</v>
      </c>
      <c r="C1114" s="4" t="s">
        <v>10</v>
      </c>
      <c r="D1114" s="4" t="s">
        <v>9</v>
      </c>
      <c r="E1114" s="37">
        <v>57</v>
      </c>
      <c r="F1114" s="37">
        <v>50</v>
      </c>
      <c r="G1114" s="6" t="s">
        <v>5</v>
      </c>
      <c r="H1114" s="5">
        <v>58</v>
      </c>
      <c r="I1114" s="4" t="s">
        <v>52</v>
      </c>
      <c r="J1114" s="3" t="s">
        <v>3</v>
      </c>
      <c r="K1114" s="2">
        <v>1984</v>
      </c>
      <c r="L1114" s="38" t="s">
        <v>2</v>
      </c>
      <c r="M1114" s="8" t="s">
        <v>111</v>
      </c>
      <c r="N1114" s="39" t="s">
        <v>271</v>
      </c>
      <c r="O1114" s="35"/>
      <c r="P1114" s="35"/>
      <c r="Q1114" s="35"/>
      <c r="R1114" s="35"/>
      <c r="S1114" s="35"/>
      <c r="T1114" s="35"/>
      <c r="U1114" s="35"/>
      <c r="V1114" s="35"/>
      <c r="W1114" s="35"/>
      <c r="X1114" s="35"/>
    </row>
    <row r="1115" spans="1:24" ht="25.5">
      <c r="A1115" s="36">
        <v>1113</v>
      </c>
      <c r="B1115" s="7" t="s">
        <v>287</v>
      </c>
      <c r="C1115" s="4" t="s">
        <v>10</v>
      </c>
      <c r="D1115" s="4" t="s">
        <v>6</v>
      </c>
      <c r="E1115" s="37">
        <v>57</v>
      </c>
      <c r="F1115" s="37">
        <v>50</v>
      </c>
      <c r="G1115" s="6" t="s">
        <v>5</v>
      </c>
      <c r="H1115" s="5">
        <v>58</v>
      </c>
      <c r="I1115" s="4" t="s">
        <v>52</v>
      </c>
      <c r="J1115" s="3" t="s">
        <v>3</v>
      </c>
      <c r="K1115" s="2">
        <v>1984</v>
      </c>
      <c r="L1115" s="38" t="s">
        <v>2</v>
      </c>
      <c r="M1115" s="8" t="s">
        <v>111</v>
      </c>
      <c r="N1115" s="39" t="s">
        <v>271</v>
      </c>
      <c r="O1115" s="35"/>
      <c r="P1115" s="35"/>
      <c r="Q1115" s="35"/>
      <c r="R1115" s="35"/>
      <c r="S1115" s="35"/>
      <c r="T1115" s="35"/>
      <c r="U1115" s="35"/>
      <c r="V1115" s="35"/>
      <c r="W1115" s="35"/>
      <c r="X1115" s="35"/>
    </row>
    <row r="1116" spans="1:24" ht="25.5">
      <c r="A1116" s="36">
        <v>1114</v>
      </c>
      <c r="B1116" s="7" t="s">
        <v>286</v>
      </c>
      <c r="C1116" s="4" t="s">
        <v>10</v>
      </c>
      <c r="D1116" s="4" t="s">
        <v>9</v>
      </c>
      <c r="E1116" s="37">
        <v>114</v>
      </c>
      <c r="F1116" s="37">
        <v>105</v>
      </c>
      <c r="G1116" s="6" t="s">
        <v>5</v>
      </c>
      <c r="H1116" s="5">
        <v>12.3</v>
      </c>
      <c r="I1116" s="4" t="s">
        <v>52</v>
      </c>
      <c r="J1116" s="3" t="s">
        <v>51</v>
      </c>
      <c r="K1116" s="2">
        <v>1991</v>
      </c>
      <c r="L1116" s="38" t="s">
        <v>2</v>
      </c>
      <c r="M1116" s="8" t="s">
        <v>111</v>
      </c>
      <c r="N1116" s="39" t="s">
        <v>271</v>
      </c>
      <c r="O1116" s="35"/>
      <c r="P1116" s="35"/>
      <c r="Q1116" s="35"/>
      <c r="R1116" s="35"/>
      <c r="S1116" s="35"/>
      <c r="T1116" s="35"/>
      <c r="U1116" s="35"/>
      <c r="V1116" s="35"/>
      <c r="W1116" s="35"/>
      <c r="X1116" s="35"/>
    </row>
    <row r="1117" spans="1:24" ht="25.5">
      <c r="A1117" s="36">
        <v>1115</v>
      </c>
      <c r="B1117" s="7" t="s">
        <v>285</v>
      </c>
      <c r="C1117" s="4" t="s">
        <v>10</v>
      </c>
      <c r="D1117" s="4" t="s">
        <v>6</v>
      </c>
      <c r="E1117" s="37">
        <v>114</v>
      </c>
      <c r="F1117" s="37">
        <v>105</v>
      </c>
      <c r="G1117" s="6" t="s">
        <v>5</v>
      </c>
      <c r="H1117" s="5">
        <v>12.3</v>
      </c>
      <c r="I1117" s="4" t="s">
        <v>52</v>
      </c>
      <c r="J1117" s="3" t="s">
        <v>51</v>
      </c>
      <c r="K1117" s="2">
        <v>1991</v>
      </c>
      <c r="L1117" s="38" t="s">
        <v>2</v>
      </c>
      <c r="M1117" s="8" t="s">
        <v>111</v>
      </c>
      <c r="N1117" s="39" t="s">
        <v>271</v>
      </c>
      <c r="O1117" s="35"/>
      <c r="P1117" s="35"/>
      <c r="Q1117" s="35"/>
      <c r="R1117" s="35"/>
      <c r="S1117" s="35"/>
      <c r="T1117" s="35"/>
      <c r="U1117" s="35"/>
      <c r="V1117" s="35"/>
      <c r="W1117" s="35"/>
      <c r="X1117" s="35"/>
    </row>
    <row r="1118" spans="1:24" ht="25.5">
      <c r="A1118" s="36">
        <v>1116</v>
      </c>
      <c r="B1118" s="7" t="s">
        <v>284</v>
      </c>
      <c r="C1118" s="4" t="s">
        <v>10</v>
      </c>
      <c r="D1118" s="4" t="s">
        <v>9</v>
      </c>
      <c r="E1118" s="37">
        <v>89</v>
      </c>
      <c r="F1118" s="37">
        <v>82</v>
      </c>
      <c r="G1118" s="6" t="s">
        <v>5</v>
      </c>
      <c r="H1118" s="5">
        <v>88.6</v>
      </c>
      <c r="I1118" s="4" t="s">
        <v>52</v>
      </c>
      <c r="J1118" s="3" t="s">
        <v>3</v>
      </c>
      <c r="K1118" s="2">
        <v>1992</v>
      </c>
      <c r="L1118" s="38" t="s">
        <v>2</v>
      </c>
      <c r="M1118" s="8" t="s">
        <v>111</v>
      </c>
      <c r="N1118" s="39" t="s">
        <v>271</v>
      </c>
      <c r="O1118" s="35"/>
      <c r="P1118" s="35"/>
      <c r="Q1118" s="35"/>
      <c r="R1118" s="35"/>
      <c r="S1118" s="35"/>
      <c r="T1118" s="35"/>
      <c r="U1118" s="35"/>
      <c r="V1118" s="35"/>
      <c r="W1118" s="35"/>
      <c r="X1118" s="35"/>
    </row>
    <row r="1119" spans="1:24" ht="25.5">
      <c r="A1119" s="36">
        <v>1117</v>
      </c>
      <c r="B1119" s="7" t="s">
        <v>284</v>
      </c>
      <c r="C1119" s="4" t="s">
        <v>10</v>
      </c>
      <c r="D1119" s="4" t="s">
        <v>6</v>
      </c>
      <c r="E1119" s="37">
        <v>89</v>
      </c>
      <c r="F1119" s="37">
        <v>82</v>
      </c>
      <c r="G1119" s="6" t="s">
        <v>5</v>
      </c>
      <c r="H1119" s="5">
        <v>88.6</v>
      </c>
      <c r="I1119" s="4" t="s">
        <v>52</v>
      </c>
      <c r="J1119" s="3" t="s">
        <v>3</v>
      </c>
      <c r="K1119" s="2">
        <v>1992</v>
      </c>
      <c r="L1119" s="38" t="s">
        <v>2</v>
      </c>
      <c r="M1119" s="8" t="s">
        <v>111</v>
      </c>
      <c r="N1119" s="39" t="s">
        <v>271</v>
      </c>
      <c r="O1119" s="35"/>
      <c r="P1119" s="35"/>
      <c r="Q1119" s="35"/>
      <c r="R1119" s="35"/>
      <c r="S1119" s="35"/>
      <c r="T1119" s="35"/>
      <c r="U1119" s="35"/>
      <c r="V1119" s="35"/>
      <c r="W1119" s="35"/>
      <c r="X1119" s="35"/>
    </row>
    <row r="1120" spans="1:24" ht="25.5">
      <c r="A1120" s="36">
        <v>1118</v>
      </c>
      <c r="B1120" s="7" t="s">
        <v>284</v>
      </c>
      <c r="C1120" s="4" t="s">
        <v>10</v>
      </c>
      <c r="D1120" s="4" t="s">
        <v>9</v>
      </c>
      <c r="E1120" s="37">
        <v>76</v>
      </c>
      <c r="F1120" s="37">
        <v>69</v>
      </c>
      <c r="G1120" s="6" t="s">
        <v>5</v>
      </c>
      <c r="H1120" s="5">
        <v>9.3000000000000007</v>
      </c>
      <c r="I1120" s="4" t="s">
        <v>52</v>
      </c>
      <c r="J1120" s="3" t="s">
        <v>3</v>
      </c>
      <c r="K1120" s="2">
        <v>1992</v>
      </c>
      <c r="L1120" s="38" t="s">
        <v>2</v>
      </c>
      <c r="M1120" s="8" t="s">
        <v>111</v>
      </c>
      <c r="N1120" s="39" t="s">
        <v>271</v>
      </c>
      <c r="O1120" s="35"/>
      <c r="P1120" s="35"/>
      <c r="Q1120" s="35"/>
      <c r="R1120" s="35"/>
      <c r="S1120" s="35"/>
      <c r="T1120" s="35"/>
      <c r="U1120" s="35"/>
      <c r="V1120" s="35"/>
      <c r="W1120" s="35"/>
      <c r="X1120" s="35"/>
    </row>
    <row r="1121" spans="1:24" ht="25.5">
      <c r="A1121" s="36">
        <v>1119</v>
      </c>
      <c r="B1121" s="7" t="s">
        <v>284</v>
      </c>
      <c r="C1121" s="4" t="s">
        <v>10</v>
      </c>
      <c r="D1121" s="4" t="s">
        <v>6</v>
      </c>
      <c r="E1121" s="37">
        <v>76</v>
      </c>
      <c r="F1121" s="37">
        <v>69</v>
      </c>
      <c r="G1121" s="6" t="s">
        <v>5</v>
      </c>
      <c r="H1121" s="5">
        <v>9.3000000000000007</v>
      </c>
      <c r="I1121" s="4" t="s">
        <v>52</v>
      </c>
      <c r="J1121" s="3" t="s">
        <v>3</v>
      </c>
      <c r="K1121" s="2">
        <v>1992</v>
      </c>
      <c r="L1121" s="38" t="s">
        <v>2</v>
      </c>
      <c r="M1121" s="8" t="s">
        <v>111</v>
      </c>
      <c r="N1121" s="39" t="s">
        <v>271</v>
      </c>
      <c r="O1121" s="35"/>
      <c r="P1121" s="35"/>
      <c r="Q1121" s="35"/>
      <c r="R1121" s="35"/>
      <c r="S1121" s="35"/>
      <c r="T1121" s="35"/>
      <c r="U1121" s="35"/>
      <c r="V1121" s="35"/>
      <c r="W1121" s="35"/>
      <c r="X1121" s="35"/>
    </row>
    <row r="1122" spans="1:24" ht="25.5">
      <c r="A1122" s="36">
        <v>1120</v>
      </c>
      <c r="B1122" s="7" t="s">
        <v>283</v>
      </c>
      <c r="C1122" s="4" t="s">
        <v>10</v>
      </c>
      <c r="D1122" s="4" t="s">
        <v>9</v>
      </c>
      <c r="E1122" s="37">
        <v>57</v>
      </c>
      <c r="F1122" s="37">
        <v>50</v>
      </c>
      <c r="G1122" s="6" t="s">
        <v>5</v>
      </c>
      <c r="H1122" s="5">
        <v>82.2</v>
      </c>
      <c r="I1122" s="4" t="s">
        <v>52</v>
      </c>
      <c r="J1122" s="3" t="s">
        <v>3</v>
      </c>
      <c r="K1122" s="2">
        <v>1992</v>
      </c>
      <c r="L1122" s="38" t="s">
        <v>2</v>
      </c>
      <c r="M1122" s="8" t="s">
        <v>111</v>
      </c>
      <c r="N1122" s="39" t="s">
        <v>271</v>
      </c>
      <c r="O1122" s="35"/>
      <c r="P1122" s="35"/>
      <c r="Q1122" s="35"/>
      <c r="R1122" s="35"/>
      <c r="S1122" s="35"/>
      <c r="T1122" s="35"/>
      <c r="U1122" s="35"/>
      <c r="V1122" s="35"/>
      <c r="W1122" s="35"/>
      <c r="X1122" s="35"/>
    </row>
    <row r="1123" spans="1:24" ht="25.5">
      <c r="A1123" s="36">
        <v>1121</v>
      </c>
      <c r="B1123" s="7" t="s">
        <v>282</v>
      </c>
      <c r="C1123" s="4" t="s">
        <v>10</v>
      </c>
      <c r="D1123" s="4" t="s">
        <v>6</v>
      </c>
      <c r="E1123" s="37">
        <v>57</v>
      </c>
      <c r="F1123" s="37">
        <v>50</v>
      </c>
      <c r="G1123" s="6" t="s">
        <v>5</v>
      </c>
      <c r="H1123" s="5">
        <v>82.2</v>
      </c>
      <c r="I1123" s="4" t="s">
        <v>52</v>
      </c>
      <c r="J1123" s="3" t="s">
        <v>3</v>
      </c>
      <c r="K1123" s="2">
        <v>1992</v>
      </c>
      <c r="L1123" s="38" t="s">
        <v>2</v>
      </c>
      <c r="M1123" s="8" t="s">
        <v>111</v>
      </c>
      <c r="N1123" s="39" t="s">
        <v>271</v>
      </c>
      <c r="O1123" s="35"/>
      <c r="P1123" s="35"/>
      <c r="Q1123" s="35"/>
      <c r="R1123" s="35"/>
      <c r="S1123" s="35"/>
      <c r="T1123" s="35"/>
      <c r="U1123" s="35"/>
      <c r="V1123" s="35"/>
      <c r="W1123" s="35"/>
      <c r="X1123" s="35"/>
    </row>
    <row r="1124" spans="1:24" ht="25.5">
      <c r="A1124" s="36">
        <v>1122</v>
      </c>
      <c r="B1124" s="7" t="s">
        <v>275</v>
      </c>
      <c r="C1124" s="4" t="s">
        <v>10</v>
      </c>
      <c r="D1124" s="4" t="s">
        <v>9</v>
      </c>
      <c r="E1124" s="37">
        <v>159</v>
      </c>
      <c r="F1124" s="37">
        <v>150</v>
      </c>
      <c r="G1124" s="6" t="s">
        <v>5</v>
      </c>
      <c r="H1124" s="5">
        <v>107.9</v>
      </c>
      <c r="I1124" s="4" t="s">
        <v>52</v>
      </c>
      <c r="J1124" s="3" t="s">
        <v>3</v>
      </c>
      <c r="K1124" s="2">
        <v>1992</v>
      </c>
      <c r="L1124" s="38" t="s">
        <v>2</v>
      </c>
      <c r="M1124" s="8" t="s">
        <v>111</v>
      </c>
      <c r="N1124" s="39" t="s">
        <v>271</v>
      </c>
      <c r="O1124" s="35"/>
      <c r="P1124" s="35"/>
      <c r="Q1124" s="35"/>
      <c r="R1124" s="35"/>
      <c r="S1124" s="35"/>
      <c r="T1124" s="35"/>
      <c r="U1124" s="35"/>
      <c r="V1124" s="35"/>
      <c r="W1124" s="35"/>
      <c r="X1124" s="35"/>
    </row>
    <row r="1125" spans="1:24" ht="25.5">
      <c r="A1125" s="36">
        <v>1123</v>
      </c>
      <c r="B1125" s="7" t="s">
        <v>275</v>
      </c>
      <c r="C1125" s="4" t="s">
        <v>10</v>
      </c>
      <c r="D1125" s="4" t="s">
        <v>6</v>
      </c>
      <c r="E1125" s="37">
        <v>159</v>
      </c>
      <c r="F1125" s="37">
        <v>150</v>
      </c>
      <c r="G1125" s="6" t="s">
        <v>5</v>
      </c>
      <c r="H1125" s="5">
        <v>107.9</v>
      </c>
      <c r="I1125" s="4" t="s">
        <v>52</v>
      </c>
      <c r="J1125" s="3" t="s">
        <v>3</v>
      </c>
      <c r="K1125" s="2">
        <v>1992</v>
      </c>
      <c r="L1125" s="38" t="s">
        <v>2</v>
      </c>
      <c r="M1125" s="8" t="s">
        <v>111</v>
      </c>
      <c r="N1125" s="39" t="s">
        <v>271</v>
      </c>
      <c r="O1125" s="35"/>
      <c r="P1125" s="35"/>
      <c r="Q1125" s="35"/>
      <c r="R1125" s="35"/>
      <c r="S1125" s="35"/>
      <c r="T1125" s="35"/>
      <c r="U1125" s="35"/>
      <c r="V1125" s="35"/>
      <c r="W1125" s="35"/>
      <c r="X1125" s="35"/>
    </row>
    <row r="1126" spans="1:24" ht="25.5">
      <c r="A1126" s="36">
        <v>1124</v>
      </c>
      <c r="B1126" s="7" t="s">
        <v>274</v>
      </c>
      <c r="C1126" s="4" t="s">
        <v>10</v>
      </c>
      <c r="D1126" s="4" t="s">
        <v>9</v>
      </c>
      <c r="E1126" s="37">
        <v>57</v>
      </c>
      <c r="F1126" s="37">
        <v>50</v>
      </c>
      <c r="G1126" s="6" t="s">
        <v>5</v>
      </c>
      <c r="H1126" s="5">
        <f>36</f>
        <v>36</v>
      </c>
      <c r="I1126" s="4" t="s">
        <v>52</v>
      </c>
      <c r="J1126" s="3" t="s">
        <v>3</v>
      </c>
      <c r="K1126" s="2">
        <v>2011</v>
      </c>
      <c r="L1126" s="38" t="s">
        <v>2</v>
      </c>
      <c r="M1126" s="8" t="s">
        <v>111</v>
      </c>
      <c r="N1126" s="39" t="s">
        <v>271</v>
      </c>
      <c r="O1126" s="35"/>
      <c r="P1126" s="35"/>
      <c r="Q1126" s="35"/>
      <c r="R1126" s="35"/>
      <c r="S1126" s="35"/>
      <c r="T1126" s="35"/>
      <c r="U1126" s="35"/>
      <c r="V1126" s="35"/>
      <c r="W1126" s="35"/>
      <c r="X1126" s="35"/>
    </row>
    <row r="1127" spans="1:24" ht="25.5">
      <c r="A1127" s="36">
        <v>1125</v>
      </c>
      <c r="B1127" s="7" t="s">
        <v>274</v>
      </c>
      <c r="C1127" s="4" t="s">
        <v>10</v>
      </c>
      <c r="D1127" s="4" t="s">
        <v>6</v>
      </c>
      <c r="E1127" s="37">
        <v>57</v>
      </c>
      <c r="F1127" s="37">
        <v>50</v>
      </c>
      <c r="G1127" s="6" t="s">
        <v>5</v>
      </c>
      <c r="H1127" s="5">
        <f>36</f>
        <v>36</v>
      </c>
      <c r="I1127" s="4" t="s">
        <v>52</v>
      </c>
      <c r="J1127" s="3" t="s">
        <v>3</v>
      </c>
      <c r="K1127" s="2">
        <v>2011</v>
      </c>
      <c r="L1127" s="38" t="s">
        <v>2</v>
      </c>
      <c r="M1127" s="8" t="s">
        <v>111</v>
      </c>
      <c r="N1127" s="39" t="s">
        <v>271</v>
      </c>
      <c r="O1127" s="35"/>
      <c r="P1127" s="35"/>
      <c r="Q1127" s="35"/>
      <c r="R1127" s="35"/>
      <c r="S1127" s="35"/>
      <c r="T1127" s="35"/>
      <c r="U1127" s="35"/>
      <c r="V1127" s="35"/>
      <c r="W1127" s="35"/>
      <c r="X1127" s="35"/>
    </row>
    <row r="1128" spans="1:24" ht="25.5">
      <c r="A1128" s="36">
        <v>1126</v>
      </c>
      <c r="B1128" s="7" t="s">
        <v>274</v>
      </c>
      <c r="C1128" s="4" t="s">
        <v>7</v>
      </c>
      <c r="D1128" s="4" t="s">
        <v>9</v>
      </c>
      <c r="E1128" s="37">
        <v>32</v>
      </c>
      <c r="F1128" s="37">
        <v>25.6</v>
      </c>
      <c r="G1128" s="6" t="s">
        <v>5</v>
      </c>
      <c r="H1128" s="5">
        <v>98.8</v>
      </c>
      <c r="I1128" s="4" t="s">
        <v>52</v>
      </c>
      <c r="J1128" s="3" t="s">
        <v>3</v>
      </c>
      <c r="K1128" s="2">
        <v>1986</v>
      </c>
      <c r="L1128" s="38" t="s">
        <v>2</v>
      </c>
      <c r="M1128" s="8" t="s">
        <v>111</v>
      </c>
      <c r="N1128" s="39" t="s">
        <v>271</v>
      </c>
      <c r="O1128" s="35"/>
      <c r="P1128" s="35"/>
      <c r="Q1128" s="35"/>
      <c r="R1128" s="35"/>
      <c r="S1128" s="35"/>
      <c r="T1128" s="35"/>
      <c r="U1128" s="35"/>
      <c r="V1128" s="35"/>
      <c r="W1128" s="35"/>
      <c r="X1128" s="35"/>
    </row>
    <row r="1129" spans="1:24" ht="25.5">
      <c r="A1129" s="36">
        <v>1127</v>
      </c>
      <c r="B1129" s="7" t="s">
        <v>274</v>
      </c>
      <c r="C1129" s="4" t="s">
        <v>7</v>
      </c>
      <c r="D1129" s="4" t="s">
        <v>6</v>
      </c>
      <c r="E1129" s="37">
        <v>25</v>
      </c>
      <c r="F1129" s="37">
        <v>18.600000000000001</v>
      </c>
      <c r="G1129" s="6" t="s">
        <v>5</v>
      </c>
      <c r="H1129" s="5">
        <v>98.8</v>
      </c>
      <c r="I1129" s="4" t="s">
        <v>52</v>
      </c>
      <c r="J1129" s="3" t="s">
        <v>3</v>
      </c>
      <c r="K1129" s="2">
        <v>1986</v>
      </c>
      <c r="L1129" s="38" t="s">
        <v>2</v>
      </c>
      <c r="M1129" s="8" t="s">
        <v>111</v>
      </c>
      <c r="N1129" s="39" t="s">
        <v>271</v>
      </c>
      <c r="O1129" s="35"/>
      <c r="P1129" s="35"/>
      <c r="Q1129" s="35"/>
      <c r="R1129" s="35"/>
      <c r="S1129" s="35"/>
      <c r="T1129" s="35"/>
      <c r="U1129" s="35"/>
      <c r="V1129" s="35"/>
      <c r="W1129" s="35"/>
      <c r="X1129" s="35"/>
    </row>
    <row r="1130" spans="1:24" ht="25.5">
      <c r="A1130" s="36">
        <v>1128</v>
      </c>
      <c r="B1130" s="7" t="s">
        <v>281</v>
      </c>
      <c r="C1130" s="4" t="s">
        <v>10</v>
      </c>
      <c r="D1130" s="4" t="s">
        <v>9</v>
      </c>
      <c r="E1130" s="37">
        <v>89</v>
      </c>
      <c r="F1130" s="37">
        <v>82</v>
      </c>
      <c r="G1130" s="6" t="s">
        <v>5</v>
      </c>
      <c r="H1130" s="6">
        <v>49</v>
      </c>
      <c r="I1130" s="4" t="s">
        <v>52</v>
      </c>
      <c r="J1130" s="3" t="s">
        <v>280</v>
      </c>
      <c r="K1130" s="2">
        <v>1980</v>
      </c>
      <c r="L1130" s="38" t="s">
        <v>2</v>
      </c>
      <c r="M1130" s="8" t="s">
        <v>1</v>
      </c>
      <c r="N1130" s="39" t="s">
        <v>104</v>
      </c>
      <c r="O1130" s="35"/>
      <c r="P1130" s="35"/>
      <c r="Q1130" s="35"/>
      <c r="R1130" s="35"/>
      <c r="S1130" s="35"/>
      <c r="T1130" s="35"/>
      <c r="U1130" s="35"/>
      <c r="V1130" s="35"/>
      <c r="W1130" s="35"/>
      <c r="X1130" s="35"/>
    </row>
    <row r="1131" spans="1:24" ht="25.5">
      <c r="A1131" s="36">
        <v>1129</v>
      </c>
      <c r="B1131" s="7" t="s">
        <v>281</v>
      </c>
      <c r="C1131" s="4" t="s">
        <v>10</v>
      </c>
      <c r="D1131" s="4" t="s">
        <v>6</v>
      </c>
      <c r="E1131" s="37">
        <v>89</v>
      </c>
      <c r="F1131" s="37">
        <v>82</v>
      </c>
      <c r="G1131" s="6" t="s">
        <v>5</v>
      </c>
      <c r="H1131" s="6">
        <v>49</v>
      </c>
      <c r="I1131" s="4" t="s">
        <v>52</v>
      </c>
      <c r="J1131" s="3" t="s">
        <v>280</v>
      </c>
      <c r="K1131" s="2">
        <v>1980</v>
      </c>
      <c r="L1131" s="38" t="s">
        <v>2</v>
      </c>
      <c r="M1131" s="8" t="s">
        <v>1</v>
      </c>
      <c r="N1131" s="39" t="s">
        <v>104</v>
      </c>
      <c r="O1131" s="35"/>
      <c r="P1131" s="35"/>
      <c r="Q1131" s="35"/>
      <c r="R1131" s="35"/>
      <c r="S1131" s="35"/>
      <c r="T1131" s="35"/>
      <c r="U1131" s="35"/>
      <c r="V1131" s="35"/>
      <c r="W1131" s="35"/>
      <c r="X1131" s="35"/>
    </row>
    <row r="1132" spans="1:24" ht="25.5">
      <c r="A1132" s="36">
        <v>1130</v>
      </c>
      <c r="B1132" s="7" t="s">
        <v>274</v>
      </c>
      <c r="C1132" s="4" t="s">
        <v>7</v>
      </c>
      <c r="D1132" s="4" t="s">
        <v>9</v>
      </c>
      <c r="E1132" s="37">
        <v>45</v>
      </c>
      <c r="F1132" s="37">
        <v>38</v>
      </c>
      <c r="G1132" s="6" t="s">
        <v>5</v>
      </c>
      <c r="H1132" s="5">
        <v>87.7</v>
      </c>
      <c r="I1132" s="4" t="s">
        <v>52</v>
      </c>
      <c r="J1132" s="3" t="s">
        <v>3</v>
      </c>
      <c r="K1132" s="2">
        <v>1986</v>
      </c>
      <c r="L1132" s="38" t="s">
        <v>2</v>
      </c>
      <c r="M1132" s="8" t="s">
        <v>111</v>
      </c>
      <c r="N1132" s="39" t="s">
        <v>271</v>
      </c>
      <c r="O1132" s="35"/>
      <c r="P1132" s="35"/>
      <c r="Q1132" s="35"/>
      <c r="R1132" s="35"/>
      <c r="S1132" s="35"/>
      <c r="T1132" s="35"/>
      <c r="U1132" s="35"/>
      <c r="V1132" s="35"/>
      <c r="W1132" s="35"/>
      <c r="X1132" s="35"/>
    </row>
    <row r="1133" spans="1:24" ht="25.5">
      <c r="A1133" s="36">
        <v>1131</v>
      </c>
      <c r="B1133" s="7" t="s">
        <v>274</v>
      </c>
      <c r="C1133" s="4" t="s">
        <v>7</v>
      </c>
      <c r="D1133" s="4" t="s">
        <v>6</v>
      </c>
      <c r="E1133" s="37">
        <v>38</v>
      </c>
      <c r="F1133" s="37">
        <v>31.6</v>
      </c>
      <c r="G1133" s="6" t="s">
        <v>5</v>
      </c>
      <c r="H1133" s="5">
        <v>87.7</v>
      </c>
      <c r="I1133" s="4" t="s">
        <v>52</v>
      </c>
      <c r="J1133" s="3" t="s">
        <v>3</v>
      </c>
      <c r="K1133" s="2">
        <v>1986</v>
      </c>
      <c r="L1133" s="38" t="s">
        <v>2</v>
      </c>
      <c r="M1133" s="8" t="s">
        <v>111</v>
      </c>
      <c r="N1133" s="39" t="s">
        <v>271</v>
      </c>
      <c r="O1133" s="35"/>
      <c r="P1133" s="35"/>
      <c r="Q1133" s="35"/>
      <c r="R1133" s="35"/>
      <c r="S1133" s="35"/>
      <c r="T1133" s="35"/>
      <c r="U1133" s="35"/>
      <c r="V1133" s="35"/>
      <c r="W1133" s="35"/>
      <c r="X1133" s="35"/>
    </row>
    <row r="1134" spans="1:24" ht="25.5">
      <c r="A1134" s="36">
        <v>1132</v>
      </c>
      <c r="B1134" s="7" t="s">
        <v>274</v>
      </c>
      <c r="C1134" s="4" t="s">
        <v>7</v>
      </c>
      <c r="D1134" s="4" t="s">
        <v>9</v>
      </c>
      <c r="E1134" s="37">
        <v>32</v>
      </c>
      <c r="F1134" s="37">
        <v>21.2</v>
      </c>
      <c r="G1134" s="6" t="s">
        <v>141</v>
      </c>
      <c r="H1134" s="5">
        <v>161.4</v>
      </c>
      <c r="I1134" s="4" t="s">
        <v>52</v>
      </c>
      <c r="J1134" s="3" t="s">
        <v>3</v>
      </c>
      <c r="K1134" s="2">
        <v>2012</v>
      </c>
      <c r="L1134" s="38" t="s">
        <v>2</v>
      </c>
      <c r="M1134" s="8" t="s">
        <v>111</v>
      </c>
      <c r="N1134" s="39" t="s">
        <v>271</v>
      </c>
      <c r="O1134" s="35"/>
      <c r="P1134" s="35"/>
      <c r="Q1134" s="35"/>
      <c r="R1134" s="35"/>
      <c r="S1134" s="35"/>
      <c r="T1134" s="35"/>
      <c r="U1134" s="35"/>
      <c r="V1134" s="35"/>
      <c r="W1134" s="35"/>
      <c r="X1134" s="35"/>
    </row>
    <row r="1135" spans="1:24" ht="25.5">
      <c r="A1135" s="36">
        <v>1133</v>
      </c>
      <c r="B1135" s="7" t="s">
        <v>274</v>
      </c>
      <c r="C1135" s="4" t="s">
        <v>7</v>
      </c>
      <c r="D1135" s="4" t="s">
        <v>6</v>
      </c>
      <c r="E1135" s="37">
        <v>25</v>
      </c>
      <c r="F1135" s="37">
        <v>16.600000000000001</v>
      </c>
      <c r="G1135" s="6" t="s">
        <v>141</v>
      </c>
      <c r="H1135" s="5">
        <v>161.4</v>
      </c>
      <c r="I1135" s="4" t="s">
        <v>52</v>
      </c>
      <c r="J1135" s="3" t="s">
        <v>3</v>
      </c>
      <c r="K1135" s="2">
        <v>2012</v>
      </c>
      <c r="L1135" s="38" t="s">
        <v>2</v>
      </c>
      <c r="M1135" s="8" t="s">
        <v>111</v>
      </c>
      <c r="N1135" s="39" t="s">
        <v>271</v>
      </c>
      <c r="O1135" s="35"/>
      <c r="P1135" s="35"/>
      <c r="Q1135" s="35"/>
      <c r="R1135" s="35"/>
      <c r="S1135" s="35"/>
      <c r="T1135" s="35"/>
      <c r="U1135" s="35"/>
      <c r="V1135" s="35"/>
      <c r="W1135" s="35"/>
      <c r="X1135" s="35"/>
    </row>
    <row r="1136" spans="1:24" ht="25.5">
      <c r="A1136" s="36">
        <v>1134</v>
      </c>
      <c r="B1136" s="7" t="s">
        <v>274</v>
      </c>
      <c r="C1136" s="4" t="s">
        <v>7</v>
      </c>
      <c r="D1136" s="4" t="s">
        <v>9</v>
      </c>
      <c r="E1136" s="37">
        <v>25</v>
      </c>
      <c r="F1136" s="37">
        <v>16.600000000000001</v>
      </c>
      <c r="G1136" s="6" t="s">
        <v>141</v>
      </c>
      <c r="H1136" s="5">
        <v>5.8</v>
      </c>
      <c r="I1136" s="4" t="s">
        <v>52</v>
      </c>
      <c r="J1136" s="3" t="s">
        <v>3</v>
      </c>
      <c r="K1136" s="2">
        <v>2012</v>
      </c>
      <c r="L1136" s="38" t="s">
        <v>2</v>
      </c>
      <c r="M1136" s="8" t="s">
        <v>111</v>
      </c>
      <c r="N1136" s="39" t="s">
        <v>271</v>
      </c>
      <c r="O1136" s="35"/>
      <c r="P1136" s="35"/>
      <c r="Q1136" s="35"/>
      <c r="R1136" s="35"/>
      <c r="S1136" s="35"/>
      <c r="T1136" s="35"/>
      <c r="U1136" s="35"/>
      <c r="V1136" s="35"/>
      <c r="W1136" s="35"/>
      <c r="X1136" s="35"/>
    </row>
    <row r="1137" spans="1:24" ht="25.5">
      <c r="A1137" s="36">
        <v>1135</v>
      </c>
      <c r="B1137" s="7" t="s">
        <v>274</v>
      </c>
      <c r="C1137" s="4" t="s">
        <v>7</v>
      </c>
      <c r="D1137" s="4" t="s">
        <v>6</v>
      </c>
      <c r="E1137" s="37">
        <v>25</v>
      </c>
      <c r="F1137" s="37">
        <v>16.600000000000001</v>
      </c>
      <c r="G1137" s="6" t="s">
        <v>141</v>
      </c>
      <c r="H1137" s="5">
        <v>5.8</v>
      </c>
      <c r="I1137" s="4" t="s">
        <v>52</v>
      </c>
      <c r="J1137" s="3" t="s">
        <v>3</v>
      </c>
      <c r="K1137" s="2">
        <v>2012</v>
      </c>
      <c r="L1137" s="38" t="s">
        <v>2</v>
      </c>
      <c r="M1137" s="8" t="s">
        <v>111</v>
      </c>
      <c r="N1137" s="39" t="s">
        <v>271</v>
      </c>
      <c r="O1137" s="35"/>
      <c r="P1137" s="35"/>
      <c r="Q1137" s="35"/>
      <c r="R1137" s="35"/>
      <c r="S1137" s="35"/>
      <c r="T1137" s="35"/>
      <c r="U1137" s="35"/>
      <c r="V1137" s="35"/>
      <c r="W1137" s="35"/>
      <c r="X1137" s="35"/>
    </row>
    <row r="1138" spans="1:24" ht="25.5">
      <c r="A1138" s="36">
        <v>1136</v>
      </c>
      <c r="B1138" s="7" t="s">
        <v>274</v>
      </c>
      <c r="C1138" s="4" t="s">
        <v>7</v>
      </c>
      <c r="D1138" s="4" t="s">
        <v>9</v>
      </c>
      <c r="E1138" s="37">
        <v>20</v>
      </c>
      <c r="F1138" s="37">
        <v>13.2</v>
      </c>
      <c r="G1138" s="6" t="s">
        <v>141</v>
      </c>
      <c r="H1138" s="5">
        <v>4.9000000000000004</v>
      </c>
      <c r="I1138" s="4" t="s">
        <v>52</v>
      </c>
      <c r="J1138" s="3" t="s">
        <v>3</v>
      </c>
      <c r="K1138" s="2">
        <v>1986</v>
      </c>
      <c r="L1138" s="38" t="s">
        <v>2</v>
      </c>
      <c r="M1138" s="8" t="s">
        <v>111</v>
      </c>
      <c r="N1138" s="39" t="s">
        <v>271</v>
      </c>
      <c r="O1138" s="35"/>
      <c r="P1138" s="35"/>
      <c r="Q1138" s="35"/>
      <c r="R1138" s="35"/>
      <c r="S1138" s="35"/>
      <c r="T1138" s="35"/>
      <c r="U1138" s="35"/>
      <c r="V1138" s="35"/>
      <c r="W1138" s="35"/>
      <c r="X1138" s="35"/>
    </row>
    <row r="1139" spans="1:24" ht="25.5">
      <c r="A1139" s="36">
        <v>1137</v>
      </c>
      <c r="B1139" s="7" t="s">
        <v>274</v>
      </c>
      <c r="C1139" s="4" t="s">
        <v>7</v>
      </c>
      <c r="D1139" s="4" t="s">
        <v>6</v>
      </c>
      <c r="E1139" s="37">
        <v>20</v>
      </c>
      <c r="F1139" s="37">
        <v>13.2</v>
      </c>
      <c r="G1139" s="6" t="s">
        <v>141</v>
      </c>
      <c r="H1139" s="5">
        <v>4.9000000000000004</v>
      </c>
      <c r="I1139" s="4" t="s">
        <v>52</v>
      </c>
      <c r="J1139" s="3" t="s">
        <v>3</v>
      </c>
      <c r="K1139" s="2">
        <v>1986</v>
      </c>
      <c r="L1139" s="38" t="s">
        <v>2</v>
      </c>
      <c r="M1139" s="8" t="s">
        <v>111</v>
      </c>
      <c r="N1139" s="39" t="s">
        <v>271</v>
      </c>
      <c r="O1139" s="35"/>
      <c r="P1139" s="35"/>
      <c r="Q1139" s="35"/>
      <c r="R1139" s="35"/>
      <c r="S1139" s="35"/>
      <c r="T1139" s="35"/>
      <c r="U1139" s="35"/>
      <c r="V1139" s="35"/>
      <c r="W1139" s="35"/>
      <c r="X1139" s="35"/>
    </row>
    <row r="1140" spans="1:24" ht="25.5">
      <c r="A1140" s="36">
        <v>1138</v>
      </c>
      <c r="B1140" s="7" t="s">
        <v>274</v>
      </c>
      <c r="C1140" s="4" t="s">
        <v>7</v>
      </c>
      <c r="D1140" s="4" t="s">
        <v>9</v>
      </c>
      <c r="E1140" s="37">
        <v>38</v>
      </c>
      <c r="F1140" s="37">
        <v>31.6</v>
      </c>
      <c r="G1140" s="6" t="s">
        <v>5</v>
      </c>
      <c r="H1140" s="5">
        <f>107.3-36</f>
        <v>71.3</v>
      </c>
      <c r="I1140" s="4" t="s">
        <v>52</v>
      </c>
      <c r="J1140" s="3" t="s">
        <v>3</v>
      </c>
      <c r="K1140" s="2">
        <v>1986</v>
      </c>
      <c r="L1140" s="38" t="s">
        <v>2</v>
      </c>
      <c r="M1140" s="8" t="s">
        <v>111</v>
      </c>
      <c r="N1140" s="39" t="s">
        <v>271</v>
      </c>
      <c r="O1140" s="35"/>
      <c r="P1140" s="35"/>
      <c r="Q1140" s="35"/>
      <c r="R1140" s="35"/>
      <c r="S1140" s="35"/>
      <c r="T1140" s="35"/>
      <c r="U1140" s="35"/>
      <c r="V1140" s="35"/>
      <c r="W1140" s="35"/>
      <c r="X1140" s="35"/>
    </row>
    <row r="1141" spans="1:24" ht="25.5">
      <c r="A1141" s="36">
        <v>1139</v>
      </c>
      <c r="B1141" s="7" t="s">
        <v>274</v>
      </c>
      <c r="C1141" s="4" t="s">
        <v>7</v>
      </c>
      <c r="D1141" s="4" t="s">
        <v>6</v>
      </c>
      <c r="E1141" s="37">
        <v>32</v>
      </c>
      <c r="F1141" s="37">
        <v>25.6</v>
      </c>
      <c r="G1141" s="6" t="s">
        <v>5</v>
      </c>
      <c r="H1141" s="5">
        <f>107.3-36</f>
        <v>71.3</v>
      </c>
      <c r="I1141" s="4" t="s">
        <v>52</v>
      </c>
      <c r="J1141" s="3" t="s">
        <v>3</v>
      </c>
      <c r="K1141" s="2">
        <v>1986</v>
      </c>
      <c r="L1141" s="38" t="s">
        <v>2</v>
      </c>
      <c r="M1141" s="8" t="s">
        <v>111</v>
      </c>
      <c r="N1141" s="39" t="s">
        <v>271</v>
      </c>
      <c r="O1141" s="35"/>
      <c r="P1141" s="35"/>
      <c r="Q1141" s="35"/>
      <c r="R1141" s="35"/>
      <c r="S1141" s="35"/>
      <c r="T1141" s="35"/>
      <c r="U1141" s="35"/>
      <c r="V1141" s="35"/>
      <c r="W1141" s="35"/>
      <c r="X1141" s="35"/>
    </row>
    <row r="1142" spans="1:24" ht="25.5">
      <c r="A1142" s="36">
        <v>1140</v>
      </c>
      <c r="B1142" s="7" t="s">
        <v>278</v>
      </c>
      <c r="C1142" s="4" t="s">
        <v>7</v>
      </c>
      <c r="D1142" s="4" t="s">
        <v>9</v>
      </c>
      <c r="E1142" s="37">
        <v>75</v>
      </c>
      <c r="F1142" s="37">
        <v>50</v>
      </c>
      <c r="G1142" s="6" t="s">
        <v>141</v>
      </c>
      <c r="H1142" s="5">
        <v>56</v>
      </c>
      <c r="I1142" s="4" t="s">
        <v>52</v>
      </c>
      <c r="J1142" s="3" t="s">
        <v>3</v>
      </c>
      <c r="K1142" s="2">
        <v>2012</v>
      </c>
      <c r="L1142" s="38" t="s">
        <v>2</v>
      </c>
      <c r="M1142" s="8" t="s">
        <v>111</v>
      </c>
      <c r="N1142" s="39" t="s">
        <v>271</v>
      </c>
      <c r="O1142" s="35"/>
      <c r="P1142" s="35"/>
      <c r="Q1142" s="35"/>
      <c r="R1142" s="35"/>
      <c r="S1142" s="35"/>
      <c r="T1142" s="35"/>
      <c r="U1142" s="35"/>
      <c r="V1142" s="35"/>
      <c r="W1142" s="35"/>
      <c r="X1142" s="35"/>
    </row>
    <row r="1143" spans="1:24" ht="25.5">
      <c r="A1143" s="36">
        <v>1141</v>
      </c>
      <c r="B1143" s="7" t="s">
        <v>278</v>
      </c>
      <c r="C1143" s="4" t="s">
        <v>7</v>
      </c>
      <c r="D1143" s="4" t="s">
        <v>6</v>
      </c>
      <c r="E1143" s="37">
        <v>63</v>
      </c>
      <c r="F1143" s="37">
        <v>42.9</v>
      </c>
      <c r="G1143" s="6" t="s">
        <v>141</v>
      </c>
      <c r="H1143" s="5">
        <v>56</v>
      </c>
      <c r="I1143" s="4" t="s">
        <v>52</v>
      </c>
      <c r="J1143" s="3" t="s">
        <v>3</v>
      </c>
      <c r="K1143" s="2">
        <v>2012</v>
      </c>
      <c r="L1143" s="38" t="s">
        <v>2</v>
      </c>
      <c r="M1143" s="8" t="s">
        <v>111</v>
      </c>
      <c r="N1143" s="39" t="s">
        <v>271</v>
      </c>
      <c r="O1143" s="35"/>
      <c r="P1143" s="35"/>
      <c r="Q1143" s="35"/>
      <c r="R1143" s="35"/>
      <c r="S1143" s="35"/>
      <c r="T1143" s="35"/>
      <c r="U1143" s="35"/>
      <c r="V1143" s="35"/>
      <c r="W1143" s="35"/>
      <c r="X1143" s="35"/>
    </row>
    <row r="1144" spans="1:24" ht="25.5">
      <c r="A1144" s="36">
        <v>1142</v>
      </c>
      <c r="B1144" s="7" t="s">
        <v>279</v>
      </c>
      <c r="C1144" s="4" t="s">
        <v>10</v>
      </c>
      <c r="D1144" s="4" t="s">
        <v>9</v>
      </c>
      <c r="E1144" s="37">
        <v>159</v>
      </c>
      <c r="F1144" s="37">
        <v>150</v>
      </c>
      <c r="G1144" s="6" t="s">
        <v>5</v>
      </c>
      <c r="H1144" s="6">
        <v>100.3</v>
      </c>
      <c r="I1144" s="4" t="s">
        <v>52</v>
      </c>
      <c r="J1144" s="3" t="s">
        <v>3</v>
      </c>
      <c r="K1144" s="2">
        <v>1980</v>
      </c>
      <c r="L1144" s="38" t="s">
        <v>2</v>
      </c>
      <c r="M1144" s="8" t="s">
        <v>1</v>
      </c>
      <c r="N1144" s="39" t="s">
        <v>104</v>
      </c>
      <c r="O1144" s="35"/>
      <c r="P1144" s="35"/>
      <c r="Q1144" s="35"/>
      <c r="R1144" s="35"/>
      <c r="S1144" s="35"/>
      <c r="T1144" s="35"/>
      <c r="U1144" s="35"/>
      <c r="V1144" s="35"/>
      <c r="W1144" s="35"/>
      <c r="X1144" s="35"/>
    </row>
    <row r="1145" spans="1:24" ht="25.5">
      <c r="A1145" s="36">
        <v>1143</v>
      </c>
      <c r="B1145" s="7" t="s">
        <v>279</v>
      </c>
      <c r="C1145" s="4" t="s">
        <v>10</v>
      </c>
      <c r="D1145" s="4" t="s">
        <v>6</v>
      </c>
      <c r="E1145" s="37">
        <v>159</v>
      </c>
      <c r="F1145" s="37">
        <v>150</v>
      </c>
      <c r="G1145" s="6" t="s">
        <v>5</v>
      </c>
      <c r="H1145" s="6">
        <v>100.3</v>
      </c>
      <c r="I1145" s="4" t="s">
        <v>52</v>
      </c>
      <c r="J1145" s="3" t="s">
        <v>3</v>
      </c>
      <c r="K1145" s="2">
        <v>1980</v>
      </c>
      <c r="L1145" s="38" t="s">
        <v>2</v>
      </c>
      <c r="M1145" s="8" t="s">
        <v>1</v>
      </c>
      <c r="N1145" s="39" t="s">
        <v>104</v>
      </c>
      <c r="O1145" s="35"/>
      <c r="P1145" s="35"/>
      <c r="Q1145" s="35"/>
      <c r="R1145" s="35"/>
      <c r="S1145" s="35"/>
      <c r="T1145" s="35"/>
      <c r="U1145" s="35"/>
      <c r="V1145" s="35"/>
      <c r="W1145" s="35"/>
      <c r="X1145" s="35"/>
    </row>
    <row r="1146" spans="1:24" ht="25.5">
      <c r="A1146" s="36">
        <v>1144</v>
      </c>
      <c r="B1146" s="7" t="s">
        <v>278</v>
      </c>
      <c r="C1146" s="4" t="s">
        <v>7</v>
      </c>
      <c r="D1146" s="4" t="s">
        <v>9</v>
      </c>
      <c r="E1146" s="37">
        <v>63</v>
      </c>
      <c r="F1146" s="37">
        <v>42.9</v>
      </c>
      <c r="G1146" s="6" t="s">
        <v>141</v>
      </c>
      <c r="H1146" s="5">
        <v>37.4</v>
      </c>
      <c r="I1146" s="4" t="s">
        <v>52</v>
      </c>
      <c r="J1146" s="3" t="s">
        <v>3</v>
      </c>
      <c r="K1146" s="2">
        <v>2012</v>
      </c>
      <c r="L1146" s="38" t="s">
        <v>2</v>
      </c>
      <c r="M1146" s="8" t="s">
        <v>111</v>
      </c>
      <c r="N1146" s="39" t="s">
        <v>271</v>
      </c>
      <c r="O1146" s="35"/>
      <c r="P1146" s="35"/>
      <c r="Q1146" s="35"/>
      <c r="R1146" s="35"/>
      <c r="S1146" s="35"/>
      <c r="T1146" s="35"/>
      <c r="U1146" s="35"/>
      <c r="V1146" s="35"/>
      <c r="W1146" s="35"/>
      <c r="X1146" s="35"/>
    </row>
    <row r="1147" spans="1:24" ht="25.5">
      <c r="A1147" s="36">
        <v>1145</v>
      </c>
      <c r="B1147" s="7" t="s">
        <v>278</v>
      </c>
      <c r="C1147" s="4" t="s">
        <v>7</v>
      </c>
      <c r="D1147" s="4" t="s">
        <v>6</v>
      </c>
      <c r="E1147" s="37">
        <v>50</v>
      </c>
      <c r="F1147" s="37">
        <v>33.200000000000003</v>
      </c>
      <c r="G1147" s="6" t="s">
        <v>141</v>
      </c>
      <c r="H1147" s="5">
        <v>37.4</v>
      </c>
      <c r="I1147" s="4" t="s">
        <v>52</v>
      </c>
      <c r="J1147" s="3" t="s">
        <v>3</v>
      </c>
      <c r="K1147" s="2">
        <v>2012</v>
      </c>
      <c r="L1147" s="38" t="s">
        <v>2</v>
      </c>
      <c r="M1147" s="8" t="s">
        <v>111</v>
      </c>
      <c r="N1147" s="39" t="s">
        <v>271</v>
      </c>
      <c r="O1147" s="35"/>
      <c r="P1147" s="35"/>
      <c r="Q1147" s="35"/>
      <c r="R1147" s="35"/>
      <c r="S1147" s="35"/>
      <c r="T1147" s="35"/>
      <c r="U1147" s="35"/>
      <c r="V1147" s="35"/>
      <c r="W1147" s="35"/>
      <c r="X1147" s="35"/>
    </row>
    <row r="1148" spans="1:24" ht="25.5">
      <c r="A1148" s="36">
        <v>1146</v>
      </c>
      <c r="B1148" s="7" t="s">
        <v>278</v>
      </c>
      <c r="C1148" s="4" t="s">
        <v>7</v>
      </c>
      <c r="D1148" s="4" t="s">
        <v>9</v>
      </c>
      <c r="E1148" s="37">
        <v>63</v>
      </c>
      <c r="F1148" s="37">
        <v>42.9</v>
      </c>
      <c r="G1148" s="6" t="s">
        <v>141</v>
      </c>
      <c r="H1148" s="5">
        <v>1.8</v>
      </c>
      <c r="I1148" s="4" t="s">
        <v>52</v>
      </c>
      <c r="J1148" s="3" t="s">
        <v>3</v>
      </c>
      <c r="K1148" s="2">
        <v>2012</v>
      </c>
      <c r="L1148" s="38" t="s">
        <v>2</v>
      </c>
      <c r="M1148" s="8" t="s">
        <v>111</v>
      </c>
      <c r="N1148" s="39" t="s">
        <v>271</v>
      </c>
      <c r="O1148" s="35"/>
      <c r="P1148" s="35"/>
      <c r="Q1148" s="35"/>
      <c r="R1148" s="35"/>
      <c r="S1148" s="35"/>
      <c r="T1148" s="35"/>
      <c r="U1148" s="35"/>
      <c r="V1148" s="35"/>
      <c r="W1148" s="35"/>
      <c r="X1148" s="35"/>
    </row>
    <row r="1149" spans="1:24" ht="25.5">
      <c r="A1149" s="36">
        <v>1147</v>
      </c>
      <c r="B1149" s="7" t="s">
        <v>278</v>
      </c>
      <c r="C1149" s="4" t="s">
        <v>7</v>
      </c>
      <c r="D1149" s="4" t="s">
        <v>6</v>
      </c>
      <c r="E1149" s="37">
        <v>20</v>
      </c>
      <c r="F1149" s="37">
        <v>13.2</v>
      </c>
      <c r="G1149" s="6" t="s">
        <v>141</v>
      </c>
      <c r="H1149" s="5">
        <v>1.8</v>
      </c>
      <c r="I1149" s="4" t="s">
        <v>52</v>
      </c>
      <c r="J1149" s="3" t="s">
        <v>3</v>
      </c>
      <c r="K1149" s="2">
        <v>2012</v>
      </c>
      <c r="L1149" s="38" t="s">
        <v>2</v>
      </c>
      <c r="M1149" s="8" t="s">
        <v>111</v>
      </c>
      <c r="N1149" s="39" t="s">
        <v>271</v>
      </c>
      <c r="O1149" s="35"/>
      <c r="P1149" s="35"/>
      <c r="Q1149" s="35"/>
      <c r="R1149" s="35"/>
      <c r="S1149" s="35"/>
      <c r="T1149" s="35"/>
      <c r="U1149" s="35"/>
      <c r="V1149" s="35"/>
      <c r="W1149" s="35"/>
      <c r="X1149" s="35"/>
    </row>
    <row r="1150" spans="1:24" ht="25.5">
      <c r="A1150" s="36">
        <v>1148</v>
      </c>
      <c r="B1150" s="7" t="s">
        <v>278</v>
      </c>
      <c r="C1150" s="4" t="s">
        <v>7</v>
      </c>
      <c r="D1150" s="4" t="s">
        <v>9</v>
      </c>
      <c r="E1150" s="37">
        <v>25</v>
      </c>
      <c r="F1150" s="37">
        <v>16.600000000000001</v>
      </c>
      <c r="G1150" s="6" t="s">
        <v>141</v>
      </c>
      <c r="H1150" s="5">
        <v>6.1</v>
      </c>
      <c r="I1150" s="4" t="s">
        <v>52</v>
      </c>
      <c r="J1150" s="3" t="s">
        <v>3</v>
      </c>
      <c r="K1150" s="2">
        <v>1990</v>
      </c>
      <c r="L1150" s="38" t="s">
        <v>2</v>
      </c>
      <c r="M1150" s="8" t="s">
        <v>111</v>
      </c>
      <c r="N1150" s="39" t="s">
        <v>271</v>
      </c>
      <c r="O1150" s="35"/>
      <c r="P1150" s="35"/>
      <c r="Q1150" s="35"/>
      <c r="R1150" s="35"/>
      <c r="S1150" s="35"/>
      <c r="T1150" s="35"/>
      <c r="U1150" s="35"/>
      <c r="V1150" s="35"/>
      <c r="W1150" s="35"/>
      <c r="X1150" s="35"/>
    </row>
    <row r="1151" spans="1:24" ht="25.5">
      <c r="A1151" s="36">
        <v>1149</v>
      </c>
      <c r="B1151" s="7" t="s">
        <v>278</v>
      </c>
      <c r="C1151" s="4" t="s">
        <v>7</v>
      </c>
      <c r="D1151" s="4" t="s">
        <v>6</v>
      </c>
      <c r="E1151" s="37">
        <v>20</v>
      </c>
      <c r="F1151" s="37">
        <v>13.2</v>
      </c>
      <c r="G1151" s="6" t="s">
        <v>141</v>
      </c>
      <c r="H1151" s="5">
        <v>6.1</v>
      </c>
      <c r="I1151" s="4" t="s">
        <v>52</v>
      </c>
      <c r="J1151" s="3" t="s">
        <v>3</v>
      </c>
      <c r="K1151" s="2">
        <v>1990</v>
      </c>
      <c r="L1151" s="38" t="s">
        <v>2</v>
      </c>
      <c r="M1151" s="8" t="s">
        <v>111</v>
      </c>
      <c r="N1151" s="39" t="s">
        <v>271</v>
      </c>
      <c r="O1151" s="35"/>
      <c r="P1151" s="35"/>
      <c r="Q1151" s="35"/>
      <c r="R1151" s="35"/>
      <c r="S1151" s="35"/>
      <c r="T1151" s="35"/>
      <c r="U1151" s="35"/>
      <c r="V1151" s="35"/>
      <c r="W1151" s="35"/>
      <c r="X1151" s="35"/>
    </row>
    <row r="1152" spans="1:24" ht="25.5">
      <c r="A1152" s="36">
        <v>1150</v>
      </c>
      <c r="B1152" s="7" t="s">
        <v>278</v>
      </c>
      <c r="C1152" s="4" t="s">
        <v>7</v>
      </c>
      <c r="D1152" s="4" t="s">
        <v>9</v>
      </c>
      <c r="E1152" s="37">
        <v>25</v>
      </c>
      <c r="F1152" s="37">
        <v>16.600000000000001</v>
      </c>
      <c r="G1152" s="6" t="s">
        <v>141</v>
      </c>
      <c r="H1152" s="5">
        <v>42.4</v>
      </c>
      <c r="I1152" s="4" t="s">
        <v>52</v>
      </c>
      <c r="J1152" s="3" t="s">
        <v>3</v>
      </c>
      <c r="K1152" s="2">
        <v>2012</v>
      </c>
      <c r="L1152" s="38" t="s">
        <v>2</v>
      </c>
      <c r="M1152" s="8" t="s">
        <v>111</v>
      </c>
      <c r="N1152" s="39" t="s">
        <v>271</v>
      </c>
      <c r="O1152" s="35"/>
      <c r="P1152" s="35"/>
      <c r="Q1152" s="35"/>
      <c r="R1152" s="35"/>
      <c r="S1152" s="35"/>
      <c r="T1152" s="35"/>
      <c r="U1152" s="35"/>
      <c r="V1152" s="35"/>
      <c r="W1152" s="35"/>
      <c r="X1152" s="35"/>
    </row>
    <row r="1153" spans="1:24" ht="25.5">
      <c r="A1153" s="36">
        <v>1151</v>
      </c>
      <c r="B1153" s="7" t="s">
        <v>278</v>
      </c>
      <c r="C1153" s="4" t="s">
        <v>7</v>
      </c>
      <c r="D1153" s="4" t="s">
        <v>6</v>
      </c>
      <c r="E1153" s="37">
        <v>20</v>
      </c>
      <c r="F1153" s="37">
        <v>13.2</v>
      </c>
      <c r="G1153" s="6" t="s">
        <v>141</v>
      </c>
      <c r="H1153" s="5">
        <v>42.4</v>
      </c>
      <c r="I1153" s="4" t="s">
        <v>52</v>
      </c>
      <c r="J1153" s="3" t="s">
        <v>3</v>
      </c>
      <c r="K1153" s="2">
        <v>2012</v>
      </c>
      <c r="L1153" s="38" t="s">
        <v>2</v>
      </c>
      <c r="M1153" s="8" t="s">
        <v>111</v>
      </c>
      <c r="N1153" s="39" t="s">
        <v>271</v>
      </c>
      <c r="O1153" s="35"/>
      <c r="P1153" s="35"/>
      <c r="Q1153" s="35"/>
      <c r="R1153" s="35"/>
      <c r="S1153" s="35"/>
      <c r="T1153" s="35"/>
      <c r="U1153" s="35"/>
      <c r="V1153" s="35"/>
      <c r="W1153" s="35"/>
      <c r="X1153" s="35"/>
    </row>
    <row r="1154" spans="1:24" ht="25.5">
      <c r="A1154" s="36">
        <v>1152</v>
      </c>
      <c r="B1154" s="7" t="s">
        <v>278</v>
      </c>
      <c r="C1154" s="4" t="s">
        <v>7</v>
      </c>
      <c r="D1154" s="4" t="s">
        <v>9</v>
      </c>
      <c r="E1154" s="37">
        <v>25</v>
      </c>
      <c r="F1154" s="37">
        <v>16.600000000000001</v>
      </c>
      <c r="G1154" s="6" t="s">
        <v>141</v>
      </c>
      <c r="H1154" s="5">
        <v>21.1</v>
      </c>
      <c r="I1154" s="4" t="s">
        <v>52</v>
      </c>
      <c r="J1154" s="3" t="s">
        <v>3</v>
      </c>
      <c r="K1154" s="2">
        <v>2012</v>
      </c>
      <c r="L1154" s="38" t="s">
        <v>2</v>
      </c>
      <c r="M1154" s="8" t="s">
        <v>111</v>
      </c>
      <c r="N1154" s="39" t="s">
        <v>271</v>
      </c>
      <c r="O1154" s="35"/>
      <c r="P1154" s="35"/>
      <c r="Q1154" s="35"/>
      <c r="R1154" s="35"/>
      <c r="S1154" s="35"/>
      <c r="T1154" s="35"/>
      <c r="U1154" s="35"/>
      <c r="V1154" s="35"/>
      <c r="W1154" s="35"/>
      <c r="X1154" s="35"/>
    </row>
    <row r="1155" spans="1:24" ht="25.5">
      <c r="A1155" s="36">
        <v>1153</v>
      </c>
      <c r="B1155" s="7" t="s">
        <v>278</v>
      </c>
      <c r="C1155" s="4" t="s">
        <v>7</v>
      </c>
      <c r="D1155" s="4" t="s">
        <v>6</v>
      </c>
      <c r="E1155" s="37">
        <v>20</v>
      </c>
      <c r="F1155" s="37">
        <v>13.2</v>
      </c>
      <c r="G1155" s="6" t="s">
        <v>141</v>
      </c>
      <c r="H1155" s="5">
        <v>21.1</v>
      </c>
      <c r="I1155" s="4" t="s">
        <v>52</v>
      </c>
      <c r="J1155" s="3" t="s">
        <v>3</v>
      </c>
      <c r="K1155" s="2">
        <v>2012</v>
      </c>
      <c r="L1155" s="38" t="s">
        <v>2</v>
      </c>
      <c r="M1155" s="8" t="s">
        <v>111</v>
      </c>
      <c r="N1155" s="39" t="s">
        <v>271</v>
      </c>
      <c r="O1155" s="35"/>
      <c r="P1155" s="35"/>
      <c r="Q1155" s="35"/>
      <c r="R1155" s="35"/>
      <c r="S1155" s="35"/>
      <c r="T1155" s="35"/>
      <c r="U1155" s="35"/>
      <c r="V1155" s="35"/>
      <c r="W1155" s="35"/>
      <c r="X1155" s="35"/>
    </row>
    <row r="1156" spans="1:24" ht="25.5">
      <c r="A1156" s="36">
        <v>1154</v>
      </c>
      <c r="B1156" s="7" t="s">
        <v>277</v>
      </c>
      <c r="C1156" s="4" t="s">
        <v>7</v>
      </c>
      <c r="D1156" s="4" t="s">
        <v>9</v>
      </c>
      <c r="E1156" s="37">
        <v>20</v>
      </c>
      <c r="F1156" s="37">
        <v>13.2</v>
      </c>
      <c r="G1156" s="6" t="s">
        <v>141</v>
      </c>
      <c r="H1156" s="5">
        <v>12.2</v>
      </c>
      <c r="I1156" s="4" t="s">
        <v>52</v>
      </c>
      <c r="J1156" s="3" t="s">
        <v>3</v>
      </c>
      <c r="K1156" s="2">
        <v>2011</v>
      </c>
      <c r="L1156" s="38" t="s">
        <v>2</v>
      </c>
      <c r="M1156" s="8" t="s">
        <v>111</v>
      </c>
      <c r="N1156" s="39" t="s">
        <v>271</v>
      </c>
      <c r="O1156" s="35"/>
      <c r="P1156" s="35"/>
      <c r="Q1156" s="35"/>
      <c r="R1156" s="35"/>
      <c r="S1156" s="35"/>
      <c r="T1156" s="35"/>
      <c r="U1156" s="35"/>
      <c r="V1156" s="35"/>
      <c r="W1156" s="35"/>
      <c r="X1156" s="35"/>
    </row>
    <row r="1157" spans="1:24" ht="25.5">
      <c r="A1157" s="36">
        <v>1155</v>
      </c>
      <c r="B1157" s="7" t="s">
        <v>277</v>
      </c>
      <c r="C1157" s="4" t="s">
        <v>7</v>
      </c>
      <c r="D1157" s="4" t="s">
        <v>6</v>
      </c>
      <c r="E1157" s="37">
        <v>20</v>
      </c>
      <c r="F1157" s="37">
        <v>13.2</v>
      </c>
      <c r="G1157" s="6" t="s">
        <v>141</v>
      </c>
      <c r="H1157" s="5">
        <v>12.2</v>
      </c>
      <c r="I1157" s="4" t="s">
        <v>52</v>
      </c>
      <c r="J1157" s="3" t="s">
        <v>3</v>
      </c>
      <c r="K1157" s="2">
        <v>2011</v>
      </c>
      <c r="L1157" s="38" t="s">
        <v>2</v>
      </c>
      <c r="M1157" s="8" t="s">
        <v>111</v>
      </c>
      <c r="N1157" s="39" t="s">
        <v>271</v>
      </c>
      <c r="O1157" s="35"/>
      <c r="P1157" s="35"/>
      <c r="Q1157" s="35"/>
      <c r="R1157" s="35"/>
      <c r="S1157" s="35"/>
      <c r="T1157" s="35"/>
      <c r="U1157" s="35"/>
      <c r="V1157" s="35"/>
      <c r="W1157" s="35"/>
      <c r="X1157" s="35"/>
    </row>
    <row r="1158" spans="1:24" ht="25.5">
      <c r="A1158" s="36">
        <v>1156</v>
      </c>
      <c r="B1158" s="7" t="s">
        <v>277</v>
      </c>
      <c r="C1158" s="4" t="s">
        <v>7</v>
      </c>
      <c r="D1158" s="4" t="s">
        <v>9</v>
      </c>
      <c r="E1158" s="37">
        <v>57</v>
      </c>
      <c r="F1158" s="37">
        <v>50</v>
      </c>
      <c r="G1158" s="6" t="s">
        <v>5</v>
      </c>
      <c r="H1158" s="5">
        <v>6.8</v>
      </c>
      <c r="I1158" s="4" t="s">
        <v>52</v>
      </c>
      <c r="J1158" s="3" t="s">
        <v>3</v>
      </c>
      <c r="K1158" s="2">
        <v>1990</v>
      </c>
      <c r="L1158" s="38" t="s">
        <v>2</v>
      </c>
      <c r="M1158" s="8" t="s">
        <v>111</v>
      </c>
      <c r="N1158" s="39" t="s">
        <v>271</v>
      </c>
      <c r="O1158" s="35"/>
      <c r="P1158" s="35"/>
      <c r="Q1158" s="35"/>
      <c r="R1158" s="35"/>
      <c r="S1158" s="35"/>
      <c r="T1158" s="35"/>
      <c r="U1158" s="35"/>
      <c r="V1158" s="35"/>
      <c r="W1158" s="35"/>
      <c r="X1158" s="35"/>
    </row>
    <row r="1159" spans="1:24" ht="25.5">
      <c r="A1159" s="36">
        <v>1157</v>
      </c>
      <c r="B1159" s="7" t="s">
        <v>277</v>
      </c>
      <c r="C1159" s="4" t="s">
        <v>7</v>
      </c>
      <c r="D1159" s="4" t="s">
        <v>6</v>
      </c>
      <c r="E1159" s="37">
        <v>45</v>
      </c>
      <c r="F1159" s="37">
        <v>38</v>
      </c>
      <c r="G1159" s="6" t="s">
        <v>5</v>
      </c>
      <c r="H1159" s="5">
        <v>6.8</v>
      </c>
      <c r="I1159" s="4" t="s">
        <v>52</v>
      </c>
      <c r="J1159" s="3" t="s">
        <v>3</v>
      </c>
      <c r="K1159" s="2">
        <v>1990</v>
      </c>
      <c r="L1159" s="38" t="s">
        <v>2</v>
      </c>
      <c r="M1159" s="8" t="s">
        <v>111</v>
      </c>
      <c r="N1159" s="39" t="s">
        <v>271</v>
      </c>
      <c r="O1159" s="35"/>
      <c r="P1159" s="35"/>
      <c r="Q1159" s="35"/>
      <c r="R1159" s="35"/>
      <c r="S1159" s="35"/>
      <c r="T1159" s="35"/>
      <c r="U1159" s="35"/>
      <c r="V1159" s="35"/>
      <c r="W1159" s="35"/>
      <c r="X1159" s="35"/>
    </row>
    <row r="1160" spans="1:24" ht="25.5">
      <c r="A1160" s="36">
        <v>1158</v>
      </c>
      <c r="B1160" s="7" t="s">
        <v>277</v>
      </c>
      <c r="C1160" s="4" t="s">
        <v>7</v>
      </c>
      <c r="D1160" s="4" t="s">
        <v>9</v>
      </c>
      <c r="E1160" s="37">
        <v>32</v>
      </c>
      <c r="F1160" s="37">
        <v>21.2</v>
      </c>
      <c r="G1160" s="6" t="s">
        <v>141</v>
      </c>
      <c r="H1160" s="5">
        <v>3.2</v>
      </c>
      <c r="I1160" s="4" t="s">
        <v>52</v>
      </c>
      <c r="J1160" s="3" t="s">
        <v>3</v>
      </c>
      <c r="K1160" s="2">
        <v>2012</v>
      </c>
      <c r="L1160" s="38" t="s">
        <v>2</v>
      </c>
      <c r="M1160" s="8" t="s">
        <v>111</v>
      </c>
      <c r="N1160" s="39" t="s">
        <v>271</v>
      </c>
      <c r="O1160" s="35"/>
      <c r="P1160" s="35"/>
      <c r="Q1160" s="35"/>
      <c r="R1160" s="35"/>
      <c r="S1160" s="35"/>
      <c r="T1160" s="35"/>
      <c r="U1160" s="35"/>
      <c r="V1160" s="35"/>
      <c r="W1160" s="35"/>
      <c r="X1160" s="35"/>
    </row>
    <row r="1161" spans="1:24" ht="25.5">
      <c r="A1161" s="36">
        <v>1159</v>
      </c>
      <c r="B1161" s="7" t="s">
        <v>277</v>
      </c>
      <c r="C1161" s="4" t="s">
        <v>7</v>
      </c>
      <c r="D1161" s="4" t="s">
        <v>6</v>
      </c>
      <c r="E1161" s="37">
        <v>32</v>
      </c>
      <c r="F1161" s="37">
        <v>21.2</v>
      </c>
      <c r="G1161" s="6" t="s">
        <v>141</v>
      </c>
      <c r="H1161" s="5">
        <v>3.2</v>
      </c>
      <c r="I1161" s="4" t="s">
        <v>52</v>
      </c>
      <c r="J1161" s="3" t="s">
        <v>3</v>
      </c>
      <c r="K1161" s="2">
        <v>2012</v>
      </c>
      <c r="L1161" s="38" t="s">
        <v>2</v>
      </c>
      <c r="M1161" s="8" t="s">
        <v>111</v>
      </c>
      <c r="N1161" s="39" t="s">
        <v>271</v>
      </c>
      <c r="O1161" s="35"/>
      <c r="P1161" s="35"/>
      <c r="Q1161" s="35"/>
      <c r="R1161" s="35"/>
      <c r="S1161" s="35"/>
      <c r="T1161" s="35"/>
      <c r="U1161" s="35"/>
      <c r="V1161" s="35"/>
      <c r="W1161" s="35"/>
      <c r="X1161" s="35"/>
    </row>
    <row r="1162" spans="1:24" ht="25.5">
      <c r="A1162" s="36">
        <v>1160</v>
      </c>
      <c r="B1162" s="7" t="s">
        <v>277</v>
      </c>
      <c r="C1162" s="4" t="s">
        <v>7</v>
      </c>
      <c r="D1162" s="4" t="s">
        <v>9</v>
      </c>
      <c r="E1162" s="37">
        <v>32</v>
      </c>
      <c r="F1162" s="37">
        <v>21.2</v>
      </c>
      <c r="G1162" s="6" t="s">
        <v>141</v>
      </c>
      <c r="H1162" s="5">
        <v>51.5</v>
      </c>
      <c r="I1162" s="4" t="s">
        <v>52</v>
      </c>
      <c r="J1162" s="3" t="s">
        <v>3</v>
      </c>
      <c r="K1162" s="2">
        <v>2012</v>
      </c>
      <c r="L1162" s="38" t="s">
        <v>2</v>
      </c>
      <c r="M1162" s="8" t="s">
        <v>111</v>
      </c>
      <c r="N1162" s="39" t="s">
        <v>271</v>
      </c>
      <c r="O1162" s="35"/>
      <c r="P1162" s="35"/>
      <c r="Q1162" s="35"/>
      <c r="R1162" s="35"/>
      <c r="S1162" s="35"/>
      <c r="T1162" s="35"/>
      <c r="U1162" s="35"/>
      <c r="V1162" s="35"/>
      <c r="W1162" s="35"/>
      <c r="X1162" s="35"/>
    </row>
    <row r="1163" spans="1:24" ht="25.5">
      <c r="A1163" s="36">
        <v>1161</v>
      </c>
      <c r="B1163" s="7" t="s">
        <v>277</v>
      </c>
      <c r="C1163" s="4" t="s">
        <v>7</v>
      </c>
      <c r="D1163" s="4" t="s">
        <v>6</v>
      </c>
      <c r="E1163" s="37">
        <v>25</v>
      </c>
      <c r="F1163" s="37">
        <v>16.600000000000001</v>
      </c>
      <c r="G1163" s="6" t="s">
        <v>141</v>
      </c>
      <c r="H1163" s="5">
        <v>51.5</v>
      </c>
      <c r="I1163" s="4" t="s">
        <v>52</v>
      </c>
      <c r="J1163" s="3" t="s">
        <v>3</v>
      </c>
      <c r="K1163" s="2">
        <v>2012</v>
      </c>
      <c r="L1163" s="38" t="s">
        <v>2</v>
      </c>
      <c r="M1163" s="8" t="s">
        <v>111</v>
      </c>
      <c r="N1163" s="39" t="s">
        <v>271</v>
      </c>
      <c r="O1163" s="35"/>
      <c r="P1163" s="35"/>
      <c r="Q1163" s="35"/>
      <c r="R1163" s="35"/>
      <c r="S1163" s="35"/>
      <c r="T1163" s="35"/>
      <c r="U1163" s="35"/>
      <c r="V1163" s="35"/>
      <c r="W1163" s="35"/>
      <c r="X1163" s="35"/>
    </row>
    <row r="1164" spans="1:24" ht="25.5">
      <c r="A1164" s="36">
        <v>1162</v>
      </c>
      <c r="B1164" s="7" t="s">
        <v>277</v>
      </c>
      <c r="C1164" s="4" t="s">
        <v>7</v>
      </c>
      <c r="D1164" s="4" t="s">
        <v>9</v>
      </c>
      <c r="E1164" s="37">
        <v>25</v>
      </c>
      <c r="F1164" s="37">
        <v>16.600000000000001</v>
      </c>
      <c r="G1164" s="6" t="s">
        <v>141</v>
      </c>
      <c r="H1164" s="5">
        <v>147.69999999999999</v>
      </c>
      <c r="I1164" s="4" t="s">
        <v>52</v>
      </c>
      <c r="J1164" s="3" t="s">
        <v>3</v>
      </c>
      <c r="K1164" s="2">
        <v>2012</v>
      </c>
      <c r="L1164" s="38" t="s">
        <v>2</v>
      </c>
      <c r="M1164" s="8" t="s">
        <v>111</v>
      </c>
      <c r="N1164" s="39" t="s">
        <v>271</v>
      </c>
      <c r="O1164" s="35"/>
      <c r="P1164" s="35"/>
      <c r="Q1164" s="35"/>
      <c r="R1164" s="35"/>
      <c r="S1164" s="35"/>
      <c r="T1164" s="35"/>
      <c r="U1164" s="35"/>
      <c r="V1164" s="35"/>
      <c r="W1164" s="35"/>
      <c r="X1164" s="35"/>
    </row>
    <row r="1165" spans="1:24" ht="25.5">
      <c r="A1165" s="36">
        <v>1163</v>
      </c>
      <c r="B1165" s="7" t="s">
        <v>277</v>
      </c>
      <c r="C1165" s="4" t="s">
        <v>7</v>
      </c>
      <c r="D1165" s="4" t="s">
        <v>6</v>
      </c>
      <c r="E1165" s="37">
        <v>20</v>
      </c>
      <c r="F1165" s="37">
        <v>13.2</v>
      </c>
      <c r="G1165" s="6" t="s">
        <v>141</v>
      </c>
      <c r="H1165" s="5">
        <v>147.69999999999999</v>
      </c>
      <c r="I1165" s="4" t="s">
        <v>52</v>
      </c>
      <c r="J1165" s="3" t="s">
        <v>3</v>
      </c>
      <c r="K1165" s="2">
        <v>2012</v>
      </c>
      <c r="L1165" s="38" t="s">
        <v>2</v>
      </c>
      <c r="M1165" s="8" t="s">
        <v>111</v>
      </c>
      <c r="N1165" s="39" t="s">
        <v>271</v>
      </c>
      <c r="O1165" s="35"/>
      <c r="P1165" s="35"/>
      <c r="Q1165" s="35"/>
      <c r="R1165" s="35"/>
      <c r="S1165" s="35"/>
      <c r="T1165" s="35"/>
      <c r="U1165" s="35"/>
      <c r="V1165" s="35"/>
      <c r="W1165" s="35"/>
      <c r="X1165" s="35"/>
    </row>
    <row r="1166" spans="1:24" ht="25.5">
      <c r="A1166" s="36">
        <v>1164</v>
      </c>
      <c r="B1166" s="7" t="s">
        <v>277</v>
      </c>
      <c r="C1166" s="4" t="s">
        <v>7</v>
      </c>
      <c r="D1166" s="4" t="s">
        <v>9</v>
      </c>
      <c r="E1166" s="37">
        <v>32</v>
      </c>
      <c r="F1166" s="37">
        <v>25.6</v>
      </c>
      <c r="G1166" s="6" t="s">
        <v>5</v>
      </c>
      <c r="H1166" s="5">
        <v>46.7</v>
      </c>
      <c r="I1166" s="4" t="s">
        <v>52</v>
      </c>
      <c r="J1166" s="3" t="s">
        <v>3</v>
      </c>
      <c r="K1166" s="2">
        <v>1990</v>
      </c>
      <c r="L1166" s="38" t="s">
        <v>2</v>
      </c>
      <c r="M1166" s="8" t="s">
        <v>111</v>
      </c>
      <c r="N1166" s="39" t="s">
        <v>271</v>
      </c>
      <c r="O1166" s="35"/>
      <c r="P1166" s="35"/>
      <c r="Q1166" s="35"/>
      <c r="R1166" s="35"/>
      <c r="S1166" s="35"/>
      <c r="T1166" s="35"/>
      <c r="U1166" s="35"/>
      <c r="V1166" s="35"/>
      <c r="W1166" s="35"/>
      <c r="X1166" s="35"/>
    </row>
    <row r="1167" spans="1:24" ht="25.5">
      <c r="A1167" s="36">
        <v>1165</v>
      </c>
      <c r="B1167" s="7" t="s">
        <v>277</v>
      </c>
      <c r="C1167" s="4" t="s">
        <v>7</v>
      </c>
      <c r="D1167" s="4" t="s">
        <v>6</v>
      </c>
      <c r="E1167" s="37">
        <v>25</v>
      </c>
      <c r="F1167" s="37">
        <v>18.600000000000001</v>
      </c>
      <c r="G1167" s="6" t="s">
        <v>5</v>
      </c>
      <c r="H1167" s="5">
        <v>46.7</v>
      </c>
      <c r="I1167" s="4" t="s">
        <v>52</v>
      </c>
      <c r="J1167" s="3" t="s">
        <v>3</v>
      </c>
      <c r="K1167" s="2">
        <v>1990</v>
      </c>
      <c r="L1167" s="38" t="s">
        <v>2</v>
      </c>
      <c r="M1167" s="8" t="s">
        <v>111</v>
      </c>
      <c r="N1167" s="39" t="s">
        <v>271</v>
      </c>
      <c r="O1167" s="35"/>
      <c r="P1167" s="35"/>
      <c r="Q1167" s="35"/>
      <c r="R1167" s="35"/>
      <c r="S1167" s="35"/>
      <c r="T1167" s="35"/>
      <c r="U1167" s="35"/>
      <c r="V1167" s="35"/>
      <c r="W1167" s="35"/>
      <c r="X1167" s="35"/>
    </row>
    <row r="1168" spans="1:24" ht="25.5">
      <c r="A1168" s="36">
        <v>1166</v>
      </c>
      <c r="B1168" s="7" t="s">
        <v>277</v>
      </c>
      <c r="C1168" s="4" t="s">
        <v>7</v>
      </c>
      <c r="D1168" s="4" t="s">
        <v>9</v>
      </c>
      <c r="E1168" s="37">
        <v>20</v>
      </c>
      <c r="F1168" s="37">
        <v>13.2</v>
      </c>
      <c r="G1168" s="6" t="s">
        <v>141</v>
      </c>
      <c r="H1168" s="5">
        <v>84.5</v>
      </c>
      <c r="I1168" s="4" t="s">
        <v>52</v>
      </c>
      <c r="J1168" s="3" t="s">
        <v>3</v>
      </c>
      <c r="K1168" s="2">
        <v>2012</v>
      </c>
      <c r="L1168" s="38" t="s">
        <v>2</v>
      </c>
      <c r="M1168" s="8" t="s">
        <v>111</v>
      </c>
      <c r="N1168" s="39" t="s">
        <v>271</v>
      </c>
      <c r="O1168" s="35"/>
      <c r="P1168" s="35"/>
      <c r="Q1168" s="35"/>
      <c r="R1168" s="35"/>
      <c r="S1168" s="35"/>
      <c r="T1168" s="35"/>
      <c r="U1168" s="35"/>
      <c r="V1168" s="35"/>
      <c r="W1168" s="35"/>
      <c r="X1168" s="35"/>
    </row>
    <row r="1169" spans="1:24" ht="25.5">
      <c r="A1169" s="36">
        <v>1167</v>
      </c>
      <c r="B1169" s="7" t="s">
        <v>277</v>
      </c>
      <c r="C1169" s="4" t="s">
        <v>7</v>
      </c>
      <c r="D1169" s="4" t="s">
        <v>6</v>
      </c>
      <c r="E1169" s="37">
        <v>20</v>
      </c>
      <c r="F1169" s="37">
        <v>13.2</v>
      </c>
      <c r="G1169" s="6" t="s">
        <v>141</v>
      </c>
      <c r="H1169" s="5">
        <v>84.5</v>
      </c>
      <c r="I1169" s="4" t="s">
        <v>52</v>
      </c>
      <c r="J1169" s="3" t="s">
        <v>3</v>
      </c>
      <c r="K1169" s="2">
        <v>2012</v>
      </c>
      <c r="L1169" s="38" t="s">
        <v>2</v>
      </c>
      <c r="M1169" s="8" t="s">
        <v>111</v>
      </c>
      <c r="N1169" s="39" t="s">
        <v>271</v>
      </c>
      <c r="O1169" s="35"/>
      <c r="P1169" s="35"/>
      <c r="Q1169" s="35"/>
      <c r="R1169" s="35"/>
      <c r="S1169" s="35"/>
      <c r="T1169" s="35"/>
      <c r="U1169" s="35"/>
      <c r="V1169" s="35"/>
      <c r="W1169" s="35"/>
      <c r="X1169" s="35"/>
    </row>
    <row r="1170" spans="1:24" ht="25.5">
      <c r="A1170" s="36">
        <v>1168</v>
      </c>
      <c r="B1170" s="7" t="s">
        <v>276</v>
      </c>
      <c r="C1170" s="4" t="s">
        <v>7</v>
      </c>
      <c r="D1170" s="4" t="s">
        <v>9</v>
      </c>
      <c r="E1170" s="37">
        <v>20</v>
      </c>
      <c r="F1170" s="37">
        <v>13.2</v>
      </c>
      <c r="G1170" s="6" t="s">
        <v>141</v>
      </c>
      <c r="H1170" s="5">
        <v>34.200000000000003</v>
      </c>
      <c r="I1170" s="4" t="s">
        <v>52</v>
      </c>
      <c r="J1170" s="3" t="s">
        <v>3</v>
      </c>
      <c r="K1170" s="2">
        <v>2011</v>
      </c>
      <c r="L1170" s="38" t="s">
        <v>2</v>
      </c>
      <c r="M1170" s="8" t="s">
        <v>111</v>
      </c>
      <c r="N1170" s="39" t="s">
        <v>271</v>
      </c>
      <c r="O1170" s="35"/>
      <c r="P1170" s="35"/>
      <c r="Q1170" s="35"/>
      <c r="R1170" s="35"/>
      <c r="S1170" s="35"/>
      <c r="T1170" s="35"/>
      <c r="U1170" s="35"/>
      <c r="V1170" s="35"/>
      <c r="W1170" s="35"/>
      <c r="X1170" s="35"/>
    </row>
    <row r="1171" spans="1:24" ht="25.5">
      <c r="A1171" s="36">
        <v>1169</v>
      </c>
      <c r="B1171" s="7" t="s">
        <v>276</v>
      </c>
      <c r="C1171" s="4" t="s">
        <v>7</v>
      </c>
      <c r="D1171" s="4" t="s">
        <v>6</v>
      </c>
      <c r="E1171" s="37">
        <v>20</v>
      </c>
      <c r="F1171" s="37">
        <v>13.2</v>
      </c>
      <c r="G1171" s="6" t="s">
        <v>141</v>
      </c>
      <c r="H1171" s="5">
        <v>34.200000000000003</v>
      </c>
      <c r="I1171" s="4" t="s">
        <v>52</v>
      </c>
      <c r="J1171" s="3" t="s">
        <v>3</v>
      </c>
      <c r="K1171" s="2">
        <v>2011</v>
      </c>
      <c r="L1171" s="38" t="s">
        <v>2</v>
      </c>
      <c r="M1171" s="8" t="s">
        <v>111</v>
      </c>
      <c r="N1171" s="39" t="s">
        <v>271</v>
      </c>
      <c r="O1171" s="35"/>
      <c r="P1171" s="35"/>
      <c r="Q1171" s="35"/>
      <c r="R1171" s="35"/>
      <c r="S1171" s="35"/>
      <c r="T1171" s="35"/>
      <c r="U1171" s="35"/>
      <c r="V1171" s="35"/>
      <c r="W1171" s="35"/>
      <c r="X1171" s="35"/>
    </row>
    <row r="1172" spans="1:24" ht="25.5">
      <c r="A1172" s="36">
        <v>1170</v>
      </c>
      <c r="B1172" s="7" t="s">
        <v>276</v>
      </c>
      <c r="C1172" s="4" t="s">
        <v>7</v>
      </c>
      <c r="D1172" s="4" t="s">
        <v>9</v>
      </c>
      <c r="E1172" s="37">
        <v>50</v>
      </c>
      <c r="F1172" s="37">
        <v>33.200000000000003</v>
      </c>
      <c r="G1172" s="6" t="s">
        <v>141</v>
      </c>
      <c r="H1172" s="5">
        <v>82.5</v>
      </c>
      <c r="I1172" s="4" t="s">
        <v>52</v>
      </c>
      <c r="J1172" s="3" t="s">
        <v>3</v>
      </c>
      <c r="K1172" s="2">
        <v>2011</v>
      </c>
      <c r="L1172" s="38" t="s">
        <v>2</v>
      </c>
      <c r="M1172" s="8" t="s">
        <v>111</v>
      </c>
      <c r="N1172" s="39" t="s">
        <v>271</v>
      </c>
      <c r="O1172" s="35"/>
      <c r="P1172" s="35"/>
      <c r="Q1172" s="35"/>
      <c r="R1172" s="35"/>
      <c r="S1172" s="35"/>
      <c r="T1172" s="35"/>
      <c r="U1172" s="35"/>
      <c r="V1172" s="35"/>
      <c r="W1172" s="35"/>
      <c r="X1172" s="35"/>
    </row>
    <row r="1173" spans="1:24" ht="25.5">
      <c r="A1173" s="36">
        <v>1171</v>
      </c>
      <c r="B1173" s="7" t="s">
        <v>276</v>
      </c>
      <c r="C1173" s="4" t="s">
        <v>7</v>
      </c>
      <c r="D1173" s="4" t="s">
        <v>6</v>
      </c>
      <c r="E1173" s="37">
        <v>40</v>
      </c>
      <c r="F1173" s="37">
        <v>26.6</v>
      </c>
      <c r="G1173" s="6" t="s">
        <v>141</v>
      </c>
      <c r="H1173" s="5">
        <v>82.5</v>
      </c>
      <c r="I1173" s="4" t="s">
        <v>52</v>
      </c>
      <c r="J1173" s="3" t="s">
        <v>3</v>
      </c>
      <c r="K1173" s="2">
        <v>2011</v>
      </c>
      <c r="L1173" s="38" t="s">
        <v>2</v>
      </c>
      <c r="M1173" s="8" t="s">
        <v>111</v>
      </c>
      <c r="N1173" s="39" t="s">
        <v>271</v>
      </c>
      <c r="O1173" s="35"/>
      <c r="P1173" s="35"/>
      <c r="Q1173" s="35"/>
      <c r="R1173" s="35"/>
      <c r="S1173" s="35"/>
      <c r="T1173" s="35"/>
      <c r="U1173" s="35"/>
      <c r="V1173" s="35"/>
      <c r="W1173" s="35"/>
      <c r="X1173" s="35"/>
    </row>
    <row r="1174" spans="1:24" ht="25.5">
      <c r="A1174" s="36">
        <v>1172</v>
      </c>
      <c r="B1174" s="7" t="s">
        <v>272</v>
      </c>
      <c r="C1174" s="4" t="s">
        <v>7</v>
      </c>
      <c r="D1174" s="4" t="s">
        <v>9</v>
      </c>
      <c r="E1174" s="37">
        <v>32</v>
      </c>
      <c r="F1174" s="37">
        <v>21.2</v>
      </c>
      <c r="G1174" s="6" t="s">
        <v>141</v>
      </c>
      <c r="H1174" s="5">
        <v>25.4</v>
      </c>
      <c r="I1174" s="4" t="s">
        <v>52</v>
      </c>
      <c r="J1174" s="3" t="s">
        <v>3</v>
      </c>
      <c r="K1174" s="2">
        <v>2011</v>
      </c>
      <c r="L1174" s="38" t="s">
        <v>2</v>
      </c>
      <c r="M1174" s="8" t="s">
        <v>111</v>
      </c>
      <c r="N1174" s="39" t="s">
        <v>271</v>
      </c>
      <c r="O1174" s="35"/>
      <c r="P1174" s="35"/>
      <c r="Q1174" s="35"/>
      <c r="R1174" s="35"/>
      <c r="S1174" s="35"/>
      <c r="T1174" s="35"/>
      <c r="U1174" s="35"/>
      <c r="V1174" s="35"/>
      <c r="W1174" s="35"/>
      <c r="X1174" s="35"/>
    </row>
    <row r="1175" spans="1:24" ht="25.5">
      <c r="A1175" s="36">
        <v>1173</v>
      </c>
      <c r="B1175" s="7" t="s">
        <v>272</v>
      </c>
      <c r="C1175" s="4" t="s">
        <v>7</v>
      </c>
      <c r="D1175" s="4" t="s">
        <v>6</v>
      </c>
      <c r="E1175" s="37">
        <v>25</v>
      </c>
      <c r="F1175" s="37">
        <v>16.600000000000001</v>
      </c>
      <c r="G1175" s="6" t="s">
        <v>141</v>
      </c>
      <c r="H1175" s="5">
        <v>25.4</v>
      </c>
      <c r="I1175" s="4" t="s">
        <v>52</v>
      </c>
      <c r="J1175" s="3" t="s">
        <v>3</v>
      </c>
      <c r="K1175" s="2">
        <v>2011</v>
      </c>
      <c r="L1175" s="38" t="s">
        <v>2</v>
      </c>
      <c r="M1175" s="8" t="s">
        <v>111</v>
      </c>
      <c r="N1175" s="39" t="s">
        <v>271</v>
      </c>
      <c r="O1175" s="35"/>
      <c r="P1175" s="35"/>
      <c r="Q1175" s="35"/>
      <c r="R1175" s="35"/>
      <c r="S1175" s="35"/>
      <c r="T1175" s="35"/>
      <c r="U1175" s="35"/>
      <c r="V1175" s="35"/>
      <c r="W1175" s="35"/>
      <c r="X1175" s="35"/>
    </row>
    <row r="1176" spans="1:24" ht="25.5">
      <c r="A1176" s="36">
        <v>1174</v>
      </c>
      <c r="B1176" s="7" t="s">
        <v>272</v>
      </c>
      <c r="C1176" s="4" t="s">
        <v>7</v>
      </c>
      <c r="D1176" s="4" t="s">
        <v>9</v>
      </c>
      <c r="E1176" s="37">
        <v>25</v>
      </c>
      <c r="F1176" s="37">
        <v>16.600000000000001</v>
      </c>
      <c r="G1176" s="6" t="s">
        <v>141</v>
      </c>
      <c r="H1176" s="5">
        <v>28.7</v>
      </c>
      <c r="I1176" s="4" t="s">
        <v>52</v>
      </c>
      <c r="J1176" s="3" t="s">
        <v>3</v>
      </c>
      <c r="K1176" s="2">
        <v>2011</v>
      </c>
      <c r="L1176" s="38" t="s">
        <v>2</v>
      </c>
      <c r="M1176" s="8" t="s">
        <v>111</v>
      </c>
      <c r="N1176" s="39" t="s">
        <v>271</v>
      </c>
      <c r="O1176" s="35"/>
      <c r="P1176" s="35"/>
      <c r="Q1176" s="35"/>
      <c r="R1176" s="35"/>
      <c r="S1176" s="35"/>
      <c r="T1176" s="35"/>
      <c r="U1176" s="35"/>
      <c r="V1176" s="35"/>
      <c r="W1176" s="35"/>
      <c r="X1176" s="35"/>
    </row>
    <row r="1177" spans="1:24" ht="25.5">
      <c r="A1177" s="36">
        <v>1175</v>
      </c>
      <c r="B1177" s="7" t="s">
        <v>272</v>
      </c>
      <c r="C1177" s="4" t="s">
        <v>7</v>
      </c>
      <c r="D1177" s="4" t="s">
        <v>6</v>
      </c>
      <c r="E1177" s="37">
        <v>20</v>
      </c>
      <c r="F1177" s="37">
        <v>13.2</v>
      </c>
      <c r="G1177" s="6" t="s">
        <v>141</v>
      </c>
      <c r="H1177" s="5">
        <v>28.7</v>
      </c>
      <c r="I1177" s="4" t="s">
        <v>52</v>
      </c>
      <c r="J1177" s="3" t="s">
        <v>3</v>
      </c>
      <c r="K1177" s="2">
        <v>2011</v>
      </c>
      <c r="L1177" s="38" t="s">
        <v>2</v>
      </c>
      <c r="M1177" s="8" t="s">
        <v>111</v>
      </c>
      <c r="N1177" s="39" t="s">
        <v>271</v>
      </c>
      <c r="O1177" s="35"/>
      <c r="P1177" s="35"/>
      <c r="Q1177" s="35"/>
      <c r="R1177" s="35"/>
      <c r="S1177" s="35"/>
      <c r="T1177" s="35"/>
      <c r="U1177" s="35"/>
      <c r="V1177" s="35"/>
      <c r="W1177" s="35"/>
      <c r="X1177" s="35"/>
    </row>
    <row r="1178" spans="1:24" ht="25.5">
      <c r="A1178" s="36">
        <v>1176</v>
      </c>
      <c r="B1178" s="7" t="s">
        <v>272</v>
      </c>
      <c r="C1178" s="4" t="s">
        <v>7</v>
      </c>
      <c r="D1178" s="4" t="s">
        <v>9</v>
      </c>
      <c r="E1178" s="37">
        <v>20</v>
      </c>
      <c r="F1178" s="37">
        <v>13.2</v>
      </c>
      <c r="G1178" s="6" t="s">
        <v>141</v>
      </c>
      <c r="H1178" s="5">
        <v>17.899999999999999</v>
      </c>
      <c r="I1178" s="4" t="s">
        <v>52</v>
      </c>
      <c r="J1178" s="3" t="s">
        <v>3</v>
      </c>
      <c r="K1178" s="2">
        <v>2011</v>
      </c>
      <c r="L1178" s="38" t="s">
        <v>2</v>
      </c>
      <c r="M1178" s="8" t="s">
        <v>111</v>
      </c>
      <c r="N1178" s="39" t="s">
        <v>271</v>
      </c>
      <c r="O1178" s="35"/>
      <c r="P1178" s="35"/>
      <c r="Q1178" s="35"/>
      <c r="R1178" s="35"/>
      <c r="S1178" s="35"/>
      <c r="T1178" s="35"/>
      <c r="U1178" s="35"/>
      <c r="V1178" s="35"/>
      <c r="W1178" s="35"/>
      <c r="X1178" s="35"/>
    </row>
    <row r="1179" spans="1:24" ht="25.5">
      <c r="A1179" s="36">
        <v>1177</v>
      </c>
      <c r="B1179" s="7" t="s">
        <v>272</v>
      </c>
      <c r="C1179" s="4" t="s">
        <v>7</v>
      </c>
      <c r="D1179" s="4" t="s">
        <v>6</v>
      </c>
      <c r="E1179" s="37">
        <v>20</v>
      </c>
      <c r="F1179" s="37">
        <v>13.2</v>
      </c>
      <c r="G1179" s="6" t="s">
        <v>141</v>
      </c>
      <c r="H1179" s="5">
        <v>17.899999999999999</v>
      </c>
      <c r="I1179" s="4" t="s">
        <v>52</v>
      </c>
      <c r="J1179" s="3" t="s">
        <v>3</v>
      </c>
      <c r="K1179" s="2">
        <v>2011</v>
      </c>
      <c r="L1179" s="38" t="s">
        <v>2</v>
      </c>
      <c r="M1179" s="8" t="s">
        <v>111</v>
      </c>
      <c r="N1179" s="39" t="s">
        <v>271</v>
      </c>
      <c r="O1179" s="35"/>
      <c r="P1179" s="35"/>
      <c r="Q1179" s="35"/>
      <c r="R1179" s="35"/>
      <c r="S1179" s="35"/>
      <c r="T1179" s="35"/>
      <c r="U1179" s="35"/>
      <c r="V1179" s="35"/>
      <c r="W1179" s="35"/>
      <c r="X1179" s="35"/>
    </row>
    <row r="1180" spans="1:24" ht="25.5">
      <c r="A1180" s="36">
        <v>1178</v>
      </c>
      <c r="B1180" s="7" t="s">
        <v>272</v>
      </c>
      <c r="C1180" s="4" t="s">
        <v>7</v>
      </c>
      <c r="D1180" s="4" t="s">
        <v>9</v>
      </c>
      <c r="E1180" s="37">
        <v>20</v>
      </c>
      <c r="F1180" s="37">
        <v>13.2</v>
      </c>
      <c r="G1180" s="6" t="s">
        <v>141</v>
      </c>
      <c r="H1180" s="5">
        <f>66.4-43.1</f>
        <v>23.300000000000004</v>
      </c>
      <c r="I1180" s="4" t="s">
        <v>52</v>
      </c>
      <c r="J1180" s="3" t="s">
        <v>3</v>
      </c>
      <c r="K1180" s="2">
        <v>2011</v>
      </c>
      <c r="L1180" s="38" t="s">
        <v>2</v>
      </c>
      <c r="M1180" s="8" t="s">
        <v>111</v>
      </c>
      <c r="N1180" s="39" t="s">
        <v>271</v>
      </c>
      <c r="O1180" s="35"/>
      <c r="P1180" s="35"/>
      <c r="Q1180" s="35"/>
      <c r="R1180" s="35"/>
      <c r="S1180" s="35"/>
      <c r="T1180" s="35"/>
      <c r="U1180" s="35"/>
      <c r="V1180" s="35"/>
      <c r="W1180" s="35"/>
      <c r="X1180" s="35"/>
    </row>
    <row r="1181" spans="1:24" ht="25.5">
      <c r="A1181" s="36">
        <v>1179</v>
      </c>
      <c r="B1181" s="7" t="s">
        <v>272</v>
      </c>
      <c r="C1181" s="4" t="s">
        <v>7</v>
      </c>
      <c r="D1181" s="4" t="s">
        <v>6</v>
      </c>
      <c r="E1181" s="37">
        <v>20</v>
      </c>
      <c r="F1181" s="37">
        <v>13.2</v>
      </c>
      <c r="G1181" s="6" t="s">
        <v>141</v>
      </c>
      <c r="H1181" s="5">
        <f>66.4-43.1</f>
        <v>23.300000000000004</v>
      </c>
      <c r="I1181" s="4" t="s">
        <v>52</v>
      </c>
      <c r="J1181" s="3" t="s">
        <v>3</v>
      </c>
      <c r="K1181" s="2">
        <v>2011</v>
      </c>
      <c r="L1181" s="38" t="s">
        <v>2</v>
      </c>
      <c r="M1181" s="8" t="s">
        <v>111</v>
      </c>
      <c r="N1181" s="39" t="s">
        <v>271</v>
      </c>
      <c r="O1181" s="35"/>
      <c r="P1181" s="35"/>
      <c r="Q1181" s="35"/>
      <c r="R1181" s="35"/>
      <c r="S1181" s="35"/>
      <c r="T1181" s="35"/>
      <c r="U1181" s="35"/>
      <c r="V1181" s="35"/>
      <c r="W1181" s="35"/>
      <c r="X1181" s="35"/>
    </row>
    <row r="1182" spans="1:24" ht="25.5">
      <c r="A1182" s="36">
        <v>1180</v>
      </c>
      <c r="B1182" s="7" t="s">
        <v>273</v>
      </c>
      <c r="C1182" s="4" t="s">
        <v>7</v>
      </c>
      <c r="D1182" s="4" t="s">
        <v>9</v>
      </c>
      <c r="E1182" s="37">
        <v>57</v>
      </c>
      <c r="F1182" s="37">
        <v>50</v>
      </c>
      <c r="G1182" s="6" t="s">
        <v>5</v>
      </c>
      <c r="H1182" s="5">
        <f>110.9-(21.5+86.7)</f>
        <v>2.7000000000000028</v>
      </c>
      <c r="I1182" s="4" t="s">
        <v>52</v>
      </c>
      <c r="J1182" s="3" t="s">
        <v>3</v>
      </c>
      <c r="K1182" s="2">
        <v>1995</v>
      </c>
      <c r="L1182" s="38" t="s">
        <v>2</v>
      </c>
      <c r="M1182" s="8" t="s">
        <v>111</v>
      </c>
      <c r="N1182" s="39" t="s">
        <v>271</v>
      </c>
      <c r="O1182" s="35"/>
      <c r="P1182" s="35"/>
      <c r="Q1182" s="35"/>
      <c r="R1182" s="35"/>
      <c r="S1182" s="35"/>
      <c r="T1182" s="35"/>
      <c r="U1182" s="35"/>
      <c r="V1182" s="35"/>
      <c r="W1182" s="35"/>
      <c r="X1182" s="35"/>
    </row>
    <row r="1183" spans="1:24" ht="25.5">
      <c r="A1183" s="36">
        <v>1181</v>
      </c>
      <c r="B1183" s="7" t="s">
        <v>273</v>
      </c>
      <c r="C1183" s="4" t="s">
        <v>7</v>
      </c>
      <c r="D1183" s="4" t="s">
        <v>6</v>
      </c>
      <c r="E1183" s="37">
        <v>38</v>
      </c>
      <c r="F1183" s="37">
        <v>31.6</v>
      </c>
      <c r="G1183" s="6" t="s">
        <v>5</v>
      </c>
      <c r="H1183" s="5">
        <f>110.9-(21.5+86.7)</f>
        <v>2.7000000000000028</v>
      </c>
      <c r="I1183" s="4" t="s">
        <v>52</v>
      </c>
      <c r="J1183" s="3" t="s">
        <v>3</v>
      </c>
      <c r="K1183" s="2">
        <v>1995</v>
      </c>
      <c r="L1183" s="38" t="s">
        <v>2</v>
      </c>
      <c r="M1183" s="8" t="s">
        <v>111</v>
      </c>
      <c r="N1183" s="39" t="s">
        <v>271</v>
      </c>
      <c r="O1183" s="35"/>
      <c r="P1183" s="35"/>
      <c r="Q1183" s="35"/>
      <c r="R1183" s="35"/>
      <c r="S1183" s="35"/>
      <c r="T1183" s="35"/>
      <c r="U1183" s="35"/>
      <c r="V1183" s="35"/>
      <c r="W1183" s="35"/>
      <c r="X1183" s="35"/>
    </row>
    <row r="1184" spans="1:24" ht="25.5">
      <c r="A1184" s="36">
        <v>1182</v>
      </c>
      <c r="B1184" s="7" t="s">
        <v>273</v>
      </c>
      <c r="C1184" s="4" t="s">
        <v>7</v>
      </c>
      <c r="D1184" s="4" t="s">
        <v>9</v>
      </c>
      <c r="E1184" s="37">
        <v>32</v>
      </c>
      <c r="F1184" s="37">
        <v>25.6</v>
      </c>
      <c r="G1184" s="6" t="s">
        <v>5</v>
      </c>
      <c r="H1184" s="5">
        <f>23-20.4</f>
        <v>2.6000000000000014</v>
      </c>
      <c r="I1184" s="4" t="s">
        <v>52</v>
      </c>
      <c r="J1184" s="3" t="s">
        <v>3</v>
      </c>
      <c r="K1184" s="2">
        <v>1995</v>
      </c>
      <c r="L1184" s="38" t="s">
        <v>2</v>
      </c>
      <c r="M1184" s="8" t="s">
        <v>111</v>
      </c>
      <c r="N1184" s="39" t="s">
        <v>271</v>
      </c>
      <c r="O1184" s="35"/>
      <c r="P1184" s="35"/>
      <c r="Q1184" s="35"/>
      <c r="R1184" s="35"/>
      <c r="S1184" s="35"/>
      <c r="T1184" s="35"/>
      <c r="U1184" s="35"/>
      <c r="V1184" s="35"/>
      <c r="W1184" s="35"/>
      <c r="X1184" s="35"/>
    </row>
    <row r="1185" spans="1:24" ht="25.5">
      <c r="A1185" s="36">
        <v>1183</v>
      </c>
      <c r="B1185" s="7" t="s">
        <v>273</v>
      </c>
      <c r="C1185" s="4" t="s">
        <v>7</v>
      </c>
      <c r="D1185" s="4" t="s">
        <v>6</v>
      </c>
      <c r="E1185" s="37">
        <v>25</v>
      </c>
      <c r="F1185" s="37">
        <v>18.600000000000001</v>
      </c>
      <c r="G1185" s="6" t="s">
        <v>5</v>
      </c>
      <c r="H1185" s="5">
        <f>23-20.4</f>
        <v>2.6000000000000014</v>
      </c>
      <c r="I1185" s="4" t="s">
        <v>52</v>
      </c>
      <c r="J1185" s="3" t="s">
        <v>3</v>
      </c>
      <c r="K1185" s="2">
        <v>1995</v>
      </c>
      <c r="L1185" s="38" t="s">
        <v>2</v>
      </c>
      <c r="M1185" s="8" t="s">
        <v>111</v>
      </c>
      <c r="N1185" s="39" t="s">
        <v>271</v>
      </c>
      <c r="O1185" s="35"/>
      <c r="P1185" s="35"/>
      <c r="Q1185" s="35"/>
      <c r="R1185" s="35"/>
      <c r="S1185" s="35"/>
      <c r="T1185" s="35"/>
      <c r="U1185" s="35"/>
      <c r="V1185" s="35"/>
      <c r="W1185" s="35"/>
      <c r="X1185" s="35"/>
    </row>
    <row r="1186" spans="1:24" ht="25.5">
      <c r="A1186" s="36">
        <v>1184</v>
      </c>
      <c r="B1186" s="7" t="s">
        <v>275</v>
      </c>
      <c r="C1186" s="4" t="s">
        <v>7</v>
      </c>
      <c r="D1186" s="4" t="s">
        <v>9</v>
      </c>
      <c r="E1186" s="37">
        <v>89</v>
      </c>
      <c r="F1186" s="37">
        <v>82</v>
      </c>
      <c r="G1186" s="6" t="s">
        <v>5</v>
      </c>
      <c r="H1186" s="5">
        <v>0.7</v>
      </c>
      <c r="I1186" s="4" t="s">
        <v>52</v>
      </c>
      <c r="J1186" s="3" t="s">
        <v>3</v>
      </c>
      <c r="K1186" s="2">
        <v>1992</v>
      </c>
      <c r="L1186" s="38" t="s">
        <v>2</v>
      </c>
      <c r="M1186" s="8" t="s">
        <v>111</v>
      </c>
      <c r="N1186" s="39" t="s">
        <v>271</v>
      </c>
      <c r="O1186" s="35"/>
      <c r="P1186" s="35"/>
      <c r="Q1186" s="35"/>
      <c r="R1186" s="35"/>
      <c r="S1186" s="35"/>
      <c r="T1186" s="35"/>
      <c r="U1186" s="35"/>
      <c r="V1186" s="35"/>
      <c r="W1186" s="35"/>
      <c r="X1186" s="35"/>
    </row>
    <row r="1187" spans="1:24" ht="25.5">
      <c r="A1187" s="36">
        <v>1185</v>
      </c>
      <c r="B1187" s="7" t="s">
        <v>275</v>
      </c>
      <c r="C1187" s="4" t="s">
        <v>7</v>
      </c>
      <c r="D1187" s="4" t="s">
        <v>6</v>
      </c>
      <c r="E1187" s="37">
        <v>57</v>
      </c>
      <c r="F1187" s="37">
        <v>50</v>
      </c>
      <c r="G1187" s="6" t="s">
        <v>5</v>
      </c>
      <c r="H1187" s="5">
        <v>0.7</v>
      </c>
      <c r="I1187" s="4" t="s">
        <v>52</v>
      </c>
      <c r="J1187" s="3" t="s">
        <v>3</v>
      </c>
      <c r="K1187" s="2">
        <v>1992</v>
      </c>
      <c r="L1187" s="38" t="s">
        <v>2</v>
      </c>
      <c r="M1187" s="8" t="s">
        <v>111</v>
      </c>
      <c r="N1187" s="39" t="s">
        <v>271</v>
      </c>
      <c r="O1187" s="35"/>
      <c r="P1187" s="35"/>
      <c r="Q1187" s="35"/>
      <c r="R1187" s="35"/>
      <c r="S1187" s="35"/>
      <c r="T1187" s="35"/>
      <c r="U1187" s="35"/>
      <c r="V1187" s="35"/>
      <c r="W1187" s="35"/>
      <c r="X1187" s="35"/>
    </row>
    <row r="1188" spans="1:24" ht="25.5">
      <c r="A1188" s="36">
        <v>1186</v>
      </c>
      <c r="B1188" s="7" t="s">
        <v>275</v>
      </c>
      <c r="C1188" s="4" t="s">
        <v>7</v>
      </c>
      <c r="D1188" s="4" t="s">
        <v>9</v>
      </c>
      <c r="E1188" s="37">
        <v>63</v>
      </c>
      <c r="F1188" s="37">
        <v>42.9</v>
      </c>
      <c r="G1188" s="6" t="s">
        <v>141</v>
      </c>
      <c r="H1188" s="5">
        <v>101.3</v>
      </c>
      <c r="I1188" s="4" t="s">
        <v>52</v>
      </c>
      <c r="J1188" s="3" t="s">
        <v>3</v>
      </c>
      <c r="K1188" s="2">
        <v>2012</v>
      </c>
      <c r="L1188" s="38" t="s">
        <v>2</v>
      </c>
      <c r="M1188" s="8" t="s">
        <v>111</v>
      </c>
      <c r="N1188" s="39" t="s">
        <v>271</v>
      </c>
      <c r="O1188" s="35"/>
      <c r="P1188" s="35"/>
      <c r="Q1188" s="35"/>
      <c r="R1188" s="35"/>
      <c r="S1188" s="35"/>
      <c r="T1188" s="35"/>
      <c r="U1188" s="35"/>
      <c r="V1188" s="35"/>
      <c r="W1188" s="35"/>
      <c r="X1188" s="35"/>
    </row>
    <row r="1189" spans="1:24" ht="25.5">
      <c r="A1189" s="36">
        <v>1187</v>
      </c>
      <c r="B1189" s="7" t="s">
        <v>275</v>
      </c>
      <c r="C1189" s="4" t="s">
        <v>7</v>
      </c>
      <c r="D1189" s="4" t="s">
        <v>6</v>
      </c>
      <c r="E1189" s="37">
        <v>50</v>
      </c>
      <c r="F1189" s="37">
        <v>33.200000000000003</v>
      </c>
      <c r="G1189" s="6" t="s">
        <v>141</v>
      </c>
      <c r="H1189" s="5">
        <v>101.3</v>
      </c>
      <c r="I1189" s="4" t="s">
        <v>52</v>
      </c>
      <c r="J1189" s="3" t="s">
        <v>3</v>
      </c>
      <c r="K1189" s="2">
        <v>2012</v>
      </c>
      <c r="L1189" s="38" t="s">
        <v>2</v>
      </c>
      <c r="M1189" s="8" t="s">
        <v>111</v>
      </c>
      <c r="N1189" s="39" t="s">
        <v>271</v>
      </c>
      <c r="O1189" s="35"/>
      <c r="P1189" s="35"/>
      <c r="Q1189" s="35"/>
      <c r="R1189" s="35"/>
      <c r="S1189" s="35"/>
      <c r="T1189" s="35"/>
      <c r="U1189" s="35"/>
      <c r="V1189" s="35"/>
      <c r="W1189" s="35"/>
      <c r="X1189" s="35"/>
    </row>
    <row r="1190" spans="1:24" ht="25.5">
      <c r="A1190" s="36">
        <v>1188</v>
      </c>
      <c r="B1190" s="7" t="s">
        <v>275</v>
      </c>
      <c r="C1190" s="4" t="s">
        <v>7</v>
      </c>
      <c r="D1190" s="4" t="s">
        <v>9</v>
      </c>
      <c r="E1190" s="37">
        <v>50</v>
      </c>
      <c r="F1190" s="37">
        <v>33.200000000000003</v>
      </c>
      <c r="G1190" s="6" t="s">
        <v>141</v>
      </c>
      <c r="H1190" s="5">
        <v>5.9</v>
      </c>
      <c r="I1190" s="4" t="s">
        <v>52</v>
      </c>
      <c r="J1190" s="3" t="s">
        <v>3</v>
      </c>
      <c r="K1190" s="2">
        <v>2012</v>
      </c>
      <c r="L1190" s="38" t="s">
        <v>2</v>
      </c>
      <c r="M1190" s="8" t="s">
        <v>111</v>
      </c>
      <c r="N1190" s="39" t="s">
        <v>271</v>
      </c>
      <c r="O1190" s="35"/>
      <c r="P1190" s="35"/>
      <c r="Q1190" s="35"/>
      <c r="R1190" s="35"/>
      <c r="S1190" s="35"/>
      <c r="T1190" s="35"/>
      <c r="U1190" s="35"/>
      <c r="V1190" s="35"/>
      <c r="W1190" s="35"/>
      <c r="X1190" s="35"/>
    </row>
    <row r="1191" spans="1:24" ht="25.5">
      <c r="A1191" s="36">
        <v>1189</v>
      </c>
      <c r="B1191" s="7" t="s">
        <v>275</v>
      </c>
      <c r="C1191" s="4" t="s">
        <v>7</v>
      </c>
      <c r="D1191" s="4" t="s">
        <v>6</v>
      </c>
      <c r="E1191" s="37">
        <v>40</v>
      </c>
      <c r="F1191" s="37">
        <v>26.6</v>
      </c>
      <c r="G1191" s="6" t="s">
        <v>141</v>
      </c>
      <c r="H1191" s="5">
        <v>5.9</v>
      </c>
      <c r="I1191" s="4" t="s">
        <v>52</v>
      </c>
      <c r="J1191" s="3" t="s">
        <v>3</v>
      </c>
      <c r="K1191" s="2">
        <v>2012</v>
      </c>
      <c r="L1191" s="38" t="s">
        <v>2</v>
      </c>
      <c r="M1191" s="8" t="s">
        <v>111</v>
      </c>
      <c r="N1191" s="39" t="s">
        <v>271</v>
      </c>
      <c r="O1191" s="35"/>
      <c r="P1191" s="35"/>
      <c r="Q1191" s="35"/>
      <c r="R1191" s="35"/>
      <c r="S1191" s="35"/>
      <c r="T1191" s="35"/>
      <c r="U1191" s="35"/>
      <c r="V1191" s="35"/>
      <c r="W1191" s="35"/>
      <c r="X1191" s="35"/>
    </row>
    <row r="1192" spans="1:24" ht="25.5">
      <c r="A1192" s="36">
        <v>1190</v>
      </c>
      <c r="B1192" s="7" t="s">
        <v>274</v>
      </c>
      <c r="C1192" s="4" t="s">
        <v>7</v>
      </c>
      <c r="D1192" s="4" t="s">
        <v>9</v>
      </c>
      <c r="E1192" s="37">
        <v>25</v>
      </c>
      <c r="F1192" s="37">
        <v>16.600000000000001</v>
      </c>
      <c r="G1192" s="6" t="s">
        <v>141</v>
      </c>
      <c r="H1192" s="5">
        <f>36</f>
        <v>36</v>
      </c>
      <c r="I1192" s="4" t="s">
        <v>52</v>
      </c>
      <c r="J1192" s="3" t="s">
        <v>3</v>
      </c>
      <c r="K1192" s="2">
        <v>2011</v>
      </c>
      <c r="L1192" s="38" t="s">
        <v>2</v>
      </c>
      <c r="M1192" s="8" t="s">
        <v>111</v>
      </c>
      <c r="N1192" s="39" t="s">
        <v>271</v>
      </c>
      <c r="O1192" s="35"/>
      <c r="P1192" s="35"/>
      <c r="Q1192" s="35"/>
      <c r="R1192" s="35"/>
      <c r="S1192" s="35"/>
      <c r="T1192" s="35"/>
      <c r="U1192" s="35"/>
      <c r="V1192" s="35"/>
      <c r="W1192" s="35"/>
      <c r="X1192" s="35"/>
    </row>
    <row r="1193" spans="1:24" ht="25.5">
      <c r="A1193" s="36">
        <v>1191</v>
      </c>
      <c r="B1193" s="7" t="s">
        <v>274</v>
      </c>
      <c r="C1193" s="4" t="s">
        <v>7</v>
      </c>
      <c r="D1193" s="4" t="s">
        <v>6</v>
      </c>
      <c r="E1193" s="37">
        <v>20</v>
      </c>
      <c r="F1193" s="37">
        <v>13.2</v>
      </c>
      <c r="G1193" s="6" t="s">
        <v>141</v>
      </c>
      <c r="H1193" s="5">
        <f>36</f>
        <v>36</v>
      </c>
      <c r="I1193" s="4" t="s">
        <v>52</v>
      </c>
      <c r="J1193" s="3" t="s">
        <v>3</v>
      </c>
      <c r="K1193" s="2">
        <v>2011</v>
      </c>
      <c r="L1193" s="38" t="s">
        <v>2</v>
      </c>
      <c r="M1193" s="8" t="s">
        <v>111</v>
      </c>
      <c r="N1193" s="39" t="s">
        <v>271</v>
      </c>
      <c r="O1193" s="35"/>
      <c r="P1193" s="35"/>
      <c r="Q1193" s="35"/>
      <c r="R1193" s="35"/>
      <c r="S1193" s="35"/>
      <c r="T1193" s="35"/>
      <c r="U1193" s="35"/>
      <c r="V1193" s="35"/>
      <c r="W1193" s="35"/>
      <c r="X1193" s="35"/>
    </row>
    <row r="1194" spans="1:24" ht="25.5">
      <c r="A1194" s="36">
        <v>1192</v>
      </c>
      <c r="B1194" s="7" t="s">
        <v>273</v>
      </c>
      <c r="C1194" s="4" t="s">
        <v>7</v>
      </c>
      <c r="D1194" s="4" t="s">
        <v>9</v>
      </c>
      <c r="E1194" s="37">
        <v>50</v>
      </c>
      <c r="F1194" s="37">
        <v>33.200000000000003</v>
      </c>
      <c r="G1194" s="6" t="s">
        <v>141</v>
      </c>
      <c r="H1194" s="5">
        <f>21.5</f>
        <v>21.5</v>
      </c>
      <c r="I1194" s="4" t="s">
        <v>52</v>
      </c>
      <c r="J1194" s="3" t="s">
        <v>3</v>
      </c>
      <c r="K1194" s="2">
        <v>2011</v>
      </c>
      <c r="L1194" s="38" t="s">
        <v>2</v>
      </c>
      <c r="M1194" s="8" t="s">
        <v>111</v>
      </c>
      <c r="N1194" s="39" t="s">
        <v>271</v>
      </c>
      <c r="O1194" s="35"/>
      <c r="P1194" s="35"/>
      <c r="Q1194" s="35"/>
      <c r="R1194" s="35"/>
      <c r="S1194" s="35"/>
      <c r="T1194" s="35"/>
      <c r="U1194" s="35"/>
      <c r="V1194" s="35"/>
      <c r="W1194" s="35"/>
      <c r="X1194" s="35"/>
    </row>
    <row r="1195" spans="1:24" ht="25.5">
      <c r="A1195" s="36">
        <v>1193</v>
      </c>
      <c r="B1195" s="7" t="s">
        <v>273</v>
      </c>
      <c r="C1195" s="4" t="s">
        <v>7</v>
      </c>
      <c r="D1195" s="4" t="s">
        <v>6</v>
      </c>
      <c r="E1195" s="37">
        <v>40</v>
      </c>
      <c r="F1195" s="37">
        <v>26.6</v>
      </c>
      <c r="G1195" s="6" t="s">
        <v>141</v>
      </c>
      <c r="H1195" s="5">
        <f>21.5</f>
        <v>21.5</v>
      </c>
      <c r="I1195" s="4" t="s">
        <v>52</v>
      </c>
      <c r="J1195" s="3" t="s">
        <v>3</v>
      </c>
      <c r="K1195" s="2">
        <v>2011</v>
      </c>
      <c r="L1195" s="38" t="s">
        <v>2</v>
      </c>
      <c r="M1195" s="8" t="s">
        <v>111</v>
      </c>
      <c r="N1195" s="39" t="s">
        <v>271</v>
      </c>
      <c r="O1195" s="35"/>
      <c r="P1195" s="35"/>
      <c r="Q1195" s="35"/>
      <c r="R1195" s="35"/>
      <c r="S1195" s="35"/>
      <c r="T1195" s="35"/>
      <c r="U1195" s="35"/>
      <c r="V1195" s="35"/>
      <c r="W1195" s="35"/>
      <c r="X1195" s="35"/>
    </row>
    <row r="1196" spans="1:24" ht="25.5">
      <c r="A1196" s="36">
        <v>1194</v>
      </c>
      <c r="B1196" s="7" t="s">
        <v>273</v>
      </c>
      <c r="C1196" s="4" t="s">
        <v>7</v>
      </c>
      <c r="D1196" s="4" t="s">
        <v>9</v>
      </c>
      <c r="E1196" s="37">
        <v>32</v>
      </c>
      <c r="F1196" s="37">
        <v>21.2</v>
      </c>
      <c r="G1196" s="6" t="s">
        <v>141</v>
      </c>
      <c r="H1196" s="5">
        <f>86.7</f>
        <v>86.7</v>
      </c>
      <c r="I1196" s="4" t="s">
        <v>52</v>
      </c>
      <c r="J1196" s="3" t="s">
        <v>3</v>
      </c>
      <c r="K1196" s="2">
        <v>2011</v>
      </c>
      <c r="L1196" s="38" t="s">
        <v>2</v>
      </c>
      <c r="M1196" s="8" t="s">
        <v>111</v>
      </c>
      <c r="N1196" s="39" t="s">
        <v>271</v>
      </c>
      <c r="O1196" s="35"/>
      <c r="P1196" s="35"/>
      <c r="Q1196" s="35"/>
      <c r="R1196" s="35"/>
      <c r="S1196" s="35"/>
      <c r="T1196" s="35"/>
      <c r="U1196" s="35"/>
      <c r="V1196" s="35"/>
      <c r="W1196" s="35"/>
      <c r="X1196" s="35"/>
    </row>
    <row r="1197" spans="1:24" ht="25.5">
      <c r="A1197" s="36">
        <v>1195</v>
      </c>
      <c r="B1197" s="7" t="s">
        <v>273</v>
      </c>
      <c r="C1197" s="4" t="s">
        <v>7</v>
      </c>
      <c r="D1197" s="4" t="s">
        <v>6</v>
      </c>
      <c r="E1197" s="37">
        <v>25</v>
      </c>
      <c r="F1197" s="37">
        <v>16.600000000000001</v>
      </c>
      <c r="G1197" s="6" t="s">
        <v>141</v>
      </c>
      <c r="H1197" s="5">
        <f>86.7</f>
        <v>86.7</v>
      </c>
      <c r="I1197" s="4" t="s">
        <v>52</v>
      </c>
      <c r="J1197" s="3" t="s">
        <v>3</v>
      </c>
      <c r="K1197" s="2">
        <v>2011</v>
      </c>
      <c r="L1197" s="38" t="s">
        <v>2</v>
      </c>
      <c r="M1197" s="8" t="s">
        <v>111</v>
      </c>
      <c r="N1197" s="39" t="s">
        <v>271</v>
      </c>
      <c r="O1197" s="35"/>
      <c r="P1197" s="35"/>
      <c r="Q1197" s="35"/>
      <c r="R1197" s="35"/>
      <c r="S1197" s="35"/>
      <c r="T1197" s="35"/>
      <c r="U1197" s="35"/>
      <c r="V1197" s="35"/>
      <c r="W1197" s="35"/>
      <c r="X1197" s="35"/>
    </row>
    <row r="1198" spans="1:24" ht="25.5">
      <c r="A1198" s="36">
        <v>1196</v>
      </c>
      <c r="B1198" s="7" t="s">
        <v>273</v>
      </c>
      <c r="C1198" s="4" t="s">
        <v>7</v>
      </c>
      <c r="D1198" s="4" t="s">
        <v>9</v>
      </c>
      <c r="E1198" s="37">
        <v>20</v>
      </c>
      <c r="F1198" s="37">
        <v>13.2</v>
      </c>
      <c r="G1198" s="6" t="s">
        <v>141</v>
      </c>
      <c r="H1198" s="5">
        <f>20.4</f>
        <v>20.399999999999999</v>
      </c>
      <c r="I1198" s="4" t="s">
        <v>52</v>
      </c>
      <c r="J1198" s="3" t="s">
        <v>3</v>
      </c>
      <c r="K1198" s="2">
        <v>2011</v>
      </c>
      <c r="L1198" s="38" t="s">
        <v>2</v>
      </c>
      <c r="M1198" s="8" t="s">
        <v>111</v>
      </c>
      <c r="N1198" s="39" t="s">
        <v>271</v>
      </c>
      <c r="O1198" s="35"/>
      <c r="P1198" s="35"/>
      <c r="Q1198" s="35"/>
      <c r="R1198" s="35"/>
      <c r="S1198" s="35"/>
      <c r="T1198" s="35"/>
      <c r="U1198" s="35"/>
      <c r="V1198" s="35"/>
      <c r="W1198" s="35"/>
      <c r="X1198" s="35"/>
    </row>
    <row r="1199" spans="1:24" ht="25.5">
      <c r="A1199" s="36">
        <v>1197</v>
      </c>
      <c r="B1199" s="7" t="s">
        <v>273</v>
      </c>
      <c r="C1199" s="4" t="s">
        <v>7</v>
      </c>
      <c r="D1199" s="4" t="s">
        <v>6</v>
      </c>
      <c r="E1199" s="37">
        <v>20</v>
      </c>
      <c r="F1199" s="37">
        <v>13.2</v>
      </c>
      <c r="G1199" s="6" t="s">
        <v>141</v>
      </c>
      <c r="H1199" s="5">
        <f>20.4</f>
        <v>20.399999999999999</v>
      </c>
      <c r="I1199" s="4" t="s">
        <v>52</v>
      </c>
      <c r="J1199" s="3" t="s">
        <v>3</v>
      </c>
      <c r="K1199" s="2">
        <v>2011</v>
      </c>
      <c r="L1199" s="38" t="s">
        <v>2</v>
      </c>
      <c r="M1199" s="8" t="s">
        <v>111</v>
      </c>
      <c r="N1199" s="39" t="s">
        <v>271</v>
      </c>
      <c r="O1199" s="35"/>
      <c r="P1199" s="35"/>
      <c r="Q1199" s="35"/>
      <c r="R1199" s="35"/>
      <c r="S1199" s="35"/>
      <c r="T1199" s="35"/>
      <c r="U1199" s="35"/>
      <c r="V1199" s="35"/>
      <c r="W1199" s="35"/>
      <c r="X1199" s="35"/>
    </row>
    <row r="1200" spans="1:24" ht="25.5">
      <c r="A1200" s="36">
        <v>1198</v>
      </c>
      <c r="B1200" s="7" t="s">
        <v>272</v>
      </c>
      <c r="C1200" s="4" t="s">
        <v>7</v>
      </c>
      <c r="D1200" s="4" t="s">
        <v>9</v>
      </c>
      <c r="E1200" s="37">
        <v>25</v>
      </c>
      <c r="F1200" s="37">
        <v>16.600000000000001</v>
      </c>
      <c r="G1200" s="6" t="s">
        <v>141</v>
      </c>
      <c r="H1200" s="5">
        <v>1.6</v>
      </c>
      <c r="I1200" s="4" t="s">
        <v>52</v>
      </c>
      <c r="J1200" s="3" t="s">
        <v>3</v>
      </c>
      <c r="K1200" s="2">
        <v>2011</v>
      </c>
      <c r="L1200" s="38" t="s">
        <v>2</v>
      </c>
      <c r="M1200" s="8" t="s">
        <v>111</v>
      </c>
      <c r="N1200" s="39" t="s">
        <v>271</v>
      </c>
      <c r="O1200" s="35"/>
      <c r="P1200" s="35"/>
      <c r="Q1200" s="35"/>
      <c r="R1200" s="35"/>
      <c r="S1200" s="35"/>
      <c r="T1200" s="35"/>
      <c r="U1200" s="35"/>
      <c r="V1200" s="35"/>
      <c r="W1200" s="35"/>
      <c r="X1200" s="35"/>
    </row>
    <row r="1201" spans="1:24" ht="25.5">
      <c r="A1201" s="36">
        <v>1199</v>
      </c>
      <c r="B1201" s="7" t="s">
        <v>272</v>
      </c>
      <c r="C1201" s="4" t="s">
        <v>7</v>
      </c>
      <c r="D1201" s="4" t="s">
        <v>6</v>
      </c>
      <c r="E1201" s="37">
        <v>20</v>
      </c>
      <c r="F1201" s="37">
        <v>13.2</v>
      </c>
      <c r="G1201" s="6" t="s">
        <v>141</v>
      </c>
      <c r="H1201" s="5">
        <v>1.6</v>
      </c>
      <c r="I1201" s="4" t="s">
        <v>52</v>
      </c>
      <c r="J1201" s="3" t="s">
        <v>3</v>
      </c>
      <c r="K1201" s="2">
        <v>2011</v>
      </c>
      <c r="L1201" s="38" t="s">
        <v>2</v>
      </c>
      <c r="M1201" s="8" t="s">
        <v>111</v>
      </c>
      <c r="N1201" s="39" t="s">
        <v>271</v>
      </c>
      <c r="O1201" s="35"/>
      <c r="P1201" s="35"/>
      <c r="Q1201" s="35"/>
      <c r="R1201" s="35"/>
      <c r="S1201" s="35"/>
      <c r="T1201" s="35"/>
      <c r="U1201" s="35"/>
      <c r="V1201" s="35"/>
      <c r="W1201" s="35"/>
      <c r="X1201" s="35"/>
    </row>
    <row r="1202" spans="1:24" ht="25.5">
      <c r="A1202" s="36">
        <v>1200</v>
      </c>
      <c r="B1202" s="7" t="s">
        <v>272</v>
      </c>
      <c r="C1202" s="4" t="s">
        <v>7</v>
      </c>
      <c r="D1202" s="4" t="s">
        <v>9</v>
      </c>
      <c r="E1202" s="37">
        <v>25</v>
      </c>
      <c r="F1202" s="37">
        <v>16.600000000000001</v>
      </c>
      <c r="G1202" s="6" t="s">
        <v>141</v>
      </c>
      <c r="H1202" s="5">
        <f>66.4-23.3</f>
        <v>43.100000000000009</v>
      </c>
      <c r="I1202" s="4" t="s">
        <v>52</v>
      </c>
      <c r="J1202" s="3" t="s">
        <v>3</v>
      </c>
      <c r="K1202" s="2">
        <v>2011</v>
      </c>
      <c r="L1202" s="38" t="s">
        <v>2</v>
      </c>
      <c r="M1202" s="8" t="s">
        <v>111</v>
      </c>
      <c r="N1202" s="39" t="s">
        <v>271</v>
      </c>
      <c r="O1202" s="35"/>
      <c r="P1202" s="35"/>
      <c r="Q1202" s="35"/>
      <c r="R1202" s="35"/>
      <c r="S1202" s="35"/>
      <c r="T1202" s="35"/>
      <c r="U1202" s="35"/>
      <c r="V1202" s="35"/>
      <c r="W1202" s="35"/>
      <c r="X1202" s="35"/>
    </row>
    <row r="1203" spans="1:24" ht="25.5">
      <c r="A1203" s="36">
        <v>1201</v>
      </c>
      <c r="B1203" s="7" t="s">
        <v>272</v>
      </c>
      <c r="C1203" s="4" t="s">
        <v>7</v>
      </c>
      <c r="D1203" s="4" t="s">
        <v>6</v>
      </c>
      <c r="E1203" s="37">
        <v>20</v>
      </c>
      <c r="F1203" s="37">
        <v>13.2</v>
      </c>
      <c r="G1203" s="6" t="s">
        <v>141</v>
      </c>
      <c r="H1203" s="5">
        <f>66.4-23.3</f>
        <v>43.100000000000009</v>
      </c>
      <c r="I1203" s="4" t="s">
        <v>52</v>
      </c>
      <c r="J1203" s="3" t="s">
        <v>3</v>
      </c>
      <c r="K1203" s="2">
        <v>2011</v>
      </c>
      <c r="L1203" s="38" t="s">
        <v>2</v>
      </c>
      <c r="M1203" s="8" t="s">
        <v>111</v>
      </c>
      <c r="N1203" s="39" t="s">
        <v>271</v>
      </c>
      <c r="O1203" s="35"/>
      <c r="P1203" s="35"/>
      <c r="Q1203" s="35"/>
      <c r="R1203" s="35"/>
      <c r="S1203" s="35"/>
      <c r="T1203" s="35"/>
      <c r="U1203" s="35"/>
      <c r="V1203" s="35"/>
      <c r="W1203" s="35"/>
      <c r="X1203" s="35"/>
    </row>
    <row r="1204" spans="1:24" ht="22.5">
      <c r="A1204" s="36">
        <v>1202</v>
      </c>
      <c r="B1204" s="7" t="s">
        <v>270</v>
      </c>
      <c r="C1204" s="4" t="s">
        <v>10</v>
      </c>
      <c r="D1204" s="4" t="s">
        <v>9</v>
      </c>
      <c r="E1204" s="37">
        <v>57</v>
      </c>
      <c r="F1204" s="37">
        <v>50</v>
      </c>
      <c r="G1204" s="6" t="s">
        <v>5</v>
      </c>
      <c r="H1204" s="5">
        <v>70.5</v>
      </c>
      <c r="I1204" s="4" t="s">
        <v>52</v>
      </c>
      <c r="J1204" s="3" t="s">
        <v>3</v>
      </c>
      <c r="K1204" s="2">
        <v>1990</v>
      </c>
      <c r="L1204" s="38" t="s">
        <v>2</v>
      </c>
      <c r="M1204" s="8" t="s">
        <v>243</v>
      </c>
      <c r="N1204" s="39"/>
      <c r="O1204" s="35"/>
      <c r="P1204" s="35"/>
      <c r="Q1204" s="35"/>
      <c r="R1204" s="35"/>
      <c r="S1204" s="35"/>
      <c r="T1204" s="35"/>
      <c r="U1204" s="35"/>
      <c r="V1204" s="35"/>
      <c r="W1204" s="35"/>
      <c r="X1204" s="35"/>
    </row>
    <row r="1205" spans="1:24" ht="22.5">
      <c r="A1205" s="36">
        <v>1203</v>
      </c>
      <c r="B1205" s="7" t="s">
        <v>270</v>
      </c>
      <c r="C1205" s="4" t="s">
        <v>10</v>
      </c>
      <c r="D1205" s="4" t="s">
        <v>6</v>
      </c>
      <c r="E1205" s="37">
        <v>57</v>
      </c>
      <c r="F1205" s="37">
        <v>50</v>
      </c>
      <c r="G1205" s="6" t="s">
        <v>5</v>
      </c>
      <c r="H1205" s="5">
        <v>70.5</v>
      </c>
      <c r="I1205" s="4" t="s">
        <v>52</v>
      </c>
      <c r="J1205" s="3" t="s">
        <v>3</v>
      </c>
      <c r="K1205" s="2">
        <v>1990</v>
      </c>
      <c r="L1205" s="38" t="s">
        <v>2</v>
      </c>
      <c r="M1205" s="8" t="s">
        <v>243</v>
      </c>
      <c r="N1205" s="39"/>
      <c r="O1205" s="35"/>
      <c r="P1205" s="35"/>
      <c r="Q1205" s="35"/>
      <c r="R1205" s="35"/>
      <c r="S1205" s="35"/>
      <c r="T1205" s="35"/>
      <c r="U1205" s="35"/>
      <c r="V1205" s="35"/>
      <c r="W1205" s="35"/>
      <c r="X1205" s="35"/>
    </row>
    <row r="1206" spans="1:24" ht="22.5">
      <c r="A1206" s="36">
        <v>1204</v>
      </c>
      <c r="B1206" s="7" t="s">
        <v>269</v>
      </c>
      <c r="C1206" s="4" t="s">
        <v>10</v>
      </c>
      <c r="D1206" s="4" t="s">
        <v>9</v>
      </c>
      <c r="E1206" s="37">
        <v>57</v>
      </c>
      <c r="F1206" s="37">
        <v>50</v>
      </c>
      <c r="G1206" s="6" t="s">
        <v>5</v>
      </c>
      <c r="H1206" s="5">
        <v>19.5</v>
      </c>
      <c r="I1206" s="4" t="s">
        <v>52</v>
      </c>
      <c r="J1206" s="3" t="s">
        <v>3</v>
      </c>
      <c r="K1206" s="2">
        <v>1990</v>
      </c>
      <c r="L1206" s="38" t="s">
        <v>2</v>
      </c>
      <c r="M1206" s="8" t="s">
        <v>243</v>
      </c>
      <c r="N1206" s="39"/>
      <c r="O1206" s="35"/>
      <c r="P1206" s="35"/>
      <c r="Q1206" s="35"/>
      <c r="R1206" s="35"/>
      <c r="S1206" s="35"/>
      <c r="T1206" s="35"/>
      <c r="U1206" s="35"/>
      <c r="V1206" s="35"/>
      <c r="W1206" s="35"/>
      <c r="X1206" s="35"/>
    </row>
    <row r="1207" spans="1:24" ht="22.5">
      <c r="A1207" s="36">
        <v>1205</v>
      </c>
      <c r="B1207" s="7" t="s">
        <v>269</v>
      </c>
      <c r="C1207" s="4" t="s">
        <v>10</v>
      </c>
      <c r="D1207" s="4" t="s">
        <v>6</v>
      </c>
      <c r="E1207" s="37">
        <v>57</v>
      </c>
      <c r="F1207" s="37">
        <v>50</v>
      </c>
      <c r="G1207" s="6" t="s">
        <v>5</v>
      </c>
      <c r="H1207" s="5">
        <v>19.5</v>
      </c>
      <c r="I1207" s="4" t="s">
        <v>52</v>
      </c>
      <c r="J1207" s="3" t="s">
        <v>3</v>
      </c>
      <c r="K1207" s="2">
        <v>1990</v>
      </c>
      <c r="L1207" s="38" t="s">
        <v>2</v>
      </c>
      <c r="M1207" s="8" t="s">
        <v>243</v>
      </c>
      <c r="N1207" s="39"/>
      <c r="O1207" s="35"/>
      <c r="P1207" s="35"/>
      <c r="Q1207" s="35"/>
      <c r="R1207" s="35"/>
      <c r="S1207" s="35"/>
      <c r="T1207" s="35"/>
      <c r="U1207" s="35"/>
      <c r="V1207" s="35"/>
      <c r="W1207" s="35"/>
      <c r="X1207" s="35"/>
    </row>
    <row r="1208" spans="1:24" ht="22.5">
      <c r="A1208" s="36">
        <v>1206</v>
      </c>
      <c r="B1208" s="7" t="s">
        <v>268</v>
      </c>
      <c r="C1208" s="4" t="s">
        <v>10</v>
      </c>
      <c r="D1208" s="4" t="s">
        <v>9</v>
      </c>
      <c r="E1208" s="37">
        <v>89</v>
      </c>
      <c r="F1208" s="37">
        <v>82</v>
      </c>
      <c r="G1208" s="6" t="s">
        <v>5</v>
      </c>
      <c r="H1208" s="5">
        <v>67.5</v>
      </c>
      <c r="I1208" s="4" t="s">
        <v>52</v>
      </c>
      <c r="J1208" s="3" t="s">
        <v>3</v>
      </c>
      <c r="K1208" s="2">
        <v>1990</v>
      </c>
      <c r="L1208" s="38" t="s">
        <v>2</v>
      </c>
      <c r="M1208" s="8" t="s">
        <v>243</v>
      </c>
      <c r="N1208" s="39"/>
      <c r="O1208" s="35"/>
      <c r="P1208" s="35"/>
      <c r="Q1208" s="35"/>
      <c r="R1208" s="35"/>
      <c r="S1208" s="35"/>
      <c r="T1208" s="35"/>
      <c r="U1208" s="35"/>
      <c r="V1208" s="35"/>
      <c r="W1208" s="35"/>
      <c r="X1208" s="35"/>
    </row>
    <row r="1209" spans="1:24" ht="22.5">
      <c r="A1209" s="36">
        <v>1207</v>
      </c>
      <c r="B1209" s="7" t="s">
        <v>268</v>
      </c>
      <c r="C1209" s="4" t="s">
        <v>10</v>
      </c>
      <c r="D1209" s="4" t="s">
        <v>6</v>
      </c>
      <c r="E1209" s="37">
        <v>89</v>
      </c>
      <c r="F1209" s="37">
        <v>82</v>
      </c>
      <c r="G1209" s="6" t="s">
        <v>5</v>
      </c>
      <c r="H1209" s="5">
        <v>67.5</v>
      </c>
      <c r="I1209" s="4" t="s">
        <v>52</v>
      </c>
      <c r="J1209" s="3" t="s">
        <v>3</v>
      </c>
      <c r="K1209" s="2">
        <v>1990</v>
      </c>
      <c r="L1209" s="38" t="s">
        <v>2</v>
      </c>
      <c r="M1209" s="8" t="s">
        <v>243</v>
      </c>
      <c r="N1209" s="39"/>
      <c r="O1209" s="35"/>
      <c r="P1209" s="35"/>
      <c r="Q1209" s="35"/>
      <c r="R1209" s="35"/>
      <c r="S1209" s="35"/>
      <c r="T1209" s="35"/>
      <c r="U1209" s="35"/>
      <c r="V1209" s="35"/>
      <c r="W1209" s="35"/>
      <c r="X1209" s="35"/>
    </row>
    <row r="1210" spans="1:24" ht="22.5">
      <c r="A1210" s="36">
        <v>1208</v>
      </c>
      <c r="B1210" s="7" t="s">
        <v>267</v>
      </c>
      <c r="C1210" s="4" t="s">
        <v>10</v>
      </c>
      <c r="D1210" s="4" t="s">
        <v>9</v>
      </c>
      <c r="E1210" s="37">
        <v>108</v>
      </c>
      <c r="F1210" s="37">
        <v>100</v>
      </c>
      <c r="G1210" s="6" t="s">
        <v>5</v>
      </c>
      <c r="H1210" s="5">
        <v>118.4</v>
      </c>
      <c r="I1210" s="4" t="s">
        <v>52</v>
      </c>
      <c r="J1210" s="3" t="s">
        <v>3</v>
      </c>
      <c r="K1210" s="2">
        <v>1990</v>
      </c>
      <c r="L1210" s="38" t="s">
        <v>2</v>
      </c>
      <c r="M1210" s="8" t="s">
        <v>243</v>
      </c>
      <c r="N1210" s="39"/>
      <c r="O1210" s="35"/>
      <c r="P1210" s="35"/>
      <c r="Q1210" s="35"/>
      <c r="R1210" s="35"/>
      <c r="S1210" s="35"/>
      <c r="T1210" s="35"/>
      <c r="U1210" s="35"/>
      <c r="V1210" s="35"/>
      <c r="W1210" s="35"/>
      <c r="X1210" s="35"/>
    </row>
    <row r="1211" spans="1:24" ht="22.5">
      <c r="A1211" s="36">
        <v>1209</v>
      </c>
      <c r="B1211" s="7" t="s">
        <v>267</v>
      </c>
      <c r="C1211" s="4" t="s">
        <v>10</v>
      </c>
      <c r="D1211" s="4" t="s">
        <v>6</v>
      </c>
      <c r="E1211" s="37">
        <v>108</v>
      </c>
      <c r="F1211" s="37">
        <v>100</v>
      </c>
      <c r="G1211" s="6" t="s">
        <v>5</v>
      </c>
      <c r="H1211" s="5">
        <v>118.4</v>
      </c>
      <c r="I1211" s="4" t="s">
        <v>52</v>
      </c>
      <c r="J1211" s="3" t="s">
        <v>3</v>
      </c>
      <c r="K1211" s="2">
        <v>1990</v>
      </c>
      <c r="L1211" s="38" t="s">
        <v>2</v>
      </c>
      <c r="M1211" s="8" t="s">
        <v>243</v>
      </c>
      <c r="N1211" s="39"/>
      <c r="O1211" s="35"/>
      <c r="P1211" s="35"/>
      <c r="Q1211" s="35"/>
      <c r="R1211" s="35"/>
      <c r="S1211" s="35"/>
      <c r="T1211" s="35"/>
      <c r="U1211" s="35"/>
      <c r="V1211" s="35"/>
      <c r="W1211" s="35"/>
      <c r="X1211" s="35"/>
    </row>
    <row r="1212" spans="1:24" ht="22.5">
      <c r="A1212" s="36">
        <v>1210</v>
      </c>
      <c r="B1212" s="7" t="s">
        <v>266</v>
      </c>
      <c r="C1212" s="4" t="s">
        <v>10</v>
      </c>
      <c r="D1212" s="4" t="s">
        <v>9</v>
      </c>
      <c r="E1212" s="37">
        <v>159</v>
      </c>
      <c r="F1212" s="37">
        <v>150</v>
      </c>
      <c r="G1212" s="6" t="s">
        <v>5</v>
      </c>
      <c r="H1212" s="5">
        <v>116.1</v>
      </c>
      <c r="I1212" s="4" t="s">
        <v>52</v>
      </c>
      <c r="J1212" s="3" t="s">
        <v>3</v>
      </c>
      <c r="K1212" s="2">
        <v>1990</v>
      </c>
      <c r="L1212" s="38" t="s">
        <v>2</v>
      </c>
      <c r="M1212" s="8" t="s">
        <v>243</v>
      </c>
      <c r="N1212" s="39"/>
      <c r="O1212" s="35"/>
      <c r="P1212" s="35"/>
      <c r="Q1212" s="35"/>
      <c r="R1212" s="35"/>
      <c r="S1212" s="35"/>
      <c r="T1212" s="35"/>
      <c r="U1212" s="35"/>
      <c r="V1212" s="35"/>
      <c r="W1212" s="35"/>
      <c r="X1212" s="35"/>
    </row>
    <row r="1213" spans="1:24" ht="22.5">
      <c r="A1213" s="36">
        <v>1211</v>
      </c>
      <c r="B1213" s="7" t="s">
        <v>266</v>
      </c>
      <c r="C1213" s="4" t="s">
        <v>10</v>
      </c>
      <c r="D1213" s="4" t="s">
        <v>6</v>
      </c>
      <c r="E1213" s="37">
        <v>159</v>
      </c>
      <c r="F1213" s="37">
        <v>150</v>
      </c>
      <c r="G1213" s="6" t="s">
        <v>5</v>
      </c>
      <c r="H1213" s="5">
        <v>116.1</v>
      </c>
      <c r="I1213" s="4" t="s">
        <v>52</v>
      </c>
      <c r="J1213" s="3" t="s">
        <v>3</v>
      </c>
      <c r="K1213" s="2">
        <v>1990</v>
      </c>
      <c r="L1213" s="38" t="s">
        <v>2</v>
      </c>
      <c r="M1213" s="8" t="s">
        <v>243</v>
      </c>
      <c r="N1213" s="39"/>
      <c r="O1213" s="35"/>
      <c r="P1213" s="35"/>
      <c r="Q1213" s="35"/>
      <c r="R1213" s="35"/>
      <c r="S1213" s="35"/>
      <c r="T1213" s="35"/>
      <c r="U1213" s="35"/>
      <c r="V1213" s="35"/>
      <c r="W1213" s="35"/>
      <c r="X1213" s="35"/>
    </row>
    <row r="1214" spans="1:24" ht="22.5">
      <c r="A1214" s="36">
        <v>1212</v>
      </c>
      <c r="B1214" s="7" t="s">
        <v>265</v>
      </c>
      <c r="C1214" s="4" t="s">
        <v>10</v>
      </c>
      <c r="D1214" s="4" t="s">
        <v>9</v>
      </c>
      <c r="E1214" s="37">
        <v>76</v>
      </c>
      <c r="F1214" s="37">
        <v>69</v>
      </c>
      <c r="G1214" s="6" t="s">
        <v>5</v>
      </c>
      <c r="H1214" s="5">
        <v>43.8</v>
      </c>
      <c r="I1214" s="4" t="s">
        <v>52</v>
      </c>
      <c r="J1214" s="3" t="s">
        <v>3</v>
      </c>
      <c r="K1214" s="2">
        <v>1990</v>
      </c>
      <c r="L1214" s="38" t="s">
        <v>2</v>
      </c>
      <c r="M1214" s="8" t="s">
        <v>243</v>
      </c>
      <c r="N1214" s="39"/>
      <c r="O1214" s="35"/>
      <c r="P1214" s="35"/>
      <c r="Q1214" s="35"/>
      <c r="R1214" s="35"/>
      <c r="S1214" s="35"/>
      <c r="T1214" s="35"/>
      <c r="U1214" s="35"/>
      <c r="V1214" s="35"/>
      <c r="W1214" s="35"/>
      <c r="X1214" s="35"/>
    </row>
    <row r="1215" spans="1:24" ht="22.5">
      <c r="A1215" s="36">
        <v>1213</v>
      </c>
      <c r="B1215" s="7" t="s">
        <v>265</v>
      </c>
      <c r="C1215" s="4" t="s">
        <v>10</v>
      </c>
      <c r="D1215" s="4" t="s">
        <v>6</v>
      </c>
      <c r="E1215" s="37">
        <v>76</v>
      </c>
      <c r="F1215" s="37">
        <v>69</v>
      </c>
      <c r="G1215" s="6" t="s">
        <v>5</v>
      </c>
      <c r="H1215" s="5">
        <v>43.8</v>
      </c>
      <c r="I1215" s="4" t="s">
        <v>52</v>
      </c>
      <c r="J1215" s="3" t="s">
        <v>3</v>
      </c>
      <c r="K1215" s="2">
        <v>1990</v>
      </c>
      <c r="L1215" s="38" t="s">
        <v>2</v>
      </c>
      <c r="M1215" s="8" t="s">
        <v>243</v>
      </c>
      <c r="N1215" s="39"/>
      <c r="O1215" s="35"/>
      <c r="P1215" s="35"/>
      <c r="Q1215" s="35"/>
      <c r="R1215" s="35"/>
      <c r="S1215" s="35"/>
      <c r="T1215" s="35"/>
      <c r="U1215" s="35"/>
      <c r="V1215" s="35"/>
      <c r="W1215" s="35"/>
      <c r="X1215" s="35"/>
    </row>
    <row r="1216" spans="1:24" ht="22.5">
      <c r="A1216" s="36">
        <v>1214</v>
      </c>
      <c r="B1216" s="7" t="s">
        <v>264</v>
      </c>
      <c r="C1216" s="4" t="s">
        <v>10</v>
      </c>
      <c r="D1216" s="4" t="s">
        <v>9</v>
      </c>
      <c r="E1216" s="37">
        <v>159</v>
      </c>
      <c r="F1216" s="37">
        <v>150</v>
      </c>
      <c r="G1216" s="6" t="s">
        <v>5</v>
      </c>
      <c r="H1216" s="5">
        <v>457.2</v>
      </c>
      <c r="I1216" s="4" t="s">
        <v>52</v>
      </c>
      <c r="J1216" s="3" t="s">
        <v>3</v>
      </c>
      <c r="K1216" s="2">
        <v>1985</v>
      </c>
      <c r="L1216" s="38" t="s">
        <v>2</v>
      </c>
      <c r="M1216" s="8" t="s">
        <v>243</v>
      </c>
      <c r="N1216" s="39"/>
      <c r="O1216" s="35"/>
      <c r="P1216" s="35"/>
      <c r="Q1216" s="35"/>
      <c r="R1216" s="35"/>
      <c r="S1216" s="35"/>
      <c r="T1216" s="35"/>
      <c r="U1216" s="35"/>
      <c r="V1216" s="35"/>
      <c r="W1216" s="35"/>
      <c r="X1216" s="35"/>
    </row>
    <row r="1217" spans="1:24" ht="22.5">
      <c r="A1217" s="36">
        <v>1215</v>
      </c>
      <c r="B1217" s="7" t="s">
        <v>264</v>
      </c>
      <c r="C1217" s="4" t="s">
        <v>10</v>
      </c>
      <c r="D1217" s="4" t="s">
        <v>6</v>
      </c>
      <c r="E1217" s="37">
        <v>159</v>
      </c>
      <c r="F1217" s="37">
        <v>150</v>
      </c>
      <c r="G1217" s="6" t="s">
        <v>5</v>
      </c>
      <c r="H1217" s="5">
        <v>457.2</v>
      </c>
      <c r="I1217" s="4" t="s">
        <v>52</v>
      </c>
      <c r="J1217" s="3" t="s">
        <v>3</v>
      </c>
      <c r="K1217" s="2">
        <v>1985</v>
      </c>
      <c r="L1217" s="38" t="s">
        <v>2</v>
      </c>
      <c r="M1217" s="8" t="s">
        <v>243</v>
      </c>
      <c r="N1217" s="39"/>
      <c r="O1217" s="35"/>
      <c r="P1217" s="35"/>
      <c r="Q1217" s="35"/>
      <c r="R1217" s="35"/>
      <c r="S1217" s="35"/>
      <c r="T1217" s="35"/>
      <c r="U1217" s="35"/>
      <c r="V1217" s="35"/>
      <c r="W1217" s="35"/>
      <c r="X1217" s="35"/>
    </row>
    <row r="1218" spans="1:24" ht="22.5">
      <c r="A1218" s="36">
        <v>1216</v>
      </c>
      <c r="B1218" s="7" t="s">
        <v>263</v>
      </c>
      <c r="C1218" s="4" t="s">
        <v>10</v>
      </c>
      <c r="D1218" s="4" t="s">
        <v>9</v>
      </c>
      <c r="E1218" s="37">
        <v>159</v>
      </c>
      <c r="F1218" s="37">
        <v>150</v>
      </c>
      <c r="G1218" s="6" t="s">
        <v>5</v>
      </c>
      <c r="H1218" s="5">
        <v>8.4</v>
      </c>
      <c r="I1218" s="4" t="s">
        <v>52</v>
      </c>
      <c r="J1218" s="3" t="s">
        <v>51</v>
      </c>
      <c r="K1218" s="2">
        <v>1985</v>
      </c>
      <c r="L1218" s="38" t="s">
        <v>2</v>
      </c>
      <c r="M1218" s="8" t="s">
        <v>243</v>
      </c>
      <c r="N1218" s="39"/>
      <c r="O1218" s="35"/>
      <c r="P1218" s="35"/>
      <c r="Q1218" s="35"/>
      <c r="R1218" s="35"/>
      <c r="S1218" s="35"/>
      <c r="T1218" s="35"/>
      <c r="U1218" s="35"/>
      <c r="V1218" s="35"/>
      <c r="W1218" s="35"/>
      <c r="X1218" s="35"/>
    </row>
    <row r="1219" spans="1:24" ht="22.5">
      <c r="A1219" s="36">
        <v>1217</v>
      </c>
      <c r="B1219" s="7" t="s">
        <v>263</v>
      </c>
      <c r="C1219" s="4" t="s">
        <v>10</v>
      </c>
      <c r="D1219" s="4" t="s">
        <v>6</v>
      </c>
      <c r="E1219" s="37">
        <v>159</v>
      </c>
      <c r="F1219" s="37">
        <v>150</v>
      </c>
      <c r="G1219" s="6" t="s">
        <v>5</v>
      </c>
      <c r="H1219" s="5">
        <v>8.4</v>
      </c>
      <c r="I1219" s="4" t="s">
        <v>52</v>
      </c>
      <c r="J1219" s="3" t="s">
        <v>51</v>
      </c>
      <c r="K1219" s="2">
        <v>1985</v>
      </c>
      <c r="L1219" s="38" t="s">
        <v>2</v>
      </c>
      <c r="M1219" s="8" t="s">
        <v>243</v>
      </c>
      <c r="N1219" s="39"/>
      <c r="O1219" s="35"/>
      <c r="P1219" s="35"/>
      <c r="Q1219" s="35"/>
      <c r="R1219" s="35"/>
      <c r="S1219" s="35"/>
      <c r="T1219" s="35"/>
      <c r="U1219" s="35"/>
      <c r="V1219" s="35"/>
      <c r="W1219" s="35"/>
      <c r="X1219" s="35"/>
    </row>
    <row r="1220" spans="1:24" ht="22.5">
      <c r="A1220" s="36">
        <v>1218</v>
      </c>
      <c r="B1220" s="7" t="s">
        <v>263</v>
      </c>
      <c r="C1220" s="4" t="s">
        <v>10</v>
      </c>
      <c r="D1220" s="4" t="s">
        <v>9</v>
      </c>
      <c r="E1220" s="37">
        <v>159</v>
      </c>
      <c r="F1220" s="37">
        <v>150</v>
      </c>
      <c r="G1220" s="6" t="s">
        <v>5</v>
      </c>
      <c r="H1220" s="5">
        <v>129.6</v>
      </c>
      <c r="I1220" s="4" t="s">
        <v>52</v>
      </c>
      <c r="J1220" s="3" t="s">
        <v>3</v>
      </c>
      <c r="K1220" s="2">
        <v>2012</v>
      </c>
      <c r="L1220" s="38" t="s">
        <v>2</v>
      </c>
      <c r="M1220" s="8" t="s">
        <v>243</v>
      </c>
      <c r="N1220" s="39"/>
      <c r="O1220" s="35"/>
      <c r="P1220" s="35"/>
      <c r="Q1220" s="35"/>
      <c r="R1220" s="35"/>
      <c r="S1220" s="35"/>
      <c r="T1220" s="35"/>
      <c r="U1220" s="35"/>
      <c r="V1220" s="35"/>
      <c r="W1220" s="35"/>
      <c r="X1220" s="35"/>
    </row>
    <row r="1221" spans="1:24" ht="22.5">
      <c r="A1221" s="36">
        <v>1219</v>
      </c>
      <c r="B1221" s="7" t="s">
        <v>263</v>
      </c>
      <c r="C1221" s="4" t="s">
        <v>10</v>
      </c>
      <c r="D1221" s="4" t="s">
        <v>6</v>
      </c>
      <c r="E1221" s="37">
        <v>159</v>
      </c>
      <c r="F1221" s="37">
        <v>150</v>
      </c>
      <c r="G1221" s="6" t="s">
        <v>5</v>
      </c>
      <c r="H1221" s="5">
        <v>129.6</v>
      </c>
      <c r="I1221" s="4" t="s">
        <v>52</v>
      </c>
      <c r="J1221" s="3" t="s">
        <v>3</v>
      </c>
      <c r="K1221" s="2">
        <v>2012</v>
      </c>
      <c r="L1221" s="38" t="s">
        <v>2</v>
      </c>
      <c r="M1221" s="8" t="s">
        <v>243</v>
      </c>
      <c r="N1221" s="39"/>
      <c r="O1221" s="35"/>
      <c r="P1221" s="35"/>
      <c r="Q1221" s="35"/>
      <c r="R1221" s="35"/>
      <c r="S1221" s="35"/>
      <c r="T1221" s="35"/>
      <c r="U1221" s="35"/>
      <c r="V1221" s="35"/>
      <c r="W1221" s="35"/>
      <c r="X1221" s="35"/>
    </row>
    <row r="1222" spans="1:24" ht="22.5">
      <c r="A1222" s="36">
        <v>1220</v>
      </c>
      <c r="B1222" s="7" t="s">
        <v>262</v>
      </c>
      <c r="C1222" s="4" t="s">
        <v>10</v>
      </c>
      <c r="D1222" s="4" t="s">
        <v>9</v>
      </c>
      <c r="E1222" s="37">
        <v>159</v>
      </c>
      <c r="F1222" s="37">
        <v>150</v>
      </c>
      <c r="G1222" s="6" t="s">
        <v>5</v>
      </c>
      <c r="H1222" s="5">
        <v>8</v>
      </c>
      <c r="I1222" s="4" t="s">
        <v>52</v>
      </c>
      <c r="J1222" s="3" t="s">
        <v>51</v>
      </c>
      <c r="K1222" s="2">
        <v>2012</v>
      </c>
      <c r="L1222" s="38" t="s">
        <v>2</v>
      </c>
      <c r="M1222" s="8" t="s">
        <v>243</v>
      </c>
      <c r="N1222" s="39"/>
      <c r="O1222" s="35"/>
      <c r="P1222" s="35"/>
      <c r="Q1222" s="35"/>
      <c r="R1222" s="35"/>
      <c r="S1222" s="35"/>
      <c r="T1222" s="35"/>
      <c r="U1222" s="35"/>
      <c r="V1222" s="35"/>
      <c r="W1222" s="35"/>
      <c r="X1222" s="35"/>
    </row>
    <row r="1223" spans="1:24" ht="22.5">
      <c r="A1223" s="36">
        <v>1221</v>
      </c>
      <c r="B1223" s="7" t="s">
        <v>262</v>
      </c>
      <c r="C1223" s="4" t="s">
        <v>10</v>
      </c>
      <c r="D1223" s="4" t="s">
        <v>6</v>
      </c>
      <c r="E1223" s="37">
        <v>159</v>
      </c>
      <c r="F1223" s="37">
        <v>150</v>
      </c>
      <c r="G1223" s="6" t="s">
        <v>5</v>
      </c>
      <c r="H1223" s="5">
        <v>8</v>
      </c>
      <c r="I1223" s="4" t="s">
        <v>52</v>
      </c>
      <c r="J1223" s="3" t="s">
        <v>51</v>
      </c>
      <c r="K1223" s="2">
        <v>2012</v>
      </c>
      <c r="L1223" s="38" t="s">
        <v>2</v>
      </c>
      <c r="M1223" s="8" t="s">
        <v>243</v>
      </c>
      <c r="N1223" s="39"/>
      <c r="O1223" s="35"/>
      <c r="P1223" s="35"/>
      <c r="Q1223" s="35"/>
      <c r="R1223" s="35"/>
      <c r="S1223" s="35"/>
      <c r="T1223" s="35"/>
      <c r="U1223" s="35"/>
      <c r="V1223" s="35"/>
      <c r="W1223" s="35"/>
      <c r="X1223" s="35"/>
    </row>
    <row r="1224" spans="1:24" ht="22.5">
      <c r="A1224" s="36">
        <v>1222</v>
      </c>
      <c r="B1224" s="7" t="s">
        <v>262</v>
      </c>
      <c r="C1224" s="4" t="s">
        <v>10</v>
      </c>
      <c r="D1224" s="4" t="s">
        <v>9</v>
      </c>
      <c r="E1224" s="37">
        <v>159</v>
      </c>
      <c r="F1224" s="37">
        <v>150</v>
      </c>
      <c r="G1224" s="6" t="s">
        <v>5</v>
      </c>
      <c r="H1224" s="5">
        <v>39</v>
      </c>
      <c r="I1224" s="4" t="s">
        <v>52</v>
      </c>
      <c r="J1224" s="3" t="s">
        <v>51</v>
      </c>
      <c r="K1224" s="2">
        <v>2012</v>
      </c>
      <c r="L1224" s="38" t="s">
        <v>2</v>
      </c>
      <c r="M1224" s="8" t="s">
        <v>243</v>
      </c>
      <c r="N1224" s="39"/>
      <c r="O1224" s="35"/>
      <c r="P1224" s="35"/>
      <c r="Q1224" s="35"/>
      <c r="R1224" s="35"/>
      <c r="S1224" s="35"/>
      <c r="T1224" s="35"/>
      <c r="U1224" s="35"/>
      <c r="V1224" s="35"/>
      <c r="W1224" s="35"/>
      <c r="X1224" s="35"/>
    </row>
    <row r="1225" spans="1:24" ht="22.5">
      <c r="A1225" s="36">
        <v>1223</v>
      </c>
      <c r="B1225" s="7" t="s">
        <v>262</v>
      </c>
      <c r="C1225" s="4" t="s">
        <v>10</v>
      </c>
      <c r="D1225" s="4" t="s">
        <v>6</v>
      </c>
      <c r="E1225" s="37">
        <v>159</v>
      </c>
      <c r="F1225" s="37">
        <v>150</v>
      </c>
      <c r="G1225" s="6" t="s">
        <v>5</v>
      </c>
      <c r="H1225" s="5">
        <v>39</v>
      </c>
      <c r="I1225" s="4" t="s">
        <v>52</v>
      </c>
      <c r="J1225" s="3" t="s">
        <v>51</v>
      </c>
      <c r="K1225" s="2">
        <v>2012</v>
      </c>
      <c r="L1225" s="38" t="s">
        <v>2</v>
      </c>
      <c r="M1225" s="8" t="s">
        <v>243</v>
      </c>
      <c r="N1225" s="39"/>
      <c r="O1225" s="35"/>
      <c r="P1225" s="35"/>
      <c r="Q1225" s="35"/>
      <c r="R1225" s="35"/>
      <c r="S1225" s="35"/>
      <c r="T1225" s="35"/>
      <c r="U1225" s="35"/>
      <c r="V1225" s="35"/>
      <c r="W1225" s="35"/>
      <c r="X1225" s="35"/>
    </row>
    <row r="1226" spans="1:24" ht="22.5">
      <c r="A1226" s="36">
        <v>1224</v>
      </c>
      <c r="B1226" s="7" t="s">
        <v>261</v>
      </c>
      <c r="C1226" s="4" t="s">
        <v>10</v>
      </c>
      <c r="D1226" s="4" t="s">
        <v>9</v>
      </c>
      <c r="E1226" s="37">
        <v>108</v>
      </c>
      <c r="F1226" s="37">
        <v>100</v>
      </c>
      <c r="G1226" s="6" t="s">
        <v>5</v>
      </c>
      <c r="H1226" s="5">
        <v>360.4</v>
      </c>
      <c r="I1226" s="4" t="s">
        <v>52</v>
      </c>
      <c r="J1226" s="3" t="s">
        <v>3</v>
      </c>
      <c r="K1226" s="2">
        <v>1981</v>
      </c>
      <c r="L1226" s="38" t="s">
        <v>2</v>
      </c>
      <c r="M1226" s="8" t="s">
        <v>243</v>
      </c>
      <c r="N1226" s="39"/>
      <c r="O1226" s="35"/>
      <c r="P1226" s="35"/>
      <c r="Q1226" s="35"/>
      <c r="R1226" s="35"/>
      <c r="S1226" s="35"/>
      <c r="T1226" s="35"/>
      <c r="U1226" s="35"/>
      <c r="V1226" s="35"/>
      <c r="W1226" s="35"/>
      <c r="X1226" s="35"/>
    </row>
    <row r="1227" spans="1:24" ht="22.5">
      <c r="A1227" s="36">
        <v>1225</v>
      </c>
      <c r="B1227" s="7" t="s">
        <v>261</v>
      </c>
      <c r="C1227" s="4" t="s">
        <v>10</v>
      </c>
      <c r="D1227" s="4" t="s">
        <v>6</v>
      </c>
      <c r="E1227" s="37">
        <v>108</v>
      </c>
      <c r="F1227" s="37">
        <v>100</v>
      </c>
      <c r="G1227" s="6" t="s">
        <v>5</v>
      </c>
      <c r="H1227" s="5">
        <v>360.4</v>
      </c>
      <c r="I1227" s="4" t="s">
        <v>52</v>
      </c>
      <c r="J1227" s="3" t="s">
        <v>3</v>
      </c>
      <c r="K1227" s="2">
        <v>1981</v>
      </c>
      <c r="L1227" s="38" t="s">
        <v>2</v>
      </c>
      <c r="M1227" s="8" t="s">
        <v>243</v>
      </c>
      <c r="N1227" s="39"/>
      <c r="O1227" s="35"/>
      <c r="P1227" s="35"/>
      <c r="Q1227" s="35"/>
      <c r="R1227" s="35"/>
      <c r="S1227" s="35"/>
      <c r="T1227" s="35"/>
      <c r="U1227" s="35"/>
      <c r="V1227" s="35"/>
      <c r="W1227" s="35"/>
      <c r="X1227" s="35"/>
    </row>
    <row r="1228" spans="1:24" ht="22.5">
      <c r="A1228" s="36">
        <v>1226</v>
      </c>
      <c r="B1228" s="7" t="s">
        <v>260</v>
      </c>
      <c r="C1228" s="4" t="s">
        <v>10</v>
      </c>
      <c r="D1228" s="4" t="s">
        <v>9</v>
      </c>
      <c r="E1228" s="37">
        <v>89</v>
      </c>
      <c r="F1228" s="37">
        <v>82</v>
      </c>
      <c r="G1228" s="6" t="s">
        <v>5</v>
      </c>
      <c r="H1228" s="5">
        <v>412.9</v>
      </c>
      <c r="I1228" s="4" t="s">
        <v>52</v>
      </c>
      <c r="J1228" s="3" t="s">
        <v>3</v>
      </c>
      <c r="K1228" s="2">
        <v>1987</v>
      </c>
      <c r="L1228" s="38" t="s">
        <v>2</v>
      </c>
      <c r="M1228" s="8" t="s">
        <v>243</v>
      </c>
      <c r="N1228" s="39"/>
      <c r="O1228" s="35"/>
      <c r="P1228" s="35"/>
      <c r="Q1228" s="35"/>
      <c r="R1228" s="35"/>
      <c r="S1228" s="35"/>
      <c r="T1228" s="35"/>
      <c r="U1228" s="35"/>
      <c r="V1228" s="35"/>
      <c r="W1228" s="35"/>
      <c r="X1228" s="35"/>
    </row>
    <row r="1229" spans="1:24" ht="22.5">
      <c r="A1229" s="36">
        <v>1227</v>
      </c>
      <c r="B1229" s="7" t="s">
        <v>260</v>
      </c>
      <c r="C1229" s="4" t="s">
        <v>10</v>
      </c>
      <c r="D1229" s="4" t="s">
        <v>6</v>
      </c>
      <c r="E1229" s="37">
        <v>89</v>
      </c>
      <c r="F1229" s="37">
        <v>82</v>
      </c>
      <c r="G1229" s="6" t="s">
        <v>5</v>
      </c>
      <c r="H1229" s="5">
        <v>412.9</v>
      </c>
      <c r="I1229" s="4" t="s">
        <v>52</v>
      </c>
      <c r="J1229" s="3" t="s">
        <v>3</v>
      </c>
      <c r="K1229" s="2">
        <v>1987</v>
      </c>
      <c r="L1229" s="38" t="s">
        <v>2</v>
      </c>
      <c r="M1229" s="8" t="s">
        <v>243</v>
      </c>
      <c r="N1229" s="39"/>
      <c r="O1229" s="35"/>
      <c r="P1229" s="35"/>
      <c r="Q1229" s="35"/>
      <c r="R1229" s="35"/>
      <c r="S1229" s="35"/>
      <c r="T1229" s="35"/>
      <c r="U1229" s="35"/>
      <c r="V1229" s="35"/>
      <c r="W1229" s="35"/>
      <c r="X1229" s="35"/>
    </row>
    <row r="1230" spans="1:24" ht="22.5">
      <c r="A1230" s="36">
        <v>1228</v>
      </c>
      <c r="B1230" s="7" t="s">
        <v>259</v>
      </c>
      <c r="C1230" s="4" t="s">
        <v>10</v>
      </c>
      <c r="D1230" s="4" t="s">
        <v>9</v>
      </c>
      <c r="E1230" s="37">
        <v>57</v>
      </c>
      <c r="F1230" s="37">
        <v>50</v>
      </c>
      <c r="G1230" s="6" t="s">
        <v>5</v>
      </c>
      <c r="H1230" s="5">
        <v>183</v>
      </c>
      <c r="I1230" s="4" t="s">
        <v>52</v>
      </c>
      <c r="J1230" s="3" t="s">
        <v>3</v>
      </c>
      <c r="K1230" s="2">
        <v>1987</v>
      </c>
      <c r="L1230" s="38" t="s">
        <v>2</v>
      </c>
      <c r="M1230" s="8" t="s">
        <v>243</v>
      </c>
      <c r="N1230" s="39"/>
      <c r="O1230" s="35"/>
      <c r="P1230" s="35"/>
      <c r="Q1230" s="35"/>
      <c r="R1230" s="35"/>
      <c r="S1230" s="35"/>
      <c r="T1230" s="35"/>
      <c r="U1230" s="35"/>
      <c r="V1230" s="35"/>
      <c r="W1230" s="35"/>
      <c r="X1230" s="35"/>
    </row>
    <row r="1231" spans="1:24" ht="22.5">
      <c r="A1231" s="36">
        <v>1229</v>
      </c>
      <c r="B1231" s="7" t="s">
        <v>259</v>
      </c>
      <c r="C1231" s="4" t="s">
        <v>10</v>
      </c>
      <c r="D1231" s="4" t="s">
        <v>6</v>
      </c>
      <c r="E1231" s="37">
        <v>57</v>
      </c>
      <c r="F1231" s="37">
        <v>50</v>
      </c>
      <c r="G1231" s="6" t="s">
        <v>5</v>
      </c>
      <c r="H1231" s="5">
        <v>183</v>
      </c>
      <c r="I1231" s="4" t="s">
        <v>52</v>
      </c>
      <c r="J1231" s="3" t="s">
        <v>3</v>
      </c>
      <c r="K1231" s="2">
        <v>1987</v>
      </c>
      <c r="L1231" s="38" t="s">
        <v>2</v>
      </c>
      <c r="M1231" s="8" t="s">
        <v>243</v>
      </c>
      <c r="N1231" s="39"/>
      <c r="O1231" s="35"/>
      <c r="P1231" s="35"/>
      <c r="Q1231" s="35"/>
      <c r="R1231" s="35"/>
      <c r="S1231" s="35"/>
      <c r="T1231" s="35"/>
      <c r="U1231" s="35"/>
      <c r="V1231" s="35"/>
      <c r="W1231" s="35"/>
      <c r="X1231" s="35"/>
    </row>
    <row r="1232" spans="1:24" ht="22.5">
      <c r="A1232" s="36">
        <v>1230</v>
      </c>
      <c r="B1232" s="7" t="s">
        <v>258</v>
      </c>
      <c r="C1232" s="4" t="s">
        <v>10</v>
      </c>
      <c r="D1232" s="4" t="s">
        <v>9</v>
      </c>
      <c r="E1232" s="37">
        <v>76</v>
      </c>
      <c r="F1232" s="37">
        <v>69</v>
      </c>
      <c r="G1232" s="6" t="s">
        <v>5</v>
      </c>
      <c r="H1232" s="5">
        <v>106</v>
      </c>
      <c r="I1232" s="4" t="s">
        <v>52</v>
      </c>
      <c r="J1232" s="3" t="s">
        <v>3</v>
      </c>
      <c r="K1232" s="2">
        <v>2006</v>
      </c>
      <c r="L1232" s="38" t="s">
        <v>2</v>
      </c>
      <c r="M1232" s="8" t="s">
        <v>243</v>
      </c>
      <c r="N1232" s="39"/>
      <c r="O1232" s="35"/>
      <c r="P1232" s="35"/>
      <c r="Q1232" s="35"/>
      <c r="R1232" s="35"/>
      <c r="S1232" s="35"/>
      <c r="T1232" s="35"/>
      <c r="U1232" s="35"/>
      <c r="V1232" s="35"/>
      <c r="W1232" s="35"/>
      <c r="X1232" s="35"/>
    </row>
    <row r="1233" spans="1:24" ht="22.5">
      <c r="A1233" s="36">
        <v>1231</v>
      </c>
      <c r="B1233" s="7" t="s">
        <v>258</v>
      </c>
      <c r="C1233" s="4" t="s">
        <v>10</v>
      </c>
      <c r="D1233" s="4" t="s">
        <v>6</v>
      </c>
      <c r="E1233" s="37">
        <v>76</v>
      </c>
      <c r="F1233" s="37">
        <v>69</v>
      </c>
      <c r="G1233" s="6" t="s">
        <v>5</v>
      </c>
      <c r="H1233" s="5">
        <v>106</v>
      </c>
      <c r="I1233" s="4" t="s">
        <v>52</v>
      </c>
      <c r="J1233" s="3" t="s">
        <v>3</v>
      </c>
      <c r="K1233" s="2">
        <v>2006</v>
      </c>
      <c r="L1233" s="38" t="s">
        <v>2</v>
      </c>
      <c r="M1233" s="8" t="s">
        <v>243</v>
      </c>
      <c r="N1233" s="39"/>
      <c r="O1233" s="35"/>
      <c r="P1233" s="35"/>
      <c r="Q1233" s="35"/>
      <c r="R1233" s="35"/>
      <c r="S1233" s="35"/>
      <c r="T1233" s="35"/>
      <c r="U1233" s="35"/>
      <c r="V1233" s="35"/>
      <c r="W1233" s="35"/>
      <c r="X1233" s="35"/>
    </row>
    <row r="1234" spans="1:24" ht="22.5">
      <c r="A1234" s="36">
        <v>1232</v>
      </c>
      <c r="B1234" s="7" t="s">
        <v>257</v>
      </c>
      <c r="C1234" s="4" t="s">
        <v>10</v>
      </c>
      <c r="D1234" s="4" t="s">
        <v>9</v>
      </c>
      <c r="E1234" s="37">
        <v>76</v>
      </c>
      <c r="F1234" s="37">
        <v>69</v>
      </c>
      <c r="G1234" s="6" t="s">
        <v>5</v>
      </c>
      <c r="H1234" s="5">
        <v>185</v>
      </c>
      <c r="I1234" s="4" t="s">
        <v>52</v>
      </c>
      <c r="J1234" s="3" t="s">
        <v>3</v>
      </c>
      <c r="K1234" s="2">
        <v>2006</v>
      </c>
      <c r="L1234" s="38" t="s">
        <v>2</v>
      </c>
      <c r="M1234" s="8" t="s">
        <v>243</v>
      </c>
      <c r="N1234" s="39"/>
      <c r="O1234" s="35"/>
      <c r="P1234" s="35"/>
      <c r="Q1234" s="35"/>
      <c r="R1234" s="35"/>
      <c r="S1234" s="35"/>
      <c r="T1234" s="35"/>
      <c r="U1234" s="35"/>
      <c r="V1234" s="35"/>
      <c r="W1234" s="35"/>
      <c r="X1234" s="35"/>
    </row>
    <row r="1235" spans="1:24" ht="22.5">
      <c r="A1235" s="36">
        <v>1233</v>
      </c>
      <c r="B1235" s="7" t="s">
        <v>257</v>
      </c>
      <c r="C1235" s="4" t="s">
        <v>10</v>
      </c>
      <c r="D1235" s="4" t="s">
        <v>6</v>
      </c>
      <c r="E1235" s="37">
        <v>76</v>
      </c>
      <c r="F1235" s="37">
        <v>69</v>
      </c>
      <c r="G1235" s="6" t="s">
        <v>5</v>
      </c>
      <c r="H1235" s="5">
        <v>185</v>
      </c>
      <c r="I1235" s="4" t="s">
        <v>52</v>
      </c>
      <c r="J1235" s="3" t="s">
        <v>3</v>
      </c>
      <c r="K1235" s="2">
        <v>2006</v>
      </c>
      <c r="L1235" s="38" t="s">
        <v>2</v>
      </c>
      <c r="M1235" s="8" t="s">
        <v>243</v>
      </c>
      <c r="N1235" s="39"/>
      <c r="O1235" s="35"/>
      <c r="P1235" s="35"/>
      <c r="Q1235" s="35"/>
      <c r="R1235" s="35"/>
      <c r="S1235" s="35"/>
      <c r="T1235" s="35"/>
      <c r="U1235" s="35"/>
      <c r="V1235" s="35"/>
      <c r="W1235" s="35"/>
      <c r="X1235" s="35"/>
    </row>
    <row r="1236" spans="1:24" ht="22.5">
      <c r="A1236" s="36">
        <v>1234</v>
      </c>
      <c r="B1236" s="7" t="s">
        <v>256</v>
      </c>
      <c r="C1236" s="4" t="s">
        <v>10</v>
      </c>
      <c r="D1236" s="4" t="s">
        <v>9</v>
      </c>
      <c r="E1236" s="37">
        <v>57</v>
      </c>
      <c r="F1236" s="37">
        <v>50</v>
      </c>
      <c r="G1236" s="6" t="s">
        <v>5</v>
      </c>
      <c r="H1236" s="5">
        <v>341.5</v>
      </c>
      <c r="I1236" s="4" t="s">
        <v>52</v>
      </c>
      <c r="J1236" s="3" t="s">
        <v>3</v>
      </c>
      <c r="K1236" s="2">
        <v>1987</v>
      </c>
      <c r="L1236" s="38" t="s">
        <v>2</v>
      </c>
      <c r="M1236" s="8" t="s">
        <v>243</v>
      </c>
      <c r="N1236" s="39"/>
      <c r="O1236" s="35"/>
      <c r="P1236" s="35"/>
      <c r="Q1236" s="35"/>
      <c r="R1236" s="35"/>
      <c r="S1236" s="35"/>
      <c r="T1236" s="35"/>
      <c r="U1236" s="35"/>
      <c r="V1236" s="35"/>
      <c r="W1236" s="35"/>
      <c r="X1236" s="35"/>
    </row>
    <row r="1237" spans="1:24" ht="22.5">
      <c r="A1237" s="36">
        <v>1235</v>
      </c>
      <c r="B1237" s="7" t="s">
        <v>256</v>
      </c>
      <c r="C1237" s="4" t="s">
        <v>10</v>
      </c>
      <c r="D1237" s="4" t="s">
        <v>6</v>
      </c>
      <c r="E1237" s="37">
        <v>57</v>
      </c>
      <c r="F1237" s="37">
        <v>50</v>
      </c>
      <c r="G1237" s="6" t="s">
        <v>5</v>
      </c>
      <c r="H1237" s="5">
        <v>341.5</v>
      </c>
      <c r="I1237" s="4" t="s">
        <v>52</v>
      </c>
      <c r="J1237" s="3" t="s">
        <v>3</v>
      </c>
      <c r="K1237" s="2">
        <v>1987</v>
      </c>
      <c r="L1237" s="38" t="s">
        <v>2</v>
      </c>
      <c r="M1237" s="8" t="s">
        <v>243</v>
      </c>
      <c r="N1237" s="39"/>
      <c r="O1237" s="35"/>
      <c r="P1237" s="35"/>
      <c r="Q1237" s="35"/>
      <c r="R1237" s="35"/>
      <c r="S1237" s="35"/>
      <c r="T1237" s="35"/>
      <c r="U1237" s="35"/>
      <c r="V1237" s="35"/>
      <c r="W1237" s="35"/>
      <c r="X1237" s="35"/>
    </row>
    <row r="1238" spans="1:24" ht="22.5">
      <c r="A1238" s="36">
        <v>1236</v>
      </c>
      <c r="B1238" s="7" t="s">
        <v>255</v>
      </c>
      <c r="C1238" s="4" t="s">
        <v>10</v>
      </c>
      <c r="D1238" s="4" t="s">
        <v>9</v>
      </c>
      <c r="E1238" s="37">
        <v>89</v>
      </c>
      <c r="F1238" s="37">
        <v>82</v>
      </c>
      <c r="G1238" s="6" t="s">
        <v>5</v>
      </c>
      <c r="H1238" s="5">
        <v>56</v>
      </c>
      <c r="I1238" s="4" t="s">
        <v>52</v>
      </c>
      <c r="J1238" s="3" t="s">
        <v>3</v>
      </c>
      <c r="K1238" s="2">
        <v>1987</v>
      </c>
      <c r="L1238" s="38" t="s">
        <v>2</v>
      </c>
      <c r="M1238" s="8" t="s">
        <v>243</v>
      </c>
      <c r="N1238" s="39"/>
      <c r="O1238" s="35"/>
      <c r="P1238" s="35"/>
      <c r="Q1238" s="35"/>
      <c r="R1238" s="35"/>
      <c r="S1238" s="35"/>
      <c r="T1238" s="35"/>
      <c r="U1238" s="35"/>
      <c r="V1238" s="35"/>
      <c r="W1238" s="35"/>
      <c r="X1238" s="35"/>
    </row>
    <row r="1239" spans="1:24" ht="22.5">
      <c r="A1239" s="36">
        <v>1237</v>
      </c>
      <c r="B1239" s="7" t="s">
        <v>255</v>
      </c>
      <c r="C1239" s="4" t="s">
        <v>10</v>
      </c>
      <c r="D1239" s="4" t="s">
        <v>6</v>
      </c>
      <c r="E1239" s="37">
        <v>89</v>
      </c>
      <c r="F1239" s="37">
        <v>82</v>
      </c>
      <c r="G1239" s="6" t="s">
        <v>5</v>
      </c>
      <c r="H1239" s="5">
        <v>56</v>
      </c>
      <c r="I1239" s="4" t="s">
        <v>52</v>
      </c>
      <c r="J1239" s="3" t="s">
        <v>3</v>
      </c>
      <c r="K1239" s="2">
        <v>1987</v>
      </c>
      <c r="L1239" s="38" t="s">
        <v>2</v>
      </c>
      <c r="M1239" s="8" t="s">
        <v>243</v>
      </c>
      <c r="N1239" s="39"/>
      <c r="O1239" s="35"/>
      <c r="P1239" s="35"/>
      <c r="Q1239" s="35"/>
      <c r="R1239" s="35"/>
      <c r="S1239" s="35"/>
      <c r="T1239" s="35"/>
      <c r="U1239" s="35"/>
      <c r="V1239" s="35"/>
      <c r="W1239" s="35"/>
      <c r="X1239" s="35"/>
    </row>
    <row r="1240" spans="1:24" ht="22.5">
      <c r="A1240" s="36">
        <v>1238</v>
      </c>
      <c r="B1240" s="7" t="s">
        <v>254</v>
      </c>
      <c r="C1240" s="4" t="s">
        <v>10</v>
      </c>
      <c r="D1240" s="4" t="s">
        <v>9</v>
      </c>
      <c r="E1240" s="37">
        <v>89</v>
      </c>
      <c r="F1240" s="37">
        <v>82</v>
      </c>
      <c r="G1240" s="6" t="s">
        <v>5</v>
      </c>
      <c r="H1240" s="5">
        <v>30</v>
      </c>
      <c r="I1240" s="4" t="s">
        <v>52</v>
      </c>
      <c r="J1240" s="3" t="s">
        <v>3</v>
      </c>
      <c r="K1240" s="2">
        <v>2005</v>
      </c>
      <c r="L1240" s="38" t="s">
        <v>2</v>
      </c>
      <c r="M1240" s="8" t="s">
        <v>243</v>
      </c>
      <c r="N1240" s="39"/>
      <c r="O1240" s="35"/>
      <c r="P1240" s="35"/>
      <c r="Q1240" s="35"/>
      <c r="R1240" s="35"/>
      <c r="S1240" s="35"/>
      <c r="T1240" s="35"/>
      <c r="U1240" s="35"/>
      <c r="V1240" s="35"/>
      <c r="W1240" s="35"/>
      <c r="X1240" s="35"/>
    </row>
    <row r="1241" spans="1:24" ht="22.5">
      <c r="A1241" s="36">
        <v>1239</v>
      </c>
      <c r="B1241" s="7" t="s">
        <v>254</v>
      </c>
      <c r="C1241" s="4" t="s">
        <v>10</v>
      </c>
      <c r="D1241" s="4" t="s">
        <v>6</v>
      </c>
      <c r="E1241" s="37">
        <v>89</v>
      </c>
      <c r="F1241" s="37">
        <v>82</v>
      </c>
      <c r="G1241" s="6" t="s">
        <v>5</v>
      </c>
      <c r="H1241" s="5">
        <v>30</v>
      </c>
      <c r="I1241" s="4" t="s">
        <v>52</v>
      </c>
      <c r="J1241" s="3" t="s">
        <v>3</v>
      </c>
      <c r="K1241" s="2">
        <v>2005</v>
      </c>
      <c r="L1241" s="38" t="s">
        <v>2</v>
      </c>
      <c r="M1241" s="8" t="s">
        <v>243</v>
      </c>
      <c r="N1241" s="39"/>
      <c r="O1241" s="35"/>
      <c r="P1241" s="35"/>
      <c r="Q1241" s="35"/>
      <c r="R1241" s="35"/>
      <c r="S1241" s="35"/>
      <c r="T1241" s="35"/>
      <c r="U1241" s="35"/>
      <c r="V1241" s="35"/>
      <c r="W1241" s="35"/>
      <c r="X1241" s="35"/>
    </row>
    <row r="1242" spans="1:24" ht="22.5">
      <c r="A1242" s="36">
        <v>1240</v>
      </c>
      <c r="B1242" s="7" t="s">
        <v>253</v>
      </c>
      <c r="C1242" s="4" t="s">
        <v>10</v>
      </c>
      <c r="D1242" s="4" t="s">
        <v>9</v>
      </c>
      <c r="E1242" s="37">
        <v>57</v>
      </c>
      <c r="F1242" s="37">
        <v>50</v>
      </c>
      <c r="G1242" s="6" t="s">
        <v>5</v>
      </c>
      <c r="H1242" s="5">
        <v>208</v>
      </c>
      <c r="I1242" s="4" t="s">
        <v>52</v>
      </c>
      <c r="J1242" s="3" t="s">
        <v>3</v>
      </c>
      <c r="K1242" s="2">
        <v>1987</v>
      </c>
      <c r="L1242" s="38" t="s">
        <v>2</v>
      </c>
      <c r="M1242" s="8" t="s">
        <v>243</v>
      </c>
      <c r="N1242" s="39"/>
      <c r="O1242" s="35"/>
      <c r="P1242" s="35"/>
      <c r="Q1242" s="35"/>
      <c r="R1242" s="35"/>
      <c r="S1242" s="35"/>
      <c r="T1242" s="35"/>
      <c r="U1242" s="35"/>
      <c r="V1242" s="35"/>
      <c r="W1242" s="35"/>
      <c r="X1242" s="35"/>
    </row>
    <row r="1243" spans="1:24" ht="22.5">
      <c r="A1243" s="36">
        <v>1241</v>
      </c>
      <c r="B1243" s="7" t="s">
        <v>253</v>
      </c>
      <c r="C1243" s="4" t="s">
        <v>10</v>
      </c>
      <c r="D1243" s="4" t="s">
        <v>6</v>
      </c>
      <c r="E1243" s="37">
        <v>57</v>
      </c>
      <c r="F1243" s="37">
        <v>50</v>
      </c>
      <c r="G1243" s="6" t="s">
        <v>5</v>
      </c>
      <c r="H1243" s="5">
        <v>208</v>
      </c>
      <c r="I1243" s="4" t="s">
        <v>52</v>
      </c>
      <c r="J1243" s="3" t="s">
        <v>3</v>
      </c>
      <c r="K1243" s="2">
        <v>1987</v>
      </c>
      <c r="L1243" s="38" t="s">
        <v>2</v>
      </c>
      <c r="M1243" s="8" t="s">
        <v>243</v>
      </c>
      <c r="N1243" s="39"/>
      <c r="O1243" s="35"/>
      <c r="P1243" s="35"/>
      <c r="Q1243" s="35"/>
      <c r="R1243" s="35"/>
      <c r="S1243" s="35"/>
      <c r="T1243" s="35"/>
      <c r="U1243" s="35"/>
      <c r="V1243" s="35"/>
      <c r="W1243" s="35"/>
      <c r="X1243" s="35"/>
    </row>
    <row r="1244" spans="1:24" ht="22.5">
      <c r="A1244" s="36">
        <v>1242</v>
      </c>
      <c r="B1244" s="7" t="s">
        <v>252</v>
      </c>
      <c r="C1244" s="4" t="s">
        <v>10</v>
      </c>
      <c r="D1244" s="4" t="s">
        <v>9</v>
      </c>
      <c r="E1244" s="37">
        <v>89</v>
      </c>
      <c r="F1244" s="37">
        <v>82</v>
      </c>
      <c r="G1244" s="6" t="s">
        <v>5</v>
      </c>
      <c r="H1244" s="5">
        <v>60</v>
      </c>
      <c r="I1244" s="4" t="s">
        <v>52</v>
      </c>
      <c r="J1244" s="3" t="s">
        <v>51</v>
      </c>
      <c r="K1244" s="2">
        <v>1987</v>
      </c>
      <c r="L1244" s="38" t="s">
        <v>2</v>
      </c>
      <c r="M1244" s="8" t="s">
        <v>243</v>
      </c>
      <c r="N1244" s="39"/>
      <c r="O1244" s="35"/>
      <c r="P1244" s="35"/>
      <c r="Q1244" s="35"/>
      <c r="R1244" s="35"/>
      <c r="S1244" s="35"/>
      <c r="T1244" s="35"/>
      <c r="U1244" s="35"/>
      <c r="V1244" s="35"/>
      <c r="W1244" s="35"/>
      <c r="X1244" s="35"/>
    </row>
    <row r="1245" spans="1:24" ht="22.5">
      <c r="A1245" s="36">
        <v>1243</v>
      </c>
      <c r="B1245" s="7" t="s">
        <v>252</v>
      </c>
      <c r="C1245" s="4" t="s">
        <v>10</v>
      </c>
      <c r="D1245" s="4" t="s">
        <v>6</v>
      </c>
      <c r="E1245" s="37">
        <v>89</v>
      </c>
      <c r="F1245" s="37">
        <v>82</v>
      </c>
      <c r="G1245" s="6" t="s">
        <v>5</v>
      </c>
      <c r="H1245" s="5">
        <v>60</v>
      </c>
      <c r="I1245" s="4" t="s">
        <v>52</v>
      </c>
      <c r="J1245" s="3" t="s">
        <v>51</v>
      </c>
      <c r="K1245" s="2">
        <v>1987</v>
      </c>
      <c r="L1245" s="38" t="s">
        <v>2</v>
      </c>
      <c r="M1245" s="8" t="s">
        <v>243</v>
      </c>
      <c r="N1245" s="39"/>
      <c r="O1245" s="35"/>
      <c r="P1245" s="35"/>
      <c r="Q1245" s="35"/>
      <c r="R1245" s="35"/>
      <c r="S1245" s="35"/>
      <c r="T1245" s="35"/>
      <c r="U1245" s="35"/>
      <c r="V1245" s="35"/>
      <c r="W1245" s="35"/>
      <c r="X1245" s="35"/>
    </row>
    <row r="1246" spans="1:24" ht="22.5">
      <c r="A1246" s="36">
        <v>1244</v>
      </c>
      <c r="B1246" s="7" t="s">
        <v>251</v>
      </c>
      <c r="C1246" s="4" t="s">
        <v>10</v>
      </c>
      <c r="D1246" s="4" t="s">
        <v>9</v>
      </c>
      <c r="E1246" s="37">
        <v>57</v>
      </c>
      <c r="F1246" s="37">
        <v>50</v>
      </c>
      <c r="G1246" s="6" t="s">
        <v>5</v>
      </c>
      <c r="H1246" s="5">
        <v>59.3</v>
      </c>
      <c r="I1246" s="4" t="s">
        <v>52</v>
      </c>
      <c r="J1246" s="3" t="s">
        <v>3</v>
      </c>
      <c r="K1246" s="2">
        <v>2006</v>
      </c>
      <c r="L1246" s="38" t="s">
        <v>2</v>
      </c>
      <c r="M1246" s="8" t="s">
        <v>243</v>
      </c>
      <c r="N1246" s="39"/>
      <c r="O1246" s="35"/>
      <c r="P1246" s="35"/>
      <c r="Q1246" s="35"/>
      <c r="R1246" s="35"/>
      <c r="S1246" s="35"/>
      <c r="T1246" s="35"/>
      <c r="U1246" s="35"/>
      <c r="V1246" s="35"/>
      <c r="W1246" s="35"/>
      <c r="X1246" s="35"/>
    </row>
    <row r="1247" spans="1:24" ht="22.5">
      <c r="A1247" s="36">
        <v>1245</v>
      </c>
      <c r="B1247" s="7" t="s">
        <v>251</v>
      </c>
      <c r="C1247" s="4" t="s">
        <v>10</v>
      </c>
      <c r="D1247" s="4" t="s">
        <v>6</v>
      </c>
      <c r="E1247" s="37">
        <v>57</v>
      </c>
      <c r="F1247" s="37">
        <v>50</v>
      </c>
      <c r="G1247" s="6" t="s">
        <v>5</v>
      </c>
      <c r="H1247" s="5">
        <v>59.3</v>
      </c>
      <c r="I1247" s="4" t="s">
        <v>52</v>
      </c>
      <c r="J1247" s="3" t="s">
        <v>3</v>
      </c>
      <c r="K1247" s="2">
        <v>2006</v>
      </c>
      <c r="L1247" s="38" t="s">
        <v>2</v>
      </c>
      <c r="M1247" s="8" t="s">
        <v>243</v>
      </c>
      <c r="N1247" s="39"/>
      <c r="O1247" s="35"/>
      <c r="P1247" s="35"/>
      <c r="Q1247" s="35"/>
      <c r="R1247" s="35"/>
      <c r="S1247" s="35"/>
      <c r="T1247" s="35"/>
      <c r="U1247" s="35"/>
      <c r="V1247" s="35"/>
      <c r="W1247" s="35"/>
      <c r="X1247" s="35"/>
    </row>
    <row r="1248" spans="1:24" ht="22.5">
      <c r="A1248" s="36">
        <v>1246</v>
      </c>
      <c r="B1248" s="7" t="s">
        <v>251</v>
      </c>
      <c r="C1248" s="4" t="s">
        <v>10</v>
      </c>
      <c r="D1248" s="4" t="s">
        <v>9</v>
      </c>
      <c r="E1248" s="37">
        <v>32</v>
      </c>
      <c r="F1248" s="37">
        <v>25.6</v>
      </c>
      <c r="G1248" s="6" t="s">
        <v>5</v>
      </c>
      <c r="H1248" s="5">
        <v>2.5</v>
      </c>
      <c r="I1248" s="4" t="s">
        <v>52</v>
      </c>
      <c r="J1248" s="3" t="s">
        <v>3</v>
      </c>
      <c r="K1248" s="2">
        <v>2006</v>
      </c>
      <c r="L1248" s="38" t="s">
        <v>2</v>
      </c>
      <c r="M1248" s="8" t="s">
        <v>243</v>
      </c>
      <c r="N1248" s="39"/>
      <c r="O1248" s="35"/>
      <c r="P1248" s="35"/>
      <c r="Q1248" s="35"/>
      <c r="R1248" s="35"/>
      <c r="S1248" s="35"/>
      <c r="T1248" s="35"/>
      <c r="U1248" s="35"/>
      <c r="V1248" s="35"/>
      <c r="W1248" s="35"/>
      <c r="X1248" s="35"/>
    </row>
    <row r="1249" spans="1:24" ht="22.5">
      <c r="A1249" s="36">
        <v>1247</v>
      </c>
      <c r="B1249" s="7" t="s">
        <v>251</v>
      </c>
      <c r="C1249" s="4" t="s">
        <v>10</v>
      </c>
      <c r="D1249" s="4" t="s">
        <v>6</v>
      </c>
      <c r="E1249" s="37">
        <v>32</v>
      </c>
      <c r="F1249" s="37">
        <v>25.6</v>
      </c>
      <c r="G1249" s="6" t="s">
        <v>5</v>
      </c>
      <c r="H1249" s="5">
        <v>2.5</v>
      </c>
      <c r="I1249" s="4" t="s">
        <v>52</v>
      </c>
      <c r="J1249" s="3" t="s">
        <v>3</v>
      </c>
      <c r="K1249" s="2">
        <v>2006</v>
      </c>
      <c r="L1249" s="38" t="s">
        <v>2</v>
      </c>
      <c r="M1249" s="8" t="s">
        <v>243</v>
      </c>
      <c r="N1249" s="39"/>
      <c r="O1249" s="35"/>
      <c r="P1249" s="35"/>
      <c r="Q1249" s="35"/>
      <c r="R1249" s="35"/>
      <c r="S1249" s="35"/>
      <c r="T1249" s="35"/>
      <c r="U1249" s="35"/>
      <c r="V1249" s="35"/>
      <c r="W1249" s="35"/>
      <c r="X1249" s="35"/>
    </row>
    <row r="1250" spans="1:24" ht="22.5">
      <c r="A1250" s="36">
        <v>1248</v>
      </c>
      <c r="B1250" s="7" t="s">
        <v>250</v>
      </c>
      <c r="C1250" s="4" t="s">
        <v>10</v>
      </c>
      <c r="D1250" s="4" t="s">
        <v>9</v>
      </c>
      <c r="E1250" s="37">
        <v>57</v>
      </c>
      <c r="F1250" s="37">
        <v>50</v>
      </c>
      <c r="G1250" s="6" t="s">
        <v>5</v>
      </c>
      <c r="H1250" s="5">
        <v>32.200000000000003</v>
      </c>
      <c r="I1250" s="4" t="s">
        <v>52</v>
      </c>
      <c r="J1250" s="3" t="s">
        <v>3</v>
      </c>
      <c r="K1250" s="2">
        <v>2004</v>
      </c>
      <c r="L1250" s="38" t="s">
        <v>2</v>
      </c>
      <c r="M1250" s="8" t="s">
        <v>243</v>
      </c>
      <c r="N1250" s="39"/>
      <c r="O1250" s="35"/>
      <c r="P1250" s="35"/>
      <c r="Q1250" s="35"/>
      <c r="R1250" s="35"/>
      <c r="S1250" s="35"/>
      <c r="T1250" s="35"/>
      <c r="U1250" s="35"/>
      <c r="V1250" s="35"/>
      <c r="W1250" s="35"/>
      <c r="X1250" s="35"/>
    </row>
    <row r="1251" spans="1:24" ht="22.5">
      <c r="A1251" s="36">
        <v>1249</v>
      </c>
      <c r="B1251" s="7" t="s">
        <v>250</v>
      </c>
      <c r="C1251" s="4" t="s">
        <v>10</v>
      </c>
      <c r="D1251" s="4" t="s">
        <v>6</v>
      </c>
      <c r="E1251" s="37">
        <v>57</v>
      </c>
      <c r="F1251" s="37">
        <v>50</v>
      </c>
      <c r="G1251" s="6" t="s">
        <v>5</v>
      </c>
      <c r="H1251" s="5">
        <v>32.200000000000003</v>
      </c>
      <c r="I1251" s="4" t="s">
        <v>52</v>
      </c>
      <c r="J1251" s="3" t="s">
        <v>3</v>
      </c>
      <c r="K1251" s="2">
        <v>2004</v>
      </c>
      <c r="L1251" s="38" t="s">
        <v>2</v>
      </c>
      <c r="M1251" s="8" t="s">
        <v>243</v>
      </c>
      <c r="N1251" s="39"/>
      <c r="O1251" s="35"/>
      <c r="P1251" s="35"/>
      <c r="Q1251" s="35"/>
      <c r="R1251" s="35"/>
      <c r="S1251" s="35"/>
      <c r="T1251" s="35"/>
      <c r="U1251" s="35"/>
      <c r="V1251" s="35"/>
      <c r="W1251" s="35"/>
      <c r="X1251" s="35"/>
    </row>
    <row r="1252" spans="1:24" ht="22.5">
      <c r="A1252" s="36">
        <v>1250</v>
      </c>
      <c r="B1252" s="7" t="s">
        <v>250</v>
      </c>
      <c r="C1252" s="4" t="s">
        <v>10</v>
      </c>
      <c r="D1252" s="4" t="s">
        <v>9</v>
      </c>
      <c r="E1252" s="37">
        <v>32</v>
      </c>
      <c r="F1252" s="37">
        <v>25.6</v>
      </c>
      <c r="G1252" s="6" t="s">
        <v>5</v>
      </c>
      <c r="H1252" s="5">
        <v>7</v>
      </c>
      <c r="I1252" s="4" t="s">
        <v>52</v>
      </c>
      <c r="J1252" s="3" t="s">
        <v>3</v>
      </c>
      <c r="K1252" s="2">
        <v>2004</v>
      </c>
      <c r="L1252" s="38" t="s">
        <v>2</v>
      </c>
      <c r="M1252" s="8" t="s">
        <v>243</v>
      </c>
      <c r="N1252" s="39"/>
      <c r="O1252" s="35"/>
      <c r="P1252" s="35"/>
      <c r="Q1252" s="35"/>
      <c r="R1252" s="35"/>
      <c r="S1252" s="35"/>
      <c r="T1252" s="35"/>
      <c r="U1252" s="35"/>
      <c r="V1252" s="35"/>
      <c r="W1252" s="35"/>
      <c r="X1252" s="35"/>
    </row>
    <row r="1253" spans="1:24" ht="22.5">
      <c r="A1253" s="36">
        <v>1251</v>
      </c>
      <c r="B1253" s="7" t="s">
        <v>250</v>
      </c>
      <c r="C1253" s="4" t="s">
        <v>10</v>
      </c>
      <c r="D1253" s="4" t="s">
        <v>6</v>
      </c>
      <c r="E1253" s="37">
        <v>32</v>
      </c>
      <c r="F1253" s="37">
        <v>25.6</v>
      </c>
      <c r="G1253" s="6" t="s">
        <v>5</v>
      </c>
      <c r="H1253" s="5">
        <v>7</v>
      </c>
      <c r="I1253" s="4" t="s">
        <v>52</v>
      </c>
      <c r="J1253" s="3" t="s">
        <v>3</v>
      </c>
      <c r="K1253" s="2">
        <v>2004</v>
      </c>
      <c r="L1253" s="38" t="s">
        <v>2</v>
      </c>
      <c r="M1253" s="8" t="s">
        <v>243</v>
      </c>
      <c r="N1253" s="39"/>
      <c r="O1253" s="35"/>
      <c r="P1253" s="35"/>
      <c r="Q1253" s="35"/>
      <c r="R1253" s="35"/>
      <c r="S1253" s="35"/>
      <c r="T1253" s="35"/>
      <c r="U1253" s="35"/>
      <c r="V1253" s="35"/>
      <c r="W1253" s="35"/>
      <c r="X1253" s="35"/>
    </row>
    <row r="1254" spans="1:24" ht="22.5">
      <c r="A1254" s="36">
        <v>1252</v>
      </c>
      <c r="B1254" s="7" t="s">
        <v>249</v>
      </c>
      <c r="C1254" s="4" t="s">
        <v>10</v>
      </c>
      <c r="D1254" s="4" t="s">
        <v>9</v>
      </c>
      <c r="E1254" s="37">
        <v>38</v>
      </c>
      <c r="F1254" s="37">
        <v>31.6</v>
      </c>
      <c r="G1254" s="6" t="s">
        <v>5</v>
      </c>
      <c r="H1254" s="5">
        <v>42.4</v>
      </c>
      <c r="I1254" s="4" t="s">
        <v>52</v>
      </c>
      <c r="J1254" s="3" t="s">
        <v>3</v>
      </c>
      <c r="K1254" s="2">
        <v>2001</v>
      </c>
      <c r="L1254" s="38" t="s">
        <v>2</v>
      </c>
      <c r="M1254" s="8" t="s">
        <v>243</v>
      </c>
      <c r="N1254" s="39"/>
      <c r="O1254" s="35"/>
      <c r="P1254" s="35"/>
      <c r="Q1254" s="35"/>
      <c r="R1254" s="35"/>
      <c r="S1254" s="35"/>
      <c r="T1254" s="35"/>
      <c r="U1254" s="35"/>
      <c r="V1254" s="35"/>
      <c r="W1254" s="35"/>
      <c r="X1254" s="35"/>
    </row>
    <row r="1255" spans="1:24" ht="22.5">
      <c r="A1255" s="36">
        <v>1253</v>
      </c>
      <c r="B1255" s="7" t="s">
        <v>249</v>
      </c>
      <c r="C1255" s="4" t="s">
        <v>10</v>
      </c>
      <c r="D1255" s="4" t="s">
        <v>6</v>
      </c>
      <c r="E1255" s="37">
        <v>38</v>
      </c>
      <c r="F1255" s="37">
        <v>31.6</v>
      </c>
      <c r="G1255" s="6" t="s">
        <v>5</v>
      </c>
      <c r="H1255" s="5">
        <v>42.4</v>
      </c>
      <c r="I1255" s="4" t="s">
        <v>52</v>
      </c>
      <c r="J1255" s="3" t="s">
        <v>3</v>
      </c>
      <c r="K1255" s="2">
        <v>2001</v>
      </c>
      <c r="L1255" s="38" t="s">
        <v>2</v>
      </c>
      <c r="M1255" s="8" t="s">
        <v>243</v>
      </c>
      <c r="N1255" s="39"/>
      <c r="O1255" s="35"/>
      <c r="P1255" s="35"/>
      <c r="Q1255" s="35"/>
      <c r="R1255" s="35"/>
      <c r="S1255" s="35"/>
      <c r="T1255" s="35"/>
      <c r="U1255" s="35"/>
      <c r="V1255" s="35"/>
      <c r="W1255" s="35"/>
      <c r="X1255" s="35"/>
    </row>
    <row r="1256" spans="1:24" ht="22.5">
      <c r="A1256" s="36">
        <v>1254</v>
      </c>
      <c r="B1256" s="7" t="s">
        <v>248</v>
      </c>
      <c r="C1256" s="4" t="s">
        <v>10</v>
      </c>
      <c r="D1256" s="4" t="s">
        <v>9</v>
      </c>
      <c r="E1256" s="37">
        <v>38</v>
      </c>
      <c r="F1256" s="37">
        <v>31.6</v>
      </c>
      <c r="G1256" s="6" t="s">
        <v>5</v>
      </c>
      <c r="H1256" s="5">
        <v>29.5</v>
      </c>
      <c r="I1256" s="4" t="s">
        <v>52</v>
      </c>
      <c r="J1256" s="3" t="s">
        <v>3</v>
      </c>
      <c r="K1256" s="2">
        <v>2001</v>
      </c>
      <c r="L1256" s="38" t="s">
        <v>2</v>
      </c>
      <c r="M1256" s="8" t="s">
        <v>243</v>
      </c>
      <c r="N1256" s="39"/>
      <c r="O1256" s="35"/>
      <c r="P1256" s="35"/>
      <c r="Q1256" s="35"/>
      <c r="R1256" s="35"/>
      <c r="S1256" s="35"/>
      <c r="T1256" s="35"/>
      <c r="U1256" s="35"/>
      <c r="V1256" s="35"/>
      <c r="W1256" s="35"/>
      <c r="X1256" s="35"/>
    </row>
    <row r="1257" spans="1:24" ht="22.5">
      <c r="A1257" s="36">
        <v>1255</v>
      </c>
      <c r="B1257" s="7" t="s">
        <v>248</v>
      </c>
      <c r="C1257" s="4" t="s">
        <v>10</v>
      </c>
      <c r="D1257" s="4" t="s">
        <v>6</v>
      </c>
      <c r="E1257" s="37">
        <v>38</v>
      </c>
      <c r="F1257" s="37">
        <v>31.6</v>
      </c>
      <c r="G1257" s="6" t="s">
        <v>5</v>
      </c>
      <c r="H1257" s="5">
        <v>29.5</v>
      </c>
      <c r="I1257" s="4" t="s">
        <v>52</v>
      </c>
      <c r="J1257" s="3" t="s">
        <v>3</v>
      </c>
      <c r="K1257" s="2">
        <v>2001</v>
      </c>
      <c r="L1257" s="38" t="s">
        <v>2</v>
      </c>
      <c r="M1257" s="8" t="s">
        <v>243</v>
      </c>
      <c r="N1257" s="39"/>
      <c r="O1257" s="35"/>
      <c r="P1257" s="35"/>
      <c r="Q1257" s="35"/>
      <c r="R1257" s="35"/>
      <c r="S1257" s="35"/>
      <c r="T1257" s="35"/>
      <c r="U1257" s="35"/>
      <c r="V1257" s="35"/>
      <c r="W1257" s="35"/>
      <c r="X1257" s="35"/>
    </row>
    <row r="1258" spans="1:24">
      <c r="A1258" s="36">
        <v>1256</v>
      </c>
      <c r="B1258" s="7" t="s">
        <v>247</v>
      </c>
      <c r="C1258" s="4" t="s">
        <v>10</v>
      </c>
      <c r="D1258" s="4" t="s">
        <v>9</v>
      </c>
      <c r="E1258" s="31">
        <v>426</v>
      </c>
      <c r="F1258" s="31">
        <f>426-7-7</f>
        <v>412</v>
      </c>
      <c r="G1258" s="6" t="s">
        <v>5</v>
      </c>
      <c r="H1258" s="44">
        <f>2.7+12+3.3</f>
        <v>18</v>
      </c>
      <c r="I1258" s="4" t="s">
        <v>244</v>
      </c>
      <c r="J1258" s="3" t="s">
        <v>3</v>
      </c>
      <c r="K1258" s="2">
        <v>2022</v>
      </c>
      <c r="L1258" s="38" t="s">
        <v>2</v>
      </c>
      <c r="M1258" s="8" t="s">
        <v>243</v>
      </c>
      <c r="N1258" s="39"/>
      <c r="O1258" s="35"/>
      <c r="P1258" s="35"/>
      <c r="Q1258" s="35"/>
      <c r="R1258" s="35"/>
      <c r="S1258" s="35"/>
      <c r="T1258" s="35"/>
      <c r="U1258" s="35"/>
      <c r="V1258" s="35"/>
      <c r="W1258" s="35"/>
      <c r="X1258" s="35"/>
    </row>
    <row r="1259" spans="1:24">
      <c r="A1259" s="36">
        <v>1257</v>
      </c>
      <c r="B1259" s="7" t="s">
        <v>247</v>
      </c>
      <c r="C1259" s="4" t="s">
        <v>10</v>
      </c>
      <c r="D1259" s="4" t="s">
        <v>6</v>
      </c>
      <c r="E1259" s="31">
        <v>426</v>
      </c>
      <c r="F1259" s="31">
        <f>426-7-7</f>
        <v>412</v>
      </c>
      <c r="G1259" s="6" t="s">
        <v>5</v>
      </c>
      <c r="H1259" s="44">
        <f>2.7+12+3.3</f>
        <v>18</v>
      </c>
      <c r="I1259" s="4" t="s">
        <v>244</v>
      </c>
      <c r="J1259" s="3" t="s">
        <v>3</v>
      </c>
      <c r="K1259" s="2">
        <v>2022</v>
      </c>
      <c r="L1259" s="38" t="s">
        <v>2</v>
      </c>
      <c r="M1259" s="8" t="s">
        <v>243</v>
      </c>
      <c r="N1259" s="39"/>
      <c r="O1259" s="35"/>
      <c r="P1259" s="35"/>
      <c r="Q1259" s="35"/>
      <c r="R1259" s="35"/>
      <c r="S1259" s="35"/>
      <c r="T1259" s="35"/>
      <c r="U1259" s="35"/>
      <c r="V1259" s="35"/>
      <c r="W1259" s="35"/>
      <c r="X1259" s="35"/>
    </row>
    <row r="1260" spans="1:24">
      <c r="A1260" s="36">
        <v>1258</v>
      </c>
      <c r="B1260" s="7" t="s">
        <v>246</v>
      </c>
      <c r="C1260" s="4" t="s">
        <v>10</v>
      </c>
      <c r="D1260" s="4" t="s">
        <v>9</v>
      </c>
      <c r="E1260" s="31">
        <v>273</v>
      </c>
      <c r="F1260" s="31">
        <f>273-7-7</f>
        <v>259</v>
      </c>
      <c r="G1260" s="6" t="s">
        <v>5</v>
      </c>
      <c r="H1260" s="44">
        <f>2.5+5+5+5+5+5+4.7+5+5+5+5+5+5+5+5+4.5-0.7</f>
        <v>76</v>
      </c>
      <c r="I1260" s="4" t="s">
        <v>244</v>
      </c>
      <c r="J1260" s="3" t="s">
        <v>3</v>
      </c>
      <c r="K1260" s="2">
        <v>2022</v>
      </c>
      <c r="L1260" s="38" t="s">
        <v>2</v>
      </c>
      <c r="M1260" s="8" t="s">
        <v>243</v>
      </c>
      <c r="N1260" s="39"/>
      <c r="O1260" s="35"/>
      <c r="P1260" s="35"/>
      <c r="Q1260" s="35"/>
      <c r="R1260" s="35"/>
      <c r="S1260" s="35"/>
      <c r="T1260" s="35"/>
      <c r="U1260" s="35"/>
      <c r="V1260" s="35"/>
      <c r="W1260" s="35"/>
      <c r="X1260" s="35"/>
    </row>
    <row r="1261" spans="1:24">
      <c r="A1261" s="36">
        <v>1259</v>
      </c>
      <c r="B1261" s="7" t="s">
        <v>246</v>
      </c>
      <c r="C1261" s="4" t="s">
        <v>10</v>
      </c>
      <c r="D1261" s="4" t="s">
        <v>6</v>
      </c>
      <c r="E1261" s="31">
        <v>273</v>
      </c>
      <c r="F1261" s="31">
        <f>273-7-7</f>
        <v>259</v>
      </c>
      <c r="G1261" s="6" t="s">
        <v>5</v>
      </c>
      <c r="H1261" s="44">
        <f>2.5+5+5+5+5+5+4.7+5+5+5+5+5+5+5+5+4.5-0.7</f>
        <v>76</v>
      </c>
      <c r="I1261" s="4" t="s">
        <v>244</v>
      </c>
      <c r="J1261" s="3" t="s">
        <v>3</v>
      </c>
      <c r="K1261" s="2">
        <v>2022</v>
      </c>
      <c r="L1261" s="38" t="s">
        <v>2</v>
      </c>
      <c r="M1261" s="8" t="s">
        <v>243</v>
      </c>
      <c r="N1261" s="39"/>
      <c r="O1261" s="35"/>
      <c r="P1261" s="35"/>
      <c r="Q1261" s="35"/>
      <c r="R1261" s="35"/>
      <c r="S1261" s="35"/>
      <c r="T1261" s="35"/>
      <c r="U1261" s="35"/>
      <c r="V1261" s="35"/>
      <c r="W1261" s="35"/>
      <c r="X1261" s="35"/>
    </row>
    <row r="1262" spans="1:24">
      <c r="A1262" s="36">
        <v>1260</v>
      </c>
      <c r="B1262" s="7" t="s">
        <v>245</v>
      </c>
      <c r="C1262" s="4" t="s">
        <v>10</v>
      </c>
      <c r="D1262" s="4" t="s">
        <v>9</v>
      </c>
      <c r="E1262" s="31">
        <v>273</v>
      </c>
      <c r="F1262" s="31">
        <f>273-7-7</f>
        <v>259</v>
      </c>
      <c r="G1262" s="6" t="s">
        <v>5</v>
      </c>
      <c r="H1262" s="44">
        <f>5+5+5+5+5+5+5+5+5+5+5+5+5+5+5+5+0.5</f>
        <v>80.5</v>
      </c>
      <c r="I1262" s="4" t="s">
        <v>244</v>
      </c>
      <c r="J1262" s="3" t="s">
        <v>3</v>
      </c>
      <c r="K1262" s="2">
        <v>2022</v>
      </c>
      <c r="L1262" s="38" t="s">
        <v>2</v>
      </c>
      <c r="M1262" s="8" t="s">
        <v>243</v>
      </c>
      <c r="N1262" s="39"/>
      <c r="O1262" s="35"/>
      <c r="P1262" s="35"/>
      <c r="Q1262" s="35"/>
      <c r="R1262" s="35"/>
      <c r="S1262" s="35"/>
      <c r="T1262" s="35"/>
      <c r="U1262" s="35"/>
      <c r="V1262" s="35"/>
      <c r="W1262" s="35"/>
      <c r="X1262" s="35"/>
    </row>
    <row r="1263" spans="1:24">
      <c r="A1263" s="36">
        <v>1261</v>
      </c>
      <c r="B1263" s="7" t="s">
        <v>245</v>
      </c>
      <c r="C1263" s="4" t="s">
        <v>10</v>
      </c>
      <c r="D1263" s="4" t="s">
        <v>6</v>
      </c>
      <c r="E1263" s="31">
        <v>273</v>
      </c>
      <c r="F1263" s="31">
        <f>273-7-7</f>
        <v>259</v>
      </c>
      <c r="G1263" s="6" t="s">
        <v>5</v>
      </c>
      <c r="H1263" s="44">
        <f>5+5+5+5+5+5+5+5+5+5+5+5+5+5+5+5+0.5</f>
        <v>80.5</v>
      </c>
      <c r="I1263" s="4" t="s">
        <v>244</v>
      </c>
      <c r="J1263" s="3" t="s">
        <v>3</v>
      </c>
      <c r="K1263" s="2">
        <v>2022</v>
      </c>
      <c r="L1263" s="38" t="s">
        <v>2</v>
      </c>
      <c r="M1263" s="8" t="s">
        <v>243</v>
      </c>
      <c r="N1263" s="39"/>
      <c r="O1263" s="35"/>
      <c r="P1263" s="35"/>
      <c r="Q1263" s="35"/>
      <c r="R1263" s="35"/>
      <c r="S1263" s="35"/>
      <c r="T1263" s="35"/>
      <c r="U1263" s="35"/>
      <c r="V1263" s="35"/>
      <c r="W1263" s="35"/>
      <c r="X1263" s="35"/>
    </row>
    <row r="1264" spans="1:24" ht="25.5">
      <c r="A1264" s="36">
        <v>1262</v>
      </c>
      <c r="B1264" s="7" t="s">
        <v>242</v>
      </c>
      <c r="C1264" s="4" t="s">
        <v>10</v>
      </c>
      <c r="D1264" s="4" t="s">
        <v>9</v>
      </c>
      <c r="E1264" s="37">
        <v>89</v>
      </c>
      <c r="F1264" s="37">
        <v>82</v>
      </c>
      <c r="G1264" s="6" t="s">
        <v>5</v>
      </c>
      <c r="H1264" s="5">
        <v>150</v>
      </c>
      <c r="I1264" s="4" t="s">
        <v>52</v>
      </c>
      <c r="J1264" s="3" t="s">
        <v>3</v>
      </c>
      <c r="K1264" s="2">
        <v>1981</v>
      </c>
      <c r="L1264" s="38" t="s">
        <v>2</v>
      </c>
      <c r="M1264" s="8" t="s">
        <v>111</v>
      </c>
      <c r="N1264" s="39" t="s">
        <v>235</v>
      </c>
      <c r="O1264" s="35"/>
      <c r="P1264" s="35"/>
      <c r="Q1264" s="35"/>
      <c r="R1264" s="35"/>
      <c r="S1264" s="35"/>
      <c r="T1264" s="35"/>
      <c r="U1264" s="35"/>
      <c r="V1264" s="35"/>
      <c r="W1264" s="35"/>
      <c r="X1264" s="35"/>
    </row>
    <row r="1265" spans="1:24" ht="25.5">
      <c r="A1265" s="36">
        <v>1263</v>
      </c>
      <c r="B1265" s="7" t="s">
        <v>242</v>
      </c>
      <c r="C1265" s="4" t="s">
        <v>10</v>
      </c>
      <c r="D1265" s="4" t="s">
        <v>6</v>
      </c>
      <c r="E1265" s="37">
        <v>89</v>
      </c>
      <c r="F1265" s="37">
        <v>82</v>
      </c>
      <c r="G1265" s="6" t="s">
        <v>5</v>
      </c>
      <c r="H1265" s="5">
        <v>150</v>
      </c>
      <c r="I1265" s="4" t="s">
        <v>52</v>
      </c>
      <c r="J1265" s="3" t="s">
        <v>3</v>
      </c>
      <c r="K1265" s="2">
        <v>1981</v>
      </c>
      <c r="L1265" s="38" t="s">
        <v>2</v>
      </c>
      <c r="M1265" s="8" t="s">
        <v>111</v>
      </c>
      <c r="N1265" s="39" t="s">
        <v>235</v>
      </c>
      <c r="O1265" s="35"/>
      <c r="P1265" s="35"/>
      <c r="Q1265" s="35"/>
      <c r="R1265" s="35"/>
      <c r="S1265" s="35"/>
      <c r="T1265" s="35"/>
      <c r="U1265" s="35"/>
      <c r="V1265" s="35"/>
      <c r="W1265" s="35"/>
      <c r="X1265" s="35"/>
    </row>
    <row r="1266" spans="1:24" ht="25.5">
      <c r="A1266" s="36">
        <v>1264</v>
      </c>
      <c r="B1266" s="7" t="s">
        <v>241</v>
      </c>
      <c r="C1266" s="4" t="s">
        <v>10</v>
      </c>
      <c r="D1266" s="4" t="s">
        <v>9</v>
      </c>
      <c r="E1266" s="37">
        <v>57</v>
      </c>
      <c r="F1266" s="37">
        <v>50</v>
      </c>
      <c r="G1266" s="6" t="s">
        <v>5</v>
      </c>
      <c r="H1266" s="5">
        <v>21</v>
      </c>
      <c r="I1266" s="4" t="s">
        <v>52</v>
      </c>
      <c r="J1266" s="3" t="s">
        <v>3</v>
      </c>
      <c r="K1266" s="2">
        <v>1990</v>
      </c>
      <c r="L1266" s="38" t="s">
        <v>2</v>
      </c>
      <c r="M1266" s="8" t="s">
        <v>111</v>
      </c>
      <c r="N1266" s="39" t="s">
        <v>235</v>
      </c>
      <c r="O1266" s="35"/>
      <c r="P1266" s="35"/>
      <c r="Q1266" s="35"/>
      <c r="R1266" s="35"/>
      <c r="S1266" s="35"/>
      <c r="T1266" s="35"/>
      <c r="U1266" s="35"/>
      <c r="V1266" s="35"/>
      <c r="W1266" s="35"/>
      <c r="X1266" s="35"/>
    </row>
    <row r="1267" spans="1:24" ht="25.5">
      <c r="A1267" s="36">
        <v>1265</v>
      </c>
      <c r="B1267" s="7" t="s">
        <v>241</v>
      </c>
      <c r="C1267" s="4" t="s">
        <v>10</v>
      </c>
      <c r="D1267" s="4" t="s">
        <v>6</v>
      </c>
      <c r="E1267" s="37">
        <v>57</v>
      </c>
      <c r="F1267" s="37">
        <v>50</v>
      </c>
      <c r="G1267" s="6" t="s">
        <v>5</v>
      </c>
      <c r="H1267" s="5">
        <v>21</v>
      </c>
      <c r="I1267" s="4" t="s">
        <v>52</v>
      </c>
      <c r="J1267" s="3" t="s">
        <v>3</v>
      </c>
      <c r="K1267" s="2">
        <v>1990</v>
      </c>
      <c r="L1267" s="38" t="s">
        <v>2</v>
      </c>
      <c r="M1267" s="8" t="s">
        <v>111</v>
      </c>
      <c r="N1267" s="39" t="s">
        <v>235</v>
      </c>
      <c r="O1267" s="35"/>
      <c r="P1267" s="35"/>
      <c r="Q1267" s="35"/>
      <c r="R1267" s="35"/>
      <c r="S1267" s="35"/>
      <c r="T1267" s="35"/>
      <c r="U1267" s="35"/>
      <c r="V1267" s="35"/>
      <c r="W1267" s="35"/>
      <c r="X1267" s="35"/>
    </row>
    <row r="1268" spans="1:24" ht="25.5">
      <c r="A1268" s="36">
        <v>1266</v>
      </c>
      <c r="B1268" s="7" t="s">
        <v>240</v>
      </c>
      <c r="C1268" s="4" t="s">
        <v>10</v>
      </c>
      <c r="D1268" s="4" t="s">
        <v>9</v>
      </c>
      <c r="E1268" s="37">
        <v>89</v>
      </c>
      <c r="F1268" s="37">
        <v>82</v>
      </c>
      <c r="G1268" s="6" t="s">
        <v>5</v>
      </c>
      <c r="H1268" s="5">
        <v>221</v>
      </c>
      <c r="I1268" s="4" t="s">
        <v>52</v>
      </c>
      <c r="J1268" s="3" t="s">
        <v>3</v>
      </c>
      <c r="K1268" s="2">
        <v>2001</v>
      </c>
      <c r="L1268" s="38" t="s">
        <v>2</v>
      </c>
      <c r="M1268" s="8" t="s">
        <v>111</v>
      </c>
      <c r="N1268" s="39" t="s">
        <v>235</v>
      </c>
      <c r="O1268" s="35"/>
      <c r="P1268" s="35"/>
      <c r="Q1268" s="35"/>
      <c r="R1268" s="35"/>
      <c r="S1268" s="35"/>
      <c r="T1268" s="35"/>
      <c r="U1268" s="35"/>
      <c r="V1268" s="35"/>
      <c r="W1268" s="35"/>
      <c r="X1268" s="35"/>
    </row>
    <row r="1269" spans="1:24" ht="25.5">
      <c r="A1269" s="36">
        <v>1267</v>
      </c>
      <c r="B1269" s="7" t="s">
        <v>240</v>
      </c>
      <c r="C1269" s="4" t="s">
        <v>10</v>
      </c>
      <c r="D1269" s="4" t="s">
        <v>6</v>
      </c>
      <c r="E1269" s="37">
        <v>89</v>
      </c>
      <c r="F1269" s="37">
        <v>82</v>
      </c>
      <c r="G1269" s="6" t="s">
        <v>5</v>
      </c>
      <c r="H1269" s="5">
        <v>221</v>
      </c>
      <c r="I1269" s="4" t="s">
        <v>52</v>
      </c>
      <c r="J1269" s="3" t="s">
        <v>3</v>
      </c>
      <c r="K1269" s="2">
        <v>2001</v>
      </c>
      <c r="L1269" s="38" t="s">
        <v>2</v>
      </c>
      <c r="M1269" s="8" t="s">
        <v>111</v>
      </c>
      <c r="N1269" s="39" t="s">
        <v>235</v>
      </c>
      <c r="O1269" s="35"/>
      <c r="P1269" s="35"/>
      <c r="Q1269" s="35"/>
      <c r="R1269" s="35"/>
      <c r="S1269" s="35"/>
      <c r="T1269" s="35"/>
      <c r="U1269" s="35"/>
      <c r="V1269" s="35"/>
      <c r="W1269" s="35"/>
      <c r="X1269" s="35"/>
    </row>
    <row r="1270" spans="1:24" ht="25.5">
      <c r="A1270" s="36">
        <v>1268</v>
      </c>
      <c r="B1270" s="7" t="s">
        <v>239</v>
      </c>
      <c r="C1270" s="4" t="s">
        <v>10</v>
      </c>
      <c r="D1270" s="4" t="s">
        <v>9</v>
      </c>
      <c r="E1270" s="37">
        <v>38</v>
      </c>
      <c r="F1270" s="37">
        <v>31.6</v>
      </c>
      <c r="G1270" s="6" t="s">
        <v>5</v>
      </c>
      <c r="H1270" s="5">
        <v>105</v>
      </c>
      <c r="I1270" s="4" t="s">
        <v>52</v>
      </c>
      <c r="J1270" s="3" t="s">
        <v>3</v>
      </c>
      <c r="K1270" s="2">
        <v>1990</v>
      </c>
      <c r="L1270" s="38" t="s">
        <v>2</v>
      </c>
      <c r="M1270" s="8" t="s">
        <v>111</v>
      </c>
      <c r="N1270" s="39" t="s">
        <v>235</v>
      </c>
      <c r="O1270" s="35"/>
      <c r="P1270" s="35"/>
      <c r="Q1270" s="35"/>
      <c r="R1270" s="35"/>
      <c r="S1270" s="35"/>
      <c r="T1270" s="35"/>
      <c r="U1270" s="35"/>
      <c r="V1270" s="35"/>
      <c r="W1270" s="35"/>
      <c r="X1270" s="35"/>
    </row>
    <row r="1271" spans="1:24" ht="25.5">
      <c r="A1271" s="36">
        <v>1269</v>
      </c>
      <c r="B1271" s="7" t="s">
        <v>239</v>
      </c>
      <c r="C1271" s="4" t="s">
        <v>10</v>
      </c>
      <c r="D1271" s="4" t="s">
        <v>6</v>
      </c>
      <c r="E1271" s="37">
        <v>38</v>
      </c>
      <c r="F1271" s="37">
        <v>31.6</v>
      </c>
      <c r="G1271" s="6" t="s">
        <v>5</v>
      </c>
      <c r="H1271" s="5">
        <v>105</v>
      </c>
      <c r="I1271" s="4" t="s">
        <v>52</v>
      </c>
      <c r="J1271" s="3" t="s">
        <v>3</v>
      </c>
      <c r="K1271" s="2">
        <v>1990</v>
      </c>
      <c r="L1271" s="38" t="s">
        <v>2</v>
      </c>
      <c r="M1271" s="8" t="s">
        <v>111</v>
      </c>
      <c r="N1271" s="39" t="s">
        <v>235</v>
      </c>
      <c r="O1271" s="22"/>
      <c r="P1271" s="21"/>
      <c r="Q1271" s="20"/>
      <c r="R1271" s="19"/>
      <c r="S1271" s="13"/>
      <c r="T1271" s="12"/>
      <c r="U1271" s="11"/>
      <c r="V1271" s="10"/>
      <c r="W1271" s="10"/>
      <c r="X1271" s="35"/>
    </row>
    <row r="1272" spans="1:24" ht="25.5">
      <c r="A1272" s="36">
        <v>1270</v>
      </c>
      <c r="B1272" s="7" t="s">
        <v>238</v>
      </c>
      <c r="C1272" s="4" t="s">
        <v>10</v>
      </c>
      <c r="D1272" s="4" t="s">
        <v>9</v>
      </c>
      <c r="E1272" s="37">
        <v>57</v>
      </c>
      <c r="F1272" s="37">
        <v>50</v>
      </c>
      <c r="G1272" s="6" t="s">
        <v>5</v>
      </c>
      <c r="H1272" s="5">
        <v>21</v>
      </c>
      <c r="I1272" s="4" t="s">
        <v>52</v>
      </c>
      <c r="J1272" s="3" t="s">
        <v>51</v>
      </c>
      <c r="K1272" s="2">
        <v>1990</v>
      </c>
      <c r="L1272" s="38" t="s">
        <v>2</v>
      </c>
      <c r="M1272" s="8" t="s">
        <v>111</v>
      </c>
      <c r="N1272" s="39" t="s">
        <v>235</v>
      </c>
      <c r="O1272" s="22"/>
      <c r="P1272" s="21"/>
      <c r="Q1272" s="20"/>
      <c r="R1272" s="19"/>
      <c r="S1272" s="13"/>
      <c r="T1272" s="12"/>
      <c r="U1272" s="11"/>
      <c r="V1272" s="10"/>
      <c r="W1272" s="10"/>
      <c r="X1272" s="35"/>
    </row>
    <row r="1273" spans="1:24" ht="25.5">
      <c r="A1273" s="36">
        <v>1271</v>
      </c>
      <c r="B1273" s="7" t="s">
        <v>238</v>
      </c>
      <c r="C1273" s="4" t="s">
        <v>10</v>
      </c>
      <c r="D1273" s="4" t="s">
        <v>6</v>
      </c>
      <c r="E1273" s="37">
        <v>57</v>
      </c>
      <c r="F1273" s="37">
        <v>50</v>
      </c>
      <c r="G1273" s="6" t="s">
        <v>5</v>
      </c>
      <c r="H1273" s="5">
        <v>21</v>
      </c>
      <c r="I1273" s="4" t="s">
        <v>52</v>
      </c>
      <c r="J1273" s="3" t="s">
        <v>51</v>
      </c>
      <c r="K1273" s="2">
        <v>1990</v>
      </c>
      <c r="L1273" s="38" t="s">
        <v>2</v>
      </c>
      <c r="M1273" s="8" t="s">
        <v>111</v>
      </c>
      <c r="N1273" s="39" t="s">
        <v>235</v>
      </c>
      <c r="O1273" s="22"/>
      <c r="P1273" s="21"/>
      <c r="Q1273" s="20"/>
      <c r="R1273" s="19"/>
      <c r="S1273" s="13"/>
      <c r="T1273" s="12"/>
      <c r="U1273" s="11"/>
      <c r="V1273" s="10"/>
      <c r="W1273" s="10"/>
      <c r="X1273" s="35"/>
    </row>
    <row r="1274" spans="1:24" ht="25.5">
      <c r="A1274" s="36">
        <v>1272</v>
      </c>
      <c r="B1274" s="7" t="s">
        <v>237</v>
      </c>
      <c r="C1274" s="4" t="s">
        <v>10</v>
      </c>
      <c r="D1274" s="4" t="s">
        <v>9</v>
      </c>
      <c r="E1274" s="37">
        <v>45</v>
      </c>
      <c r="F1274" s="37">
        <v>38</v>
      </c>
      <c r="G1274" s="6" t="s">
        <v>5</v>
      </c>
      <c r="H1274" s="5">
        <v>82</v>
      </c>
      <c r="I1274" s="4" t="s">
        <v>52</v>
      </c>
      <c r="J1274" s="3" t="s">
        <v>3</v>
      </c>
      <c r="K1274" s="2">
        <v>1990</v>
      </c>
      <c r="L1274" s="38" t="s">
        <v>2</v>
      </c>
      <c r="M1274" s="8" t="s">
        <v>111</v>
      </c>
      <c r="N1274" s="39" t="s">
        <v>235</v>
      </c>
      <c r="O1274" s="22"/>
      <c r="P1274" s="21"/>
      <c r="Q1274" s="20"/>
      <c r="R1274" s="19"/>
      <c r="S1274" s="13"/>
      <c r="T1274" s="12"/>
      <c r="U1274" s="11"/>
      <c r="V1274" s="10"/>
      <c r="W1274" s="10"/>
      <c r="X1274" s="35"/>
    </row>
    <row r="1275" spans="1:24" ht="25.5">
      <c r="A1275" s="36">
        <v>1273</v>
      </c>
      <c r="B1275" s="7" t="s">
        <v>237</v>
      </c>
      <c r="C1275" s="4" t="s">
        <v>10</v>
      </c>
      <c r="D1275" s="4" t="s">
        <v>6</v>
      </c>
      <c r="E1275" s="37">
        <v>45</v>
      </c>
      <c r="F1275" s="37">
        <v>38</v>
      </c>
      <c r="G1275" s="6" t="s">
        <v>5</v>
      </c>
      <c r="H1275" s="5">
        <v>82</v>
      </c>
      <c r="I1275" s="4" t="s">
        <v>52</v>
      </c>
      <c r="J1275" s="3" t="s">
        <v>3</v>
      </c>
      <c r="K1275" s="2">
        <v>1990</v>
      </c>
      <c r="L1275" s="38" t="s">
        <v>2</v>
      </c>
      <c r="M1275" s="8" t="s">
        <v>111</v>
      </c>
      <c r="N1275" s="39" t="s">
        <v>235</v>
      </c>
      <c r="O1275" s="22"/>
      <c r="P1275" s="21"/>
      <c r="Q1275" s="20"/>
      <c r="R1275" s="19"/>
      <c r="S1275" s="13"/>
      <c r="T1275" s="12"/>
      <c r="U1275" s="11"/>
      <c r="V1275" s="10"/>
      <c r="W1275" s="10"/>
      <c r="X1275" s="35"/>
    </row>
    <row r="1276" spans="1:24" ht="25.5">
      <c r="A1276" s="36">
        <v>1274</v>
      </c>
      <c r="B1276" s="7" t="s">
        <v>236</v>
      </c>
      <c r="C1276" s="4" t="s">
        <v>10</v>
      </c>
      <c r="D1276" s="4" t="s">
        <v>9</v>
      </c>
      <c r="E1276" s="37">
        <v>32</v>
      </c>
      <c r="F1276" s="37">
        <v>25.6</v>
      </c>
      <c r="G1276" s="6" t="s">
        <v>5</v>
      </c>
      <c r="H1276" s="5">
        <v>66.5</v>
      </c>
      <c r="I1276" s="4" t="s">
        <v>52</v>
      </c>
      <c r="J1276" s="3" t="s">
        <v>3</v>
      </c>
      <c r="K1276" s="2">
        <v>2012</v>
      </c>
      <c r="L1276" s="38" t="s">
        <v>2</v>
      </c>
      <c r="M1276" s="8" t="s">
        <v>111</v>
      </c>
      <c r="N1276" s="39" t="s">
        <v>235</v>
      </c>
      <c r="O1276" s="22"/>
      <c r="P1276" s="21"/>
      <c r="Q1276" s="20"/>
      <c r="R1276" s="19"/>
      <c r="S1276" s="13"/>
      <c r="T1276" s="12"/>
      <c r="U1276" s="11"/>
      <c r="V1276" s="10"/>
      <c r="W1276" s="10"/>
      <c r="X1276" s="35"/>
    </row>
    <row r="1277" spans="1:24" ht="25.5">
      <c r="A1277" s="36">
        <v>1275</v>
      </c>
      <c r="B1277" s="7" t="s">
        <v>236</v>
      </c>
      <c r="C1277" s="4" t="s">
        <v>10</v>
      </c>
      <c r="D1277" s="4" t="s">
        <v>6</v>
      </c>
      <c r="E1277" s="37">
        <v>32</v>
      </c>
      <c r="F1277" s="37">
        <v>25.6</v>
      </c>
      <c r="G1277" s="6" t="s">
        <v>5</v>
      </c>
      <c r="H1277" s="5">
        <v>66.5</v>
      </c>
      <c r="I1277" s="4" t="s">
        <v>52</v>
      </c>
      <c r="J1277" s="3" t="s">
        <v>3</v>
      </c>
      <c r="K1277" s="2">
        <v>2012</v>
      </c>
      <c r="L1277" s="38" t="s">
        <v>2</v>
      </c>
      <c r="M1277" s="8" t="s">
        <v>111</v>
      </c>
      <c r="N1277" s="39" t="s">
        <v>235</v>
      </c>
      <c r="O1277" s="22"/>
      <c r="P1277" s="21"/>
      <c r="Q1277" s="20"/>
      <c r="R1277" s="19"/>
      <c r="S1277" s="13"/>
      <c r="T1277" s="12"/>
      <c r="U1277" s="11"/>
      <c r="V1277" s="10"/>
      <c r="W1277" s="10"/>
      <c r="X1277" s="35"/>
    </row>
    <row r="1278" spans="1:24" ht="33.75">
      <c r="A1278" s="36">
        <v>1276</v>
      </c>
      <c r="B1278" s="7" t="s">
        <v>234</v>
      </c>
      <c r="C1278" s="4" t="s">
        <v>10</v>
      </c>
      <c r="D1278" s="4" t="s">
        <v>9</v>
      </c>
      <c r="E1278" s="37">
        <v>377</v>
      </c>
      <c r="F1278" s="37">
        <v>361</v>
      </c>
      <c r="G1278" s="6" t="s">
        <v>5</v>
      </c>
      <c r="H1278" s="5">
        <f>32.5+84</f>
        <v>116.5</v>
      </c>
      <c r="I1278" s="4" t="s">
        <v>52</v>
      </c>
      <c r="J1278" s="3" t="s">
        <v>3</v>
      </c>
      <c r="K1278" s="2">
        <v>2018</v>
      </c>
      <c r="L1278" s="38" t="s">
        <v>2</v>
      </c>
      <c r="M1278" s="8" t="s">
        <v>111</v>
      </c>
      <c r="N1278" s="39">
        <v>21</v>
      </c>
      <c r="O1278" s="22"/>
      <c r="P1278" s="21"/>
      <c r="Q1278" s="20"/>
      <c r="R1278" s="19"/>
      <c r="S1278" s="13"/>
      <c r="T1278" s="12"/>
      <c r="U1278" s="11"/>
      <c r="V1278" s="10"/>
      <c r="W1278" s="10"/>
      <c r="X1278" s="35"/>
    </row>
    <row r="1279" spans="1:24" ht="33.75">
      <c r="A1279" s="36">
        <v>1277</v>
      </c>
      <c r="B1279" s="7" t="s">
        <v>234</v>
      </c>
      <c r="C1279" s="4" t="s">
        <v>10</v>
      </c>
      <c r="D1279" s="4" t="s">
        <v>6</v>
      </c>
      <c r="E1279" s="37">
        <v>377</v>
      </c>
      <c r="F1279" s="37">
        <v>361</v>
      </c>
      <c r="G1279" s="6" t="s">
        <v>5</v>
      </c>
      <c r="H1279" s="5">
        <f>32.5+84</f>
        <v>116.5</v>
      </c>
      <c r="I1279" s="4" t="s">
        <v>52</v>
      </c>
      <c r="J1279" s="3" t="s">
        <v>3</v>
      </c>
      <c r="K1279" s="2">
        <v>2018</v>
      </c>
      <c r="L1279" s="38" t="s">
        <v>2</v>
      </c>
      <c r="M1279" s="8" t="s">
        <v>111</v>
      </c>
      <c r="N1279" s="39">
        <v>21</v>
      </c>
      <c r="O1279" s="22"/>
      <c r="P1279" s="21"/>
      <c r="Q1279" s="20"/>
      <c r="R1279" s="19"/>
      <c r="S1279" s="13"/>
      <c r="T1279" s="12"/>
      <c r="U1279" s="11"/>
      <c r="V1279" s="10"/>
      <c r="W1279" s="10"/>
      <c r="X1279" s="35"/>
    </row>
    <row r="1280" spans="1:24" ht="33.75">
      <c r="A1280" s="36">
        <v>1278</v>
      </c>
      <c r="B1280" s="7" t="s">
        <v>234</v>
      </c>
      <c r="C1280" s="4" t="s">
        <v>7</v>
      </c>
      <c r="D1280" s="4" t="s">
        <v>9</v>
      </c>
      <c r="E1280" s="37">
        <v>89</v>
      </c>
      <c r="F1280" s="37">
        <v>82</v>
      </c>
      <c r="G1280" s="6" t="s">
        <v>5</v>
      </c>
      <c r="H1280" s="5">
        <f>32.5+84</f>
        <v>116.5</v>
      </c>
      <c r="I1280" s="4" t="s">
        <v>52</v>
      </c>
      <c r="J1280" s="3" t="s">
        <v>3</v>
      </c>
      <c r="K1280" s="2">
        <v>2018</v>
      </c>
      <c r="L1280" s="38" t="s">
        <v>2</v>
      </c>
      <c r="M1280" s="8" t="s">
        <v>111</v>
      </c>
      <c r="N1280" s="39">
        <v>21</v>
      </c>
      <c r="O1280" s="22"/>
      <c r="P1280" s="21"/>
      <c r="Q1280" s="20"/>
      <c r="R1280" s="19"/>
      <c r="S1280" s="13"/>
      <c r="T1280" s="12"/>
      <c r="U1280" s="11"/>
      <c r="V1280" s="10"/>
      <c r="W1280" s="10"/>
      <c r="X1280" s="35"/>
    </row>
    <row r="1281" spans="1:24" ht="33.75">
      <c r="A1281" s="36">
        <v>1279</v>
      </c>
      <c r="B1281" s="7" t="s">
        <v>234</v>
      </c>
      <c r="C1281" s="4" t="s">
        <v>7</v>
      </c>
      <c r="D1281" s="4" t="s">
        <v>6</v>
      </c>
      <c r="E1281" s="37">
        <v>57</v>
      </c>
      <c r="F1281" s="37">
        <v>50</v>
      </c>
      <c r="G1281" s="6" t="s">
        <v>5</v>
      </c>
      <c r="H1281" s="5">
        <f>32.5+84</f>
        <v>116.5</v>
      </c>
      <c r="I1281" s="4" t="s">
        <v>52</v>
      </c>
      <c r="J1281" s="3" t="s">
        <v>3</v>
      </c>
      <c r="K1281" s="2">
        <v>2018</v>
      </c>
      <c r="L1281" s="38" t="s">
        <v>2</v>
      </c>
      <c r="M1281" s="8" t="s">
        <v>111</v>
      </c>
      <c r="N1281" s="39">
        <v>21</v>
      </c>
      <c r="O1281" s="22"/>
      <c r="P1281" s="21"/>
      <c r="Q1281" s="20"/>
      <c r="R1281" s="19"/>
      <c r="S1281" s="13"/>
      <c r="T1281" s="12"/>
      <c r="U1281" s="11"/>
      <c r="V1281" s="10"/>
      <c r="W1281" s="10"/>
      <c r="X1281" s="35"/>
    </row>
    <row r="1282" spans="1:24" ht="25.5">
      <c r="A1282" s="36">
        <v>1280</v>
      </c>
      <c r="B1282" s="7" t="s">
        <v>232</v>
      </c>
      <c r="C1282" s="4" t="s">
        <v>10</v>
      </c>
      <c r="D1282" s="4" t="s">
        <v>9</v>
      </c>
      <c r="E1282" s="37">
        <v>377</v>
      </c>
      <c r="F1282" s="37">
        <v>361</v>
      </c>
      <c r="G1282" s="6" t="s">
        <v>5</v>
      </c>
      <c r="H1282" s="5">
        <f>12+4.5+6+4.5</f>
        <v>27</v>
      </c>
      <c r="I1282" s="4" t="s">
        <v>52</v>
      </c>
      <c r="J1282" s="3" t="s">
        <v>3</v>
      </c>
      <c r="K1282" s="2">
        <v>2018</v>
      </c>
      <c r="L1282" s="38" t="s">
        <v>2</v>
      </c>
      <c r="M1282" s="8" t="s">
        <v>111</v>
      </c>
      <c r="N1282" s="39">
        <v>21</v>
      </c>
      <c r="O1282" s="22"/>
      <c r="P1282" s="21"/>
      <c r="Q1282" s="20"/>
      <c r="R1282" s="19"/>
      <c r="S1282" s="13"/>
      <c r="T1282" s="12"/>
      <c r="U1282" s="11"/>
      <c r="V1282" s="10"/>
      <c r="W1282" s="10"/>
      <c r="X1282" s="35"/>
    </row>
    <row r="1283" spans="1:24" ht="25.5">
      <c r="A1283" s="36">
        <v>1281</v>
      </c>
      <c r="B1283" s="7" t="s">
        <v>233</v>
      </c>
      <c r="C1283" s="4" t="s">
        <v>10</v>
      </c>
      <c r="D1283" s="4" t="s">
        <v>6</v>
      </c>
      <c r="E1283" s="37">
        <v>377</v>
      </c>
      <c r="F1283" s="37">
        <v>361</v>
      </c>
      <c r="G1283" s="6" t="s">
        <v>5</v>
      </c>
      <c r="H1283" s="5">
        <f>12+4.5+6+4.5</f>
        <v>27</v>
      </c>
      <c r="I1283" s="4" t="s">
        <v>52</v>
      </c>
      <c r="J1283" s="3" t="s">
        <v>3</v>
      </c>
      <c r="K1283" s="2">
        <v>2018</v>
      </c>
      <c r="L1283" s="38" t="s">
        <v>2</v>
      </c>
      <c r="M1283" s="8" t="s">
        <v>111</v>
      </c>
      <c r="N1283" s="39">
        <v>21</v>
      </c>
      <c r="O1283" s="22"/>
      <c r="P1283" s="21"/>
      <c r="Q1283" s="20"/>
      <c r="R1283" s="19"/>
      <c r="S1283" s="13"/>
      <c r="T1283" s="12"/>
      <c r="U1283" s="11"/>
      <c r="V1283" s="10"/>
      <c r="W1283" s="10"/>
      <c r="X1283" s="35"/>
    </row>
    <row r="1284" spans="1:24" ht="25.5">
      <c r="A1284" s="36">
        <v>1282</v>
      </c>
      <c r="B1284" s="7" t="s">
        <v>232</v>
      </c>
      <c r="C1284" s="4" t="s">
        <v>7</v>
      </c>
      <c r="D1284" s="4" t="s">
        <v>9</v>
      </c>
      <c r="E1284" s="37">
        <v>89</v>
      </c>
      <c r="F1284" s="37">
        <v>82</v>
      </c>
      <c r="G1284" s="6" t="s">
        <v>5</v>
      </c>
      <c r="H1284" s="5">
        <f>12+4.5+6+4.5</f>
        <v>27</v>
      </c>
      <c r="I1284" s="4" t="s">
        <v>52</v>
      </c>
      <c r="J1284" s="3" t="s">
        <v>3</v>
      </c>
      <c r="K1284" s="2">
        <v>2018</v>
      </c>
      <c r="L1284" s="38" t="s">
        <v>2</v>
      </c>
      <c r="M1284" s="8" t="s">
        <v>111</v>
      </c>
      <c r="N1284" s="39">
        <v>21</v>
      </c>
      <c r="O1284" s="22"/>
      <c r="P1284" s="21"/>
      <c r="Q1284" s="20"/>
      <c r="R1284" s="19"/>
      <c r="S1284" s="13"/>
      <c r="T1284" s="12"/>
      <c r="U1284" s="11"/>
      <c r="V1284" s="10"/>
      <c r="W1284" s="10"/>
      <c r="X1284" s="35"/>
    </row>
    <row r="1285" spans="1:24" ht="25.5">
      <c r="A1285" s="36">
        <v>1283</v>
      </c>
      <c r="B1285" s="7" t="s">
        <v>232</v>
      </c>
      <c r="C1285" s="4" t="s">
        <v>7</v>
      </c>
      <c r="D1285" s="4" t="s">
        <v>6</v>
      </c>
      <c r="E1285" s="37">
        <v>57</v>
      </c>
      <c r="F1285" s="37">
        <v>50</v>
      </c>
      <c r="G1285" s="6" t="s">
        <v>5</v>
      </c>
      <c r="H1285" s="5">
        <f>12+4.5+6+4.5</f>
        <v>27</v>
      </c>
      <c r="I1285" s="4" t="s">
        <v>52</v>
      </c>
      <c r="J1285" s="3" t="s">
        <v>3</v>
      </c>
      <c r="K1285" s="2">
        <v>2018</v>
      </c>
      <c r="L1285" s="38" t="s">
        <v>2</v>
      </c>
      <c r="M1285" s="8" t="s">
        <v>111</v>
      </c>
      <c r="N1285" s="39">
        <v>21</v>
      </c>
      <c r="O1285" s="22"/>
      <c r="P1285" s="21"/>
      <c r="Q1285" s="20"/>
      <c r="R1285" s="19"/>
      <c r="S1285" s="13"/>
      <c r="T1285" s="12"/>
      <c r="U1285" s="11"/>
      <c r="V1285" s="10"/>
      <c r="W1285" s="10"/>
      <c r="X1285" s="35"/>
    </row>
    <row r="1286" spans="1:24" ht="25.5">
      <c r="A1286" s="36">
        <v>1284</v>
      </c>
      <c r="B1286" s="7" t="s">
        <v>231</v>
      </c>
      <c r="C1286" s="4" t="s">
        <v>10</v>
      </c>
      <c r="D1286" s="4" t="s">
        <v>9</v>
      </c>
      <c r="E1286" s="37">
        <v>377</v>
      </c>
      <c r="F1286" s="37">
        <v>361</v>
      </c>
      <c r="G1286" s="6" t="s">
        <v>5</v>
      </c>
      <c r="H1286" s="5">
        <v>37</v>
      </c>
      <c r="I1286" s="4" t="s">
        <v>52</v>
      </c>
      <c r="J1286" s="3" t="s">
        <v>3</v>
      </c>
      <c r="K1286" s="2">
        <v>2018</v>
      </c>
      <c r="L1286" s="38" t="s">
        <v>2</v>
      </c>
      <c r="M1286" s="8" t="s">
        <v>111</v>
      </c>
      <c r="N1286" s="39">
        <v>21</v>
      </c>
      <c r="O1286" s="22"/>
      <c r="P1286" s="21"/>
      <c r="Q1286" s="20"/>
      <c r="R1286" s="19"/>
      <c r="S1286" s="13"/>
      <c r="T1286" s="12"/>
      <c r="U1286" s="11"/>
      <c r="V1286" s="10"/>
      <c r="W1286" s="10"/>
      <c r="X1286" s="35"/>
    </row>
    <row r="1287" spans="1:24" ht="25.5">
      <c r="A1287" s="36">
        <v>1285</v>
      </c>
      <c r="B1287" s="7" t="s">
        <v>230</v>
      </c>
      <c r="C1287" s="4" t="s">
        <v>10</v>
      </c>
      <c r="D1287" s="4" t="s">
        <v>6</v>
      </c>
      <c r="E1287" s="37">
        <v>377</v>
      </c>
      <c r="F1287" s="37">
        <v>361</v>
      </c>
      <c r="G1287" s="6" t="s">
        <v>5</v>
      </c>
      <c r="H1287" s="5">
        <v>37</v>
      </c>
      <c r="I1287" s="4" t="s">
        <v>52</v>
      </c>
      <c r="J1287" s="3" t="s">
        <v>3</v>
      </c>
      <c r="K1287" s="2">
        <v>2018</v>
      </c>
      <c r="L1287" s="38" t="s">
        <v>2</v>
      </c>
      <c r="M1287" s="8" t="s">
        <v>111</v>
      </c>
      <c r="N1287" s="39">
        <v>21</v>
      </c>
      <c r="O1287" s="22"/>
      <c r="P1287" s="21"/>
      <c r="Q1287" s="20"/>
      <c r="R1287" s="19"/>
      <c r="S1287" s="13"/>
      <c r="T1287" s="12"/>
      <c r="U1287" s="11"/>
      <c r="V1287" s="10"/>
      <c r="W1287" s="10"/>
      <c r="X1287" s="35"/>
    </row>
    <row r="1288" spans="1:24" ht="25.5">
      <c r="A1288" s="36">
        <v>1286</v>
      </c>
      <c r="B1288" s="7" t="s">
        <v>230</v>
      </c>
      <c r="C1288" s="4" t="s">
        <v>7</v>
      </c>
      <c r="D1288" s="4" t="s">
        <v>9</v>
      </c>
      <c r="E1288" s="37">
        <v>89</v>
      </c>
      <c r="F1288" s="37">
        <v>82</v>
      </c>
      <c r="G1288" s="6" t="s">
        <v>5</v>
      </c>
      <c r="H1288" s="5">
        <v>37</v>
      </c>
      <c r="I1288" s="4" t="s">
        <v>52</v>
      </c>
      <c r="J1288" s="3" t="s">
        <v>3</v>
      </c>
      <c r="K1288" s="2">
        <v>2018</v>
      </c>
      <c r="L1288" s="38" t="s">
        <v>2</v>
      </c>
      <c r="M1288" s="8" t="s">
        <v>111</v>
      </c>
      <c r="N1288" s="39">
        <v>21</v>
      </c>
      <c r="O1288" s="22"/>
      <c r="P1288" s="21"/>
      <c r="Q1288" s="20"/>
      <c r="R1288" s="19"/>
      <c r="S1288" s="13"/>
      <c r="T1288" s="12"/>
      <c r="U1288" s="11"/>
      <c r="V1288" s="10"/>
      <c r="W1288" s="10"/>
      <c r="X1288" s="35"/>
    </row>
    <row r="1289" spans="1:24" ht="25.5">
      <c r="A1289" s="36">
        <v>1287</v>
      </c>
      <c r="B1289" s="7" t="s">
        <v>229</v>
      </c>
      <c r="C1289" s="4" t="s">
        <v>7</v>
      </c>
      <c r="D1289" s="4" t="s">
        <v>6</v>
      </c>
      <c r="E1289" s="37">
        <v>57</v>
      </c>
      <c r="F1289" s="37">
        <v>50</v>
      </c>
      <c r="G1289" s="6" t="s">
        <v>5</v>
      </c>
      <c r="H1289" s="5">
        <v>37</v>
      </c>
      <c r="I1289" s="4" t="s">
        <v>52</v>
      </c>
      <c r="J1289" s="3" t="s">
        <v>3</v>
      </c>
      <c r="K1289" s="2">
        <v>2018</v>
      </c>
      <c r="L1289" s="38" t="s">
        <v>2</v>
      </c>
      <c r="M1289" s="8" t="s">
        <v>111</v>
      </c>
      <c r="N1289" s="39">
        <v>21</v>
      </c>
      <c r="O1289" s="22"/>
      <c r="P1289" s="21"/>
      <c r="Q1289" s="20"/>
      <c r="R1289" s="19"/>
      <c r="S1289" s="13"/>
      <c r="T1289" s="12"/>
      <c r="U1289" s="11"/>
      <c r="V1289" s="10"/>
      <c r="W1289" s="10"/>
      <c r="X1289" s="35"/>
    </row>
    <row r="1290" spans="1:24" ht="25.5">
      <c r="A1290" s="36">
        <v>1288</v>
      </c>
      <c r="B1290" s="7" t="s">
        <v>228</v>
      </c>
      <c r="C1290" s="4" t="s">
        <v>10</v>
      </c>
      <c r="D1290" s="4" t="s">
        <v>9</v>
      </c>
      <c r="E1290" s="37">
        <v>377</v>
      </c>
      <c r="F1290" s="37">
        <v>361</v>
      </c>
      <c r="G1290" s="6" t="s">
        <v>5</v>
      </c>
      <c r="H1290" s="5">
        <v>20</v>
      </c>
      <c r="I1290" s="4" t="s">
        <v>52</v>
      </c>
      <c r="J1290" s="3" t="s">
        <v>3</v>
      </c>
      <c r="K1290" s="2">
        <v>2018</v>
      </c>
      <c r="L1290" s="38" t="s">
        <v>2</v>
      </c>
      <c r="M1290" s="8" t="s">
        <v>111</v>
      </c>
      <c r="N1290" s="39">
        <v>21</v>
      </c>
      <c r="O1290" s="22"/>
      <c r="P1290" s="21"/>
      <c r="Q1290" s="20"/>
      <c r="R1290" s="19"/>
      <c r="S1290" s="13"/>
      <c r="T1290" s="12"/>
      <c r="U1290" s="11"/>
      <c r="V1290" s="10"/>
      <c r="W1290" s="10"/>
      <c r="X1290" s="35"/>
    </row>
    <row r="1291" spans="1:24" ht="25.5">
      <c r="A1291" s="36">
        <v>1289</v>
      </c>
      <c r="B1291" s="7" t="s">
        <v>227</v>
      </c>
      <c r="C1291" s="4" t="s">
        <v>10</v>
      </c>
      <c r="D1291" s="4" t="s">
        <v>6</v>
      </c>
      <c r="E1291" s="37">
        <v>377</v>
      </c>
      <c r="F1291" s="37">
        <v>361</v>
      </c>
      <c r="G1291" s="6" t="s">
        <v>5</v>
      </c>
      <c r="H1291" s="5">
        <v>20</v>
      </c>
      <c r="I1291" s="4" t="s">
        <v>52</v>
      </c>
      <c r="J1291" s="3" t="s">
        <v>3</v>
      </c>
      <c r="K1291" s="2">
        <v>2018</v>
      </c>
      <c r="L1291" s="38" t="s">
        <v>2</v>
      </c>
      <c r="M1291" s="8" t="s">
        <v>111</v>
      </c>
      <c r="N1291" s="39">
        <v>21</v>
      </c>
      <c r="O1291" s="22"/>
      <c r="P1291" s="21"/>
      <c r="Q1291" s="20"/>
      <c r="R1291" s="19"/>
      <c r="S1291" s="13"/>
      <c r="T1291" s="12"/>
      <c r="U1291" s="11"/>
      <c r="V1291" s="10"/>
      <c r="W1291" s="10"/>
      <c r="X1291" s="35"/>
    </row>
    <row r="1292" spans="1:24" ht="25.5">
      <c r="A1292" s="36">
        <v>1290</v>
      </c>
      <c r="B1292" s="7" t="s">
        <v>227</v>
      </c>
      <c r="C1292" s="4" t="s">
        <v>7</v>
      </c>
      <c r="D1292" s="4" t="s">
        <v>9</v>
      </c>
      <c r="E1292" s="37">
        <v>89</v>
      </c>
      <c r="F1292" s="37">
        <v>82</v>
      </c>
      <c r="G1292" s="6" t="s">
        <v>5</v>
      </c>
      <c r="H1292" s="5">
        <f>8.5+7.5+4</f>
        <v>20</v>
      </c>
      <c r="I1292" s="4" t="s">
        <v>52</v>
      </c>
      <c r="J1292" s="3" t="s">
        <v>3</v>
      </c>
      <c r="K1292" s="2">
        <v>2018</v>
      </c>
      <c r="L1292" s="38" t="s">
        <v>2</v>
      </c>
      <c r="M1292" s="8" t="s">
        <v>111</v>
      </c>
      <c r="N1292" s="39">
        <v>21</v>
      </c>
      <c r="O1292" s="22"/>
      <c r="P1292" s="21"/>
      <c r="Q1292" s="20"/>
      <c r="R1292" s="19"/>
      <c r="S1292" s="13"/>
      <c r="T1292" s="12"/>
      <c r="U1292" s="11"/>
      <c r="V1292" s="10"/>
      <c r="W1292" s="10"/>
      <c r="X1292" s="35"/>
    </row>
    <row r="1293" spans="1:24" ht="25.5">
      <c r="A1293" s="36">
        <v>1291</v>
      </c>
      <c r="B1293" s="7" t="s">
        <v>226</v>
      </c>
      <c r="C1293" s="4" t="s">
        <v>7</v>
      </c>
      <c r="D1293" s="4" t="s">
        <v>6</v>
      </c>
      <c r="E1293" s="37">
        <v>57</v>
      </c>
      <c r="F1293" s="37">
        <v>50</v>
      </c>
      <c r="G1293" s="6" t="s">
        <v>5</v>
      </c>
      <c r="H1293" s="5">
        <f>8.5+7.5+4</f>
        <v>20</v>
      </c>
      <c r="I1293" s="4" t="s">
        <v>52</v>
      </c>
      <c r="J1293" s="3" t="s">
        <v>3</v>
      </c>
      <c r="K1293" s="2">
        <v>2018</v>
      </c>
      <c r="L1293" s="38" t="s">
        <v>2</v>
      </c>
      <c r="M1293" s="8" t="s">
        <v>111</v>
      </c>
      <c r="N1293" s="39">
        <v>21</v>
      </c>
      <c r="O1293" s="22"/>
      <c r="P1293" s="21"/>
      <c r="Q1293" s="20"/>
      <c r="R1293" s="19"/>
      <c r="S1293" s="13"/>
      <c r="T1293" s="12"/>
      <c r="U1293" s="11"/>
      <c r="V1293" s="10"/>
      <c r="W1293" s="10"/>
      <c r="X1293" s="35"/>
    </row>
    <row r="1294" spans="1:24" ht="25.5">
      <c r="A1294" s="36">
        <v>1292</v>
      </c>
      <c r="B1294" s="7" t="s">
        <v>225</v>
      </c>
      <c r="C1294" s="4" t="s">
        <v>10</v>
      </c>
      <c r="D1294" s="4" t="s">
        <v>9</v>
      </c>
      <c r="E1294" s="37">
        <v>377</v>
      </c>
      <c r="F1294" s="37">
        <v>361</v>
      </c>
      <c r="G1294" s="6" t="s">
        <v>5</v>
      </c>
      <c r="H1294" s="5">
        <v>86.5</v>
      </c>
      <c r="I1294" s="4" t="s">
        <v>52</v>
      </c>
      <c r="J1294" s="3" t="s">
        <v>3</v>
      </c>
      <c r="K1294" s="2">
        <v>2018</v>
      </c>
      <c r="L1294" s="38" t="s">
        <v>2</v>
      </c>
      <c r="M1294" s="8" t="s">
        <v>111</v>
      </c>
      <c r="N1294" s="39">
        <v>21</v>
      </c>
      <c r="O1294" s="22"/>
      <c r="P1294" s="21"/>
      <c r="Q1294" s="20"/>
      <c r="R1294" s="19"/>
      <c r="S1294" s="13"/>
      <c r="T1294" s="12"/>
      <c r="U1294" s="11"/>
      <c r="V1294" s="10"/>
      <c r="W1294" s="10"/>
      <c r="X1294" s="35"/>
    </row>
    <row r="1295" spans="1:24" ht="25.5">
      <c r="A1295" s="36">
        <v>1293</v>
      </c>
      <c r="B1295" s="7" t="s">
        <v>225</v>
      </c>
      <c r="C1295" s="4" t="s">
        <v>10</v>
      </c>
      <c r="D1295" s="4" t="s">
        <v>6</v>
      </c>
      <c r="E1295" s="37">
        <v>377</v>
      </c>
      <c r="F1295" s="37">
        <v>361</v>
      </c>
      <c r="G1295" s="6" t="s">
        <v>5</v>
      </c>
      <c r="H1295" s="5">
        <v>86.5</v>
      </c>
      <c r="I1295" s="4" t="s">
        <v>52</v>
      </c>
      <c r="J1295" s="3" t="s">
        <v>3</v>
      </c>
      <c r="K1295" s="2">
        <v>2018</v>
      </c>
      <c r="L1295" s="38" t="s">
        <v>2</v>
      </c>
      <c r="M1295" s="8" t="s">
        <v>111</v>
      </c>
      <c r="N1295" s="39">
        <v>21</v>
      </c>
      <c r="O1295" s="22"/>
      <c r="P1295" s="21"/>
      <c r="Q1295" s="20"/>
      <c r="R1295" s="19"/>
      <c r="S1295" s="13"/>
      <c r="T1295" s="12"/>
      <c r="U1295" s="11"/>
      <c r="V1295" s="10"/>
      <c r="W1295" s="10"/>
      <c r="X1295" s="35"/>
    </row>
    <row r="1296" spans="1:24" ht="25.5">
      <c r="A1296" s="36">
        <v>1294</v>
      </c>
      <c r="B1296" s="7" t="s">
        <v>225</v>
      </c>
      <c r="C1296" s="4" t="s">
        <v>7</v>
      </c>
      <c r="D1296" s="4" t="s">
        <v>9</v>
      </c>
      <c r="E1296" s="37">
        <v>89</v>
      </c>
      <c r="F1296" s="37">
        <v>82</v>
      </c>
      <c r="G1296" s="6" t="s">
        <v>5</v>
      </c>
      <c r="H1296" s="5">
        <v>86.5</v>
      </c>
      <c r="I1296" s="4" t="s">
        <v>52</v>
      </c>
      <c r="J1296" s="3" t="s">
        <v>3</v>
      </c>
      <c r="K1296" s="2">
        <v>2018</v>
      </c>
      <c r="L1296" s="38" t="s">
        <v>2</v>
      </c>
      <c r="M1296" s="8" t="s">
        <v>111</v>
      </c>
      <c r="N1296" s="39">
        <v>21</v>
      </c>
      <c r="O1296" s="22"/>
      <c r="P1296" s="21"/>
      <c r="Q1296" s="20"/>
      <c r="R1296" s="19"/>
      <c r="S1296" s="13"/>
      <c r="T1296" s="12"/>
      <c r="U1296" s="11"/>
      <c r="V1296" s="10"/>
      <c r="W1296" s="10"/>
      <c r="X1296" s="35"/>
    </row>
    <row r="1297" spans="1:24" ht="25.5">
      <c r="A1297" s="36">
        <v>1295</v>
      </c>
      <c r="B1297" s="7" t="s">
        <v>225</v>
      </c>
      <c r="C1297" s="4" t="s">
        <v>7</v>
      </c>
      <c r="D1297" s="4" t="s">
        <v>6</v>
      </c>
      <c r="E1297" s="37">
        <v>57</v>
      </c>
      <c r="F1297" s="37">
        <v>50</v>
      </c>
      <c r="G1297" s="6" t="s">
        <v>5</v>
      </c>
      <c r="H1297" s="5">
        <v>86.5</v>
      </c>
      <c r="I1297" s="4" t="s">
        <v>52</v>
      </c>
      <c r="J1297" s="3" t="s">
        <v>3</v>
      </c>
      <c r="K1297" s="2">
        <v>2018</v>
      </c>
      <c r="L1297" s="38" t="s">
        <v>2</v>
      </c>
      <c r="M1297" s="8" t="s">
        <v>111</v>
      </c>
      <c r="N1297" s="39">
        <v>21</v>
      </c>
      <c r="O1297" s="22"/>
      <c r="P1297" s="21"/>
      <c r="Q1297" s="20"/>
      <c r="R1297" s="19"/>
      <c r="S1297" s="13"/>
      <c r="T1297" s="12"/>
      <c r="U1297" s="11"/>
      <c r="V1297" s="10"/>
      <c r="W1297" s="10"/>
      <c r="X1297" s="35"/>
    </row>
    <row r="1298" spans="1:24" ht="25.5">
      <c r="A1298" s="36">
        <v>1296</v>
      </c>
      <c r="B1298" s="7" t="s">
        <v>224</v>
      </c>
      <c r="C1298" s="4" t="s">
        <v>10</v>
      </c>
      <c r="D1298" s="4" t="s">
        <v>9</v>
      </c>
      <c r="E1298" s="37">
        <v>377</v>
      </c>
      <c r="F1298" s="37">
        <v>361</v>
      </c>
      <c r="G1298" s="6" t="s">
        <v>5</v>
      </c>
      <c r="H1298" s="5">
        <f>7.5+14.5+7.5</f>
        <v>29.5</v>
      </c>
      <c r="I1298" s="4" t="s">
        <v>52</v>
      </c>
      <c r="J1298" s="3" t="s">
        <v>3</v>
      </c>
      <c r="K1298" s="2">
        <v>2018</v>
      </c>
      <c r="L1298" s="38" t="s">
        <v>2</v>
      </c>
      <c r="M1298" s="8" t="s">
        <v>111</v>
      </c>
      <c r="N1298" s="39">
        <v>21</v>
      </c>
      <c r="O1298" s="22"/>
      <c r="P1298" s="21"/>
      <c r="Q1298" s="20"/>
      <c r="R1298" s="19"/>
      <c r="S1298" s="13"/>
      <c r="T1298" s="12"/>
      <c r="U1298" s="11"/>
      <c r="V1298" s="10"/>
      <c r="W1298" s="10"/>
      <c r="X1298" s="35"/>
    </row>
    <row r="1299" spans="1:24" ht="25.5">
      <c r="A1299" s="36">
        <v>1297</v>
      </c>
      <c r="B1299" s="7" t="s">
        <v>224</v>
      </c>
      <c r="C1299" s="4" t="s">
        <v>10</v>
      </c>
      <c r="D1299" s="4" t="s">
        <v>6</v>
      </c>
      <c r="E1299" s="37">
        <v>377</v>
      </c>
      <c r="F1299" s="37">
        <v>361</v>
      </c>
      <c r="G1299" s="6" t="s">
        <v>5</v>
      </c>
      <c r="H1299" s="5">
        <f>7.5+14.5+7.5</f>
        <v>29.5</v>
      </c>
      <c r="I1299" s="4" t="s">
        <v>52</v>
      </c>
      <c r="J1299" s="3" t="s">
        <v>3</v>
      </c>
      <c r="K1299" s="2">
        <v>2018</v>
      </c>
      <c r="L1299" s="38" t="s">
        <v>2</v>
      </c>
      <c r="M1299" s="8" t="s">
        <v>111</v>
      </c>
      <c r="N1299" s="39">
        <v>21</v>
      </c>
      <c r="O1299" s="22"/>
      <c r="P1299" s="21"/>
      <c r="Q1299" s="20"/>
      <c r="R1299" s="19"/>
      <c r="S1299" s="13"/>
      <c r="T1299" s="12"/>
      <c r="U1299" s="11"/>
      <c r="V1299" s="10"/>
      <c r="W1299" s="10"/>
      <c r="X1299" s="35"/>
    </row>
    <row r="1300" spans="1:24" ht="25.5">
      <c r="A1300" s="36">
        <v>1298</v>
      </c>
      <c r="B1300" s="7" t="s">
        <v>224</v>
      </c>
      <c r="C1300" s="4" t="s">
        <v>7</v>
      </c>
      <c r="D1300" s="4" t="s">
        <v>9</v>
      </c>
      <c r="E1300" s="37">
        <v>89</v>
      </c>
      <c r="F1300" s="37">
        <v>82</v>
      </c>
      <c r="G1300" s="6" t="s">
        <v>5</v>
      </c>
      <c r="H1300" s="5">
        <f>7.5+14.5+7.5</f>
        <v>29.5</v>
      </c>
      <c r="I1300" s="4" t="s">
        <v>52</v>
      </c>
      <c r="J1300" s="3" t="s">
        <v>3</v>
      </c>
      <c r="K1300" s="2">
        <v>2018</v>
      </c>
      <c r="L1300" s="38" t="s">
        <v>2</v>
      </c>
      <c r="M1300" s="8" t="s">
        <v>111</v>
      </c>
      <c r="N1300" s="39">
        <v>21</v>
      </c>
      <c r="O1300" s="22"/>
      <c r="P1300" s="21"/>
      <c r="Q1300" s="20"/>
      <c r="R1300" s="19"/>
      <c r="S1300" s="13"/>
      <c r="T1300" s="12"/>
      <c r="U1300" s="11"/>
      <c r="V1300" s="10"/>
      <c r="W1300" s="10"/>
      <c r="X1300" s="35"/>
    </row>
    <row r="1301" spans="1:24" ht="25.5">
      <c r="A1301" s="36">
        <v>1299</v>
      </c>
      <c r="B1301" s="7" t="s">
        <v>224</v>
      </c>
      <c r="C1301" s="4" t="s">
        <v>7</v>
      </c>
      <c r="D1301" s="4" t="s">
        <v>6</v>
      </c>
      <c r="E1301" s="37">
        <v>57</v>
      </c>
      <c r="F1301" s="37">
        <v>50</v>
      </c>
      <c r="G1301" s="6" t="s">
        <v>5</v>
      </c>
      <c r="H1301" s="5">
        <f>7.5+14.5+7.5</f>
        <v>29.5</v>
      </c>
      <c r="I1301" s="4" t="s">
        <v>52</v>
      </c>
      <c r="J1301" s="3" t="s">
        <v>3</v>
      </c>
      <c r="K1301" s="2">
        <v>2018</v>
      </c>
      <c r="L1301" s="38" t="s">
        <v>2</v>
      </c>
      <c r="M1301" s="8" t="s">
        <v>111</v>
      </c>
      <c r="N1301" s="39">
        <v>21</v>
      </c>
      <c r="O1301" s="22"/>
      <c r="P1301" s="21"/>
      <c r="Q1301" s="20"/>
      <c r="R1301" s="19"/>
      <c r="S1301" s="13"/>
      <c r="T1301" s="12"/>
      <c r="U1301" s="11"/>
      <c r="V1301" s="10"/>
      <c r="W1301" s="10"/>
      <c r="X1301" s="35"/>
    </row>
    <row r="1302" spans="1:24" ht="25.5">
      <c r="A1302" s="36">
        <v>1300</v>
      </c>
      <c r="B1302" s="7" t="s">
        <v>223</v>
      </c>
      <c r="C1302" s="4" t="s">
        <v>10</v>
      </c>
      <c r="D1302" s="4" t="s">
        <v>9</v>
      </c>
      <c r="E1302" s="37">
        <v>377</v>
      </c>
      <c r="F1302" s="37">
        <v>361</v>
      </c>
      <c r="G1302" s="6" t="s">
        <v>5</v>
      </c>
      <c r="H1302" s="5">
        <v>190</v>
      </c>
      <c r="I1302" s="4" t="s">
        <v>52</v>
      </c>
      <c r="J1302" s="3" t="s">
        <v>3</v>
      </c>
      <c r="K1302" s="2">
        <v>2018</v>
      </c>
      <c r="L1302" s="38" t="s">
        <v>2</v>
      </c>
      <c r="M1302" s="8" t="s">
        <v>111</v>
      </c>
      <c r="N1302" s="39">
        <v>21</v>
      </c>
      <c r="O1302" s="22"/>
      <c r="P1302" s="21"/>
      <c r="Q1302" s="20"/>
      <c r="R1302" s="19"/>
      <c r="S1302" s="13"/>
      <c r="T1302" s="12"/>
      <c r="U1302" s="11"/>
      <c r="V1302" s="10"/>
      <c r="W1302" s="10"/>
      <c r="X1302" s="35"/>
    </row>
    <row r="1303" spans="1:24" ht="25.5">
      <c r="A1303" s="36">
        <v>1301</v>
      </c>
      <c r="B1303" s="7" t="s">
        <v>223</v>
      </c>
      <c r="C1303" s="4" t="s">
        <v>10</v>
      </c>
      <c r="D1303" s="4" t="s">
        <v>6</v>
      </c>
      <c r="E1303" s="37">
        <v>377</v>
      </c>
      <c r="F1303" s="37">
        <v>361</v>
      </c>
      <c r="G1303" s="6" t="s">
        <v>5</v>
      </c>
      <c r="H1303" s="5">
        <v>190</v>
      </c>
      <c r="I1303" s="4" t="s">
        <v>52</v>
      </c>
      <c r="J1303" s="3" t="s">
        <v>3</v>
      </c>
      <c r="K1303" s="2">
        <v>2018</v>
      </c>
      <c r="L1303" s="38" t="s">
        <v>2</v>
      </c>
      <c r="M1303" s="8" t="s">
        <v>111</v>
      </c>
      <c r="N1303" s="39">
        <v>21</v>
      </c>
      <c r="O1303" s="22"/>
      <c r="P1303" s="21"/>
      <c r="Q1303" s="20"/>
      <c r="R1303" s="19"/>
      <c r="S1303" s="13"/>
      <c r="T1303" s="12"/>
      <c r="U1303" s="11"/>
      <c r="V1303" s="10"/>
      <c r="W1303" s="10"/>
      <c r="X1303" s="35"/>
    </row>
    <row r="1304" spans="1:24" ht="25.5">
      <c r="A1304" s="36">
        <v>1302</v>
      </c>
      <c r="B1304" s="7" t="s">
        <v>223</v>
      </c>
      <c r="C1304" s="4" t="s">
        <v>7</v>
      </c>
      <c r="D1304" s="4" t="s">
        <v>9</v>
      </c>
      <c r="E1304" s="37">
        <v>89</v>
      </c>
      <c r="F1304" s="37">
        <v>82</v>
      </c>
      <c r="G1304" s="6" t="s">
        <v>5</v>
      </c>
      <c r="H1304" s="5">
        <v>190</v>
      </c>
      <c r="I1304" s="4" t="s">
        <v>52</v>
      </c>
      <c r="J1304" s="3" t="s">
        <v>3</v>
      </c>
      <c r="K1304" s="2">
        <v>2018</v>
      </c>
      <c r="L1304" s="38" t="s">
        <v>2</v>
      </c>
      <c r="M1304" s="8" t="s">
        <v>111</v>
      </c>
      <c r="N1304" s="39">
        <v>21</v>
      </c>
      <c r="O1304" s="22"/>
      <c r="P1304" s="21"/>
      <c r="Q1304" s="20"/>
      <c r="R1304" s="19"/>
      <c r="S1304" s="13"/>
      <c r="T1304" s="12"/>
      <c r="U1304" s="11"/>
      <c r="V1304" s="10"/>
      <c r="W1304" s="10"/>
      <c r="X1304" s="35"/>
    </row>
    <row r="1305" spans="1:24" ht="25.5">
      <c r="A1305" s="36">
        <v>1303</v>
      </c>
      <c r="B1305" s="7" t="s">
        <v>223</v>
      </c>
      <c r="C1305" s="4" t="s">
        <v>7</v>
      </c>
      <c r="D1305" s="4" t="s">
        <v>6</v>
      </c>
      <c r="E1305" s="37">
        <v>57</v>
      </c>
      <c r="F1305" s="37">
        <v>50</v>
      </c>
      <c r="G1305" s="6" t="s">
        <v>5</v>
      </c>
      <c r="H1305" s="5">
        <v>190</v>
      </c>
      <c r="I1305" s="4" t="s">
        <v>52</v>
      </c>
      <c r="J1305" s="3" t="s">
        <v>3</v>
      </c>
      <c r="K1305" s="2">
        <v>2018</v>
      </c>
      <c r="L1305" s="38" t="s">
        <v>2</v>
      </c>
      <c r="M1305" s="8" t="s">
        <v>111</v>
      </c>
      <c r="N1305" s="39">
        <v>21</v>
      </c>
      <c r="O1305" s="22"/>
      <c r="P1305" s="21"/>
      <c r="Q1305" s="20"/>
      <c r="R1305" s="19"/>
      <c r="S1305" s="13"/>
      <c r="T1305" s="12"/>
      <c r="U1305" s="11"/>
      <c r="V1305" s="10"/>
      <c r="W1305" s="10"/>
      <c r="X1305" s="35"/>
    </row>
    <row r="1306" spans="1:24" ht="25.5">
      <c r="A1306" s="36">
        <v>1304</v>
      </c>
      <c r="B1306" s="7" t="s">
        <v>221</v>
      </c>
      <c r="C1306" s="4" t="s">
        <v>10</v>
      </c>
      <c r="D1306" s="4" t="s">
        <v>9</v>
      </c>
      <c r="E1306" s="37">
        <v>377</v>
      </c>
      <c r="F1306" s="37">
        <v>361</v>
      </c>
      <c r="G1306" s="6" t="s">
        <v>5</v>
      </c>
      <c r="H1306" s="5">
        <v>116</v>
      </c>
      <c r="I1306" s="4" t="s">
        <v>52</v>
      </c>
      <c r="J1306" s="3" t="s">
        <v>3</v>
      </c>
      <c r="K1306" s="2">
        <v>2018</v>
      </c>
      <c r="L1306" s="38" t="s">
        <v>2</v>
      </c>
      <c r="M1306" s="8" t="s">
        <v>111</v>
      </c>
      <c r="N1306" s="39">
        <v>21</v>
      </c>
      <c r="O1306" s="22"/>
      <c r="P1306" s="21"/>
      <c r="Q1306" s="20"/>
      <c r="R1306" s="19"/>
      <c r="S1306" s="13"/>
      <c r="T1306" s="12"/>
      <c r="U1306" s="11"/>
      <c r="V1306" s="10"/>
      <c r="W1306" s="10"/>
      <c r="X1306" s="35"/>
    </row>
    <row r="1307" spans="1:24" ht="25.5">
      <c r="A1307" s="36">
        <v>1305</v>
      </c>
      <c r="B1307" s="7" t="s">
        <v>221</v>
      </c>
      <c r="C1307" s="4" t="s">
        <v>10</v>
      </c>
      <c r="D1307" s="4" t="s">
        <v>6</v>
      </c>
      <c r="E1307" s="37">
        <v>377</v>
      </c>
      <c r="F1307" s="37">
        <v>361</v>
      </c>
      <c r="G1307" s="6" t="s">
        <v>5</v>
      </c>
      <c r="H1307" s="5">
        <v>116</v>
      </c>
      <c r="I1307" s="4" t="s">
        <v>52</v>
      </c>
      <c r="J1307" s="3" t="s">
        <v>3</v>
      </c>
      <c r="K1307" s="2">
        <v>2018</v>
      </c>
      <c r="L1307" s="38" t="s">
        <v>2</v>
      </c>
      <c r="M1307" s="8" t="s">
        <v>111</v>
      </c>
      <c r="N1307" s="39">
        <v>21</v>
      </c>
      <c r="O1307" s="22"/>
      <c r="P1307" s="21"/>
      <c r="Q1307" s="20"/>
      <c r="R1307" s="19"/>
      <c r="S1307" s="13"/>
      <c r="T1307" s="12"/>
      <c r="U1307" s="11"/>
      <c r="V1307" s="10"/>
      <c r="W1307" s="10"/>
      <c r="X1307" s="35"/>
    </row>
    <row r="1308" spans="1:24" ht="25.5">
      <c r="A1308" s="36">
        <v>1306</v>
      </c>
      <c r="B1308" s="7" t="s">
        <v>222</v>
      </c>
      <c r="C1308" s="4" t="s">
        <v>10</v>
      </c>
      <c r="D1308" s="4" t="s">
        <v>9</v>
      </c>
      <c r="E1308" s="37">
        <v>159</v>
      </c>
      <c r="F1308" s="37">
        <v>150</v>
      </c>
      <c r="G1308" s="6" t="s">
        <v>5</v>
      </c>
      <c r="H1308" s="6">
        <v>13.549999999999997</v>
      </c>
      <c r="I1308" s="4" t="s">
        <v>52</v>
      </c>
      <c r="J1308" s="3" t="s">
        <v>3</v>
      </c>
      <c r="K1308" s="2">
        <v>1992</v>
      </c>
      <c r="L1308" s="38" t="s">
        <v>2</v>
      </c>
      <c r="M1308" s="8" t="s">
        <v>1</v>
      </c>
      <c r="N1308" s="39" t="s">
        <v>104</v>
      </c>
      <c r="O1308" s="22"/>
      <c r="P1308" s="21"/>
      <c r="Q1308" s="20"/>
      <c r="R1308" s="19"/>
      <c r="S1308" s="13"/>
      <c r="T1308" s="12"/>
      <c r="U1308" s="11"/>
      <c r="V1308" s="10"/>
      <c r="W1308" s="10"/>
      <c r="X1308" s="35"/>
    </row>
    <row r="1309" spans="1:24" ht="25.5">
      <c r="A1309" s="36">
        <v>1307</v>
      </c>
      <c r="B1309" s="7" t="s">
        <v>222</v>
      </c>
      <c r="C1309" s="4" t="s">
        <v>10</v>
      </c>
      <c r="D1309" s="4" t="s">
        <v>6</v>
      </c>
      <c r="E1309" s="37">
        <v>159</v>
      </c>
      <c r="F1309" s="37">
        <v>150</v>
      </c>
      <c r="G1309" s="6" t="s">
        <v>5</v>
      </c>
      <c r="H1309" s="6">
        <v>13.549999999999997</v>
      </c>
      <c r="I1309" s="4" t="s">
        <v>52</v>
      </c>
      <c r="J1309" s="3" t="s">
        <v>3</v>
      </c>
      <c r="K1309" s="2">
        <v>1992</v>
      </c>
      <c r="L1309" s="38" t="s">
        <v>2</v>
      </c>
      <c r="M1309" s="8" t="s">
        <v>1</v>
      </c>
      <c r="N1309" s="39" t="s">
        <v>104</v>
      </c>
      <c r="O1309" s="22"/>
      <c r="P1309" s="21"/>
      <c r="Q1309" s="20"/>
      <c r="R1309" s="19"/>
      <c r="S1309" s="13"/>
      <c r="T1309" s="12"/>
      <c r="U1309" s="11"/>
      <c r="V1309" s="10"/>
      <c r="W1309" s="10"/>
      <c r="X1309" s="35"/>
    </row>
    <row r="1310" spans="1:24" ht="25.5">
      <c r="A1310" s="36">
        <v>1308</v>
      </c>
      <c r="B1310" s="7" t="s">
        <v>221</v>
      </c>
      <c r="C1310" s="4" t="s">
        <v>7</v>
      </c>
      <c r="D1310" s="4" t="s">
        <v>9</v>
      </c>
      <c r="E1310" s="37">
        <v>89</v>
      </c>
      <c r="F1310" s="37">
        <v>82</v>
      </c>
      <c r="G1310" s="6" t="s">
        <v>5</v>
      </c>
      <c r="H1310" s="5">
        <v>116</v>
      </c>
      <c r="I1310" s="4" t="s">
        <v>52</v>
      </c>
      <c r="J1310" s="3" t="s">
        <v>3</v>
      </c>
      <c r="K1310" s="2">
        <v>2018</v>
      </c>
      <c r="L1310" s="38" t="s">
        <v>2</v>
      </c>
      <c r="M1310" s="8" t="s">
        <v>111</v>
      </c>
      <c r="N1310" s="39">
        <v>21</v>
      </c>
      <c r="O1310" s="22"/>
      <c r="P1310" s="21"/>
      <c r="Q1310" s="20"/>
      <c r="R1310" s="19"/>
      <c r="S1310" s="13"/>
      <c r="T1310" s="12"/>
      <c r="U1310" s="11"/>
      <c r="V1310" s="10"/>
      <c r="W1310" s="10"/>
      <c r="X1310" s="35"/>
    </row>
    <row r="1311" spans="1:24" ht="25.5">
      <c r="A1311" s="36">
        <v>1309</v>
      </c>
      <c r="B1311" s="7" t="s">
        <v>221</v>
      </c>
      <c r="C1311" s="4" t="s">
        <v>7</v>
      </c>
      <c r="D1311" s="4" t="s">
        <v>6</v>
      </c>
      <c r="E1311" s="37">
        <v>57</v>
      </c>
      <c r="F1311" s="37">
        <v>50</v>
      </c>
      <c r="G1311" s="6" t="s">
        <v>5</v>
      </c>
      <c r="H1311" s="5">
        <v>116</v>
      </c>
      <c r="I1311" s="4" t="s">
        <v>52</v>
      </c>
      <c r="J1311" s="3" t="s">
        <v>3</v>
      </c>
      <c r="K1311" s="2">
        <v>2018</v>
      </c>
      <c r="L1311" s="38" t="s">
        <v>2</v>
      </c>
      <c r="M1311" s="8" t="s">
        <v>111</v>
      </c>
      <c r="N1311" s="39">
        <v>21</v>
      </c>
      <c r="O1311" s="22"/>
      <c r="P1311" s="21"/>
      <c r="Q1311" s="20"/>
      <c r="R1311" s="19"/>
      <c r="S1311" s="13"/>
      <c r="T1311" s="12"/>
      <c r="U1311" s="11"/>
      <c r="V1311" s="10"/>
      <c r="W1311" s="10"/>
      <c r="X1311" s="35"/>
    </row>
    <row r="1312" spans="1:24" ht="25.5">
      <c r="A1312" s="36">
        <v>1310</v>
      </c>
      <c r="B1312" s="7" t="s">
        <v>220</v>
      </c>
      <c r="C1312" s="4" t="s">
        <v>10</v>
      </c>
      <c r="D1312" s="4" t="s">
        <v>9</v>
      </c>
      <c r="E1312" s="37">
        <v>377</v>
      </c>
      <c r="F1312" s="37">
        <v>361</v>
      </c>
      <c r="G1312" s="6" t="s">
        <v>5</v>
      </c>
      <c r="H1312" s="5">
        <f>2.5+14.7+2.5</f>
        <v>19.7</v>
      </c>
      <c r="I1312" s="4" t="s">
        <v>52</v>
      </c>
      <c r="J1312" s="3" t="s">
        <v>3</v>
      </c>
      <c r="K1312" s="2">
        <v>2018</v>
      </c>
      <c r="L1312" s="38" t="s">
        <v>2</v>
      </c>
      <c r="M1312" s="8" t="s">
        <v>111</v>
      </c>
      <c r="N1312" s="39">
        <v>21</v>
      </c>
      <c r="O1312" s="22"/>
      <c r="P1312" s="21"/>
      <c r="Q1312" s="20"/>
      <c r="R1312" s="19"/>
      <c r="S1312" s="13"/>
      <c r="T1312" s="12"/>
      <c r="U1312" s="11"/>
      <c r="V1312" s="10"/>
      <c r="W1312" s="10"/>
      <c r="X1312" s="35"/>
    </row>
    <row r="1313" spans="1:24" ht="25.5">
      <c r="A1313" s="36">
        <v>1311</v>
      </c>
      <c r="B1313" s="7" t="s">
        <v>220</v>
      </c>
      <c r="C1313" s="4" t="s">
        <v>10</v>
      </c>
      <c r="D1313" s="4" t="s">
        <v>6</v>
      </c>
      <c r="E1313" s="37">
        <v>377</v>
      </c>
      <c r="F1313" s="37">
        <v>361</v>
      </c>
      <c r="G1313" s="6" t="s">
        <v>5</v>
      </c>
      <c r="H1313" s="5">
        <f>2.5+14.7+2.5</f>
        <v>19.7</v>
      </c>
      <c r="I1313" s="4" t="s">
        <v>52</v>
      </c>
      <c r="J1313" s="3" t="s">
        <v>3</v>
      </c>
      <c r="K1313" s="2">
        <v>2018</v>
      </c>
      <c r="L1313" s="38" t="s">
        <v>2</v>
      </c>
      <c r="M1313" s="8" t="s">
        <v>111</v>
      </c>
      <c r="N1313" s="39">
        <v>21</v>
      </c>
      <c r="O1313" s="22"/>
      <c r="P1313" s="21"/>
      <c r="Q1313" s="20"/>
      <c r="R1313" s="19"/>
      <c r="S1313" s="13"/>
      <c r="T1313" s="12"/>
      <c r="U1313" s="11"/>
      <c r="V1313" s="10"/>
      <c r="W1313" s="10"/>
      <c r="X1313" s="35"/>
    </row>
    <row r="1314" spans="1:24" ht="25.5">
      <c r="A1314" s="36">
        <v>1312</v>
      </c>
      <c r="B1314" s="7" t="s">
        <v>220</v>
      </c>
      <c r="C1314" s="4" t="s">
        <v>7</v>
      </c>
      <c r="D1314" s="4" t="s">
        <v>9</v>
      </c>
      <c r="E1314" s="37">
        <v>89</v>
      </c>
      <c r="F1314" s="37">
        <v>82</v>
      </c>
      <c r="G1314" s="6" t="s">
        <v>5</v>
      </c>
      <c r="H1314" s="5">
        <f>2.5+14.7+2.5</f>
        <v>19.7</v>
      </c>
      <c r="I1314" s="4" t="s">
        <v>52</v>
      </c>
      <c r="J1314" s="3" t="s">
        <v>3</v>
      </c>
      <c r="K1314" s="2">
        <v>2018</v>
      </c>
      <c r="L1314" s="38" t="s">
        <v>2</v>
      </c>
      <c r="M1314" s="8" t="s">
        <v>111</v>
      </c>
      <c r="N1314" s="39">
        <v>21</v>
      </c>
      <c r="O1314" s="22"/>
      <c r="P1314" s="21"/>
      <c r="Q1314" s="20"/>
      <c r="R1314" s="19"/>
      <c r="S1314" s="13"/>
      <c r="T1314" s="12"/>
      <c r="U1314" s="11"/>
      <c r="V1314" s="10"/>
      <c r="W1314" s="10"/>
      <c r="X1314" s="35"/>
    </row>
    <row r="1315" spans="1:24" ht="25.5">
      <c r="A1315" s="36">
        <v>1313</v>
      </c>
      <c r="B1315" s="7" t="s">
        <v>220</v>
      </c>
      <c r="C1315" s="4" t="s">
        <v>7</v>
      </c>
      <c r="D1315" s="4" t="s">
        <v>6</v>
      </c>
      <c r="E1315" s="37">
        <v>57</v>
      </c>
      <c r="F1315" s="37">
        <v>50</v>
      </c>
      <c r="G1315" s="6" t="s">
        <v>5</v>
      </c>
      <c r="H1315" s="5">
        <f>2.5+14.7+2.5</f>
        <v>19.7</v>
      </c>
      <c r="I1315" s="4" t="s">
        <v>52</v>
      </c>
      <c r="J1315" s="3" t="s">
        <v>3</v>
      </c>
      <c r="K1315" s="2">
        <v>2018</v>
      </c>
      <c r="L1315" s="38" t="s">
        <v>2</v>
      </c>
      <c r="M1315" s="8" t="s">
        <v>111</v>
      </c>
      <c r="N1315" s="39">
        <v>21</v>
      </c>
      <c r="O1315" s="22"/>
      <c r="P1315" s="21"/>
      <c r="Q1315" s="20"/>
      <c r="R1315" s="19"/>
      <c r="S1315" s="13"/>
      <c r="T1315" s="12"/>
      <c r="U1315" s="11"/>
      <c r="V1315" s="10"/>
      <c r="W1315" s="10"/>
      <c r="X1315" s="35"/>
    </row>
    <row r="1316" spans="1:24" ht="25.5">
      <c r="A1316" s="36">
        <v>1314</v>
      </c>
      <c r="B1316" s="7" t="s">
        <v>219</v>
      </c>
      <c r="C1316" s="4" t="s">
        <v>10</v>
      </c>
      <c r="D1316" s="4" t="s">
        <v>9</v>
      </c>
      <c r="E1316" s="37">
        <v>377</v>
      </c>
      <c r="F1316" s="37">
        <v>361</v>
      </c>
      <c r="G1316" s="6" t="s">
        <v>5</v>
      </c>
      <c r="H1316" s="5">
        <v>119</v>
      </c>
      <c r="I1316" s="4" t="s">
        <v>52</v>
      </c>
      <c r="J1316" s="3" t="s">
        <v>3</v>
      </c>
      <c r="K1316" s="2">
        <v>2018</v>
      </c>
      <c r="L1316" s="38" t="s">
        <v>2</v>
      </c>
      <c r="M1316" s="8" t="s">
        <v>111</v>
      </c>
      <c r="N1316" s="39">
        <v>21</v>
      </c>
      <c r="O1316" s="22"/>
      <c r="P1316" s="21"/>
      <c r="Q1316" s="20"/>
      <c r="R1316" s="19"/>
      <c r="S1316" s="13"/>
      <c r="T1316" s="12"/>
      <c r="U1316" s="11"/>
      <c r="V1316" s="10"/>
      <c r="W1316" s="10"/>
      <c r="X1316" s="35"/>
    </row>
    <row r="1317" spans="1:24" ht="25.5">
      <c r="A1317" s="36">
        <v>1315</v>
      </c>
      <c r="B1317" s="7" t="s">
        <v>219</v>
      </c>
      <c r="C1317" s="4" t="s">
        <v>10</v>
      </c>
      <c r="D1317" s="4" t="s">
        <v>6</v>
      </c>
      <c r="E1317" s="37">
        <v>377</v>
      </c>
      <c r="F1317" s="37">
        <v>361</v>
      </c>
      <c r="G1317" s="6" t="s">
        <v>5</v>
      </c>
      <c r="H1317" s="5">
        <v>119</v>
      </c>
      <c r="I1317" s="4" t="s">
        <v>52</v>
      </c>
      <c r="J1317" s="3" t="s">
        <v>3</v>
      </c>
      <c r="K1317" s="2">
        <v>2018</v>
      </c>
      <c r="L1317" s="38" t="s">
        <v>2</v>
      </c>
      <c r="M1317" s="8" t="s">
        <v>111</v>
      </c>
      <c r="N1317" s="39">
        <v>21</v>
      </c>
      <c r="O1317" s="22"/>
      <c r="P1317" s="21"/>
      <c r="Q1317" s="20"/>
      <c r="R1317" s="19"/>
      <c r="S1317" s="13"/>
      <c r="T1317" s="12"/>
      <c r="U1317" s="11"/>
      <c r="V1317" s="10"/>
      <c r="W1317" s="10"/>
      <c r="X1317" s="35"/>
    </row>
    <row r="1318" spans="1:24" ht="25.5">
      <c r="A1318" s="36">
        <v>1316</v>
      </c>
      <c r="B1318" s="7" t="s">
        <v>219</v>
      </c>
      <c r="C1318" s="4" t="s">
        <v>7</v>
      </c>
      <c r="D1318" s="4" t="s">
        <v>9</v>
      </c>
      <c r="E1318" s="37">
        <v>89</v>
      </c>
      <c r="F1318" s="37">
        <v>82</v>
      </c>
      <c r="G1318" s="6" t="s">
        <v>5</v>
      </c>
      <c r="H1318" s="5">
        <v>119</v>
      </c>
      <c r="I1318" s="4" t="s">
        <v>52</v>
      </c>
      <c r="J1318" s="3" t="s">
        <v>3</v>
      </c>
      <c r="K1318" s="2">
        <v>2018</v>
      </c>
      <c r="L1318" s="38" t="s">
        <v>2</v>
      </c>
      <c r="M1318" s="8" t="s">
        <v>111</v>
      </c>
      <c r="N1318" s="39">
        <v>21</v>
      </c>
      <c r="O1318" s="22"/>
      <c r="P1318" s="21"/>
      <c r="Q1318" s="20"/>
      <c r="R1318" s="19"/>
      <c r="S1318" s="13"/>
      <c r="T1318" s="12"/>
      <c r="U1318" s="11"/>
      <c r="V1318" s="10"/>
      <c r="W1318" s="10"/>
      <c r="X1318" s="35"/>
    </row>
    <row r="1319" spans="1:24" ht="25.5">
      <c r="A1319" s="36">
        <v>1317</v>
      </c>
      <c r="B1319" s="7" t="s">
        <v>219</v>
      </c>
      <c r="C1319" s="4" t="s">
        <v>7</v>
      </c>
      <c r="D1319" s="4" t="s">
        <v>6</v>
      </c>
      <c r="E1319" s="37">
        <v>57</v>
      </c>
      <c r="F1319" s="37">
        <v>50</v>
      </c>
      <c r="G1319" s="6" t="s">
        <v>5</v>
      </c>
      <c r="H1319" s="5">
        <v>119</v>
      </c>
      <c r="I1319" s="4" t="s">
        <v>52</v>
      </c>
      <c r="J1319" s="3" t="s">
        <v>3</v>
      </c>
      <c r="K1319" s="2">
        <v>2018</v>
      </c>
      <c r="L1319" s="38" t="s">
        <v>2</v>
      </c>
      <c r="M1319" s="8" t="s">
        <v>111</v>
      </c>
      <c r="N1319" s="39">
        <v>21</v>
      </c>
      <c r="O1319" s="22"/>
      <c r="P1319" s="21"/>
      <c r="Q1319" s="20"/>
      <c r="R1319" s="19"/>
      <c r="S1319" s="13"/>
      <c r="T1319" s="12"/>
      <c r="U1319" s="11"/>
      <c r="V1319" s="10"/>
      <c r="W1319" s="10"/>
      <c r="X1319" s="35"/>
    </row>
    <row r="1320" spans="1:24" ht="25.5">
      <c r="A1320" s="36">
        <v>1318</v>
      </c>
      <c r="B1320" s="7" t="s">
        <v>218</v>
      </c>
      <c r="C1320" s="4" t="s">
        <v>10</v>
      </c>
      <c r="D1320" s="4" t="s">
        <v>9</v>
      </c>
      <c r="E1320" s="37">
        <v>377</v>
      </c>
      <c r="F1320" s="37">
        <v>361</v>
      </c>
      <c r="G1320" s="6" t="s">
        <v>5</v>
      </c>
      <c r="H1320" s="5">
        <f>1.5+18.5+2</f>
        <v>22</v>
      </c>
      <c r="I1320" s="4" t="s">
        <v>52</v>
      </c>
      <c r="J1320" s="3" t="s">
        <v>3</v>
      </c>
      <c r="K1320" s="2">
        <v>2018</v>
      </c>
      <c r="L1320" s="38" t="s">
        <v>2</v>
      </c>
      <c r="M1320" s="8" t="s">
        <v>111</v>
      </c>
      <c r="N1320" s="39">
        <v>21</v>
      </c>
      <c r="O1320" s="22"/>
      <c r="P1320" s="21"/>
      <c r="Q1320" s="20"/>
      <c r="R1320" s="19"/>
      <c r="S1320" s="13"/>
      <c r="T1320" s="12"/>
      <c r="U1320" s="11"/>
      <c r="V1320" s="10"/>
      <c r="W1320" s="10"/>
      <c r="X1320" s="35"/>
    </row>
    <row r="1321" spans="1:24" ht="25.5">
      <c r="A1321" s="36">
        <v>1319</v>
      </c>
      <c r="B1321" s="7" t="s">
        <v>218</v>
      </c>
      <c r="C1321" s="4" t="s">
        <v>10</v>
      </c>
      <c r="D1321" s="4" t="s">
        <v>6</v>
      </c>
      <c r="E1321" s="37">
        <v>377</v>
      </c>
      <c r="F1321" s="37">
        <v>361</v>
      </c>
      <c r="G1321" s="6" t="s">
        <v>5</v>
      </c>
      <c r="H1321" s="5">
        <f>1.5+18.5+2</f>
        <v>22</v>
      </c>
      <c r="I1321" s="4" t="s">
        <v>52</v>
      </c>
      <c r="J1321" s="3" t="s">
        <v>3</v>
      </c>
      <c r="K1321" s="2">
        <v>2018</v>
      </c>
      <c r="L1321" s="38" t="s">
        <v>2</v>
      </c>
      <c r="M1321" s="8" t="s">
        <v>111</v>
      </c>
      <c r="N1321" s="39">
        <v>21</v>
      </c>
      <c r="O1321" s="22"/>
      <c r="P1321" s="21"/>
      <c r="Q1321" s="20"/>
      <c r="R1321" s="19"/>
      <c r="S1321" s="13"/>
      <c r="T1321" s="12"/>
      <c r="U1321" s="11"/>
      <c r="V1321" s="10"/>
      <c r="W1321" s="10"/>
      <c r="X1321" s="35"/>
    </row>
    <row r="1322" spans="1:24" ht="25.5">
      <c r="A1322" s="36">
        <v>1320</v>
      </c>
      <c r="B1322" s="7" t="s">
        <v>218</v>
      </c>
      <c r="C1322" s="4" t="s">
        <v>7</v>
      </c>
      <c r="D1322" s="4" t="s">
        <v>9</v>
      </c>
      <c r="E1322" s="37">
        <v>89</v>
      </c>
      <c r="F1322" s="37">
        <v>82</v>
      </c>
      <c r="G1322" s="6" t="s">
        <v>5</v>
      </c>
      <c r="H1322" s="5">
        <f>1.5+18.5+2</f>
        <v>22</v>
      </c>
      <c r="I1322" s="4" t="s">
        <v>52</v>
      </c>
      <c r="J1322" s="3" t="s">
        <v>3</v>
      </c>
      <c r="K1322" s="2">
        <v>2018</v>
      </c>
      <c r="L1322" s="38" t="s">
        <v>2</v>
      </c>
      <c r="M1322" s="8" t="s">
        <v>111</v>
      </c>
      <c r="N1322" s="39">
        <v>21</v>
      </c>
      <c r="O1322" s="22"/>
      <c r="P1322" s="21"/>
      <c r="Q1322" s="20"/>
      <c r="R1322" s="19"/>
      <c r="S1322" s="13"/>
      <c r="T1322" s="12"/>
      <c r="U1322" s="11"/>
      <c r="V1322" s="10"/>
      <c r="W1322" s="10"/>
      <c r="X1322" s="35"/>
    </row>
    <row r="1323" spans="1:24" ht="25.5">
      <c r="A1323" s="36">
        <v>1321</v>
      </c>
      <c r="B1323" s="7" t="s">
        <v>218</v>
      </c>
      <c r="C1323" s="4" t="s">
        <v>7</v>
      </c>
      <c r="D1323" s="4" t="s">
        <v>6</v>
      </c>
      <c r="E1323" s="37">
        <v>57</v>
      </c>
      <c r="F1323" s="37">
        <v>50</v>
      </c>
      <c r="G1323" s="6" t="s">
        <v>5</v>
      </c>
      <c r="H1323" s="5">
        <f>1.5+18.5+2</f>
        <v>22</v>
      </c>
      <c r="I1323" s="4" t="s">
        <v>52</v>
      </c>
      <c r="J1323" s="3" t="s">
        <v>3</v>
      </c>
      <c r="K1323" s="2">
        <v>2018</v>
      </c>
      <c r="L1323" s="38" t="s">
        <v>2</v>
      </c>
      <c r="M1323" s="8" t="s">
        <v>111</v>
      </c>
      <c r="N1323" s="39">
        <v>21</v>
      </c>
      <c r="O1323" s="22"/>
      <c r="P1323" s="21"/>
      <c r="Q1323" s="20"/>
      <c r="R1323" s="19"/>
      <c r="S1323" s="13"/>
      <c r="T1323" s="12"/>
      <c r="U1323" s="11"/>
      <c r="V1323" s="10"/>
      <c r="W1323" s="10"/>
      <c r="X1323" s="35"/>
    </row>
    <row r="1324" spans="1:24" ht="25.5">
      <c r="A1324" s="36">
        <v>1322</v>
      </c>
      <c r="B1324" s="7" t="s">
        <v>217</v>
      </c>
      <c r="C1324" s="4" t="s">
        <v>10</v>
      </c>
      <c r="D1324" s="4" t="s">
        <v>9</v>
      </c>
      <c r="E1324" s="37">
        <v>377</v>
      </c>
      <c r="F1324" s="37">
        <v>361</v>
      </c>
      <c r="G1324" s="6" t="s">
        <v>5</v>
      </c>
      <c r="H1324" s="5">
        <v>122</v>
      </c>
      <c r="I1324" s="4" t="s">
        <v>52</v>
      </c>
      <c r="J1324" s="3" t="s">
        <v>3</v>
      </c>
      <c r="K1324" s="2">
        <v>2018</v>
      </c>
      <c r="L1324" s="38" t="s">
        <v>2</v>
      </c>
      <c r="M1324" s="8" t="s">
        <v>111</v>
      </c>
      <c r="N1324" s="39">
        <v>21</v>
      </c>
      <c r="O1324" s="22"/>
      <c r="P1324" s="21"/>
      <c r="Q1324" s="20"/>
      <c r="R1324" s="19"/>
      <c r="S1324" s="13"/>
      <c r="T1324" s="12"/>
      <c r="U1324" s="11"/>
      <c r="V1324" s="10"/>
      <c r="W1324" s="10"/>
      <c r="X1324" s="35"/>
    </row>
    <row r="1325" spans="1:24" ht="25.5">
      <c r="A1325" s="36">
        <v>1323</v>
      </c>
      <c r="B1325" s="7" t="s">
        <v>217</v>
      </c>
      <c r="C1325" s="4" t="s">
        <v>10</v>
      </c>
      <c r="D1325" s="4" t="s">
        <v>6</v>
      </c>
      <c r="E1325" s="37">
        <v>377</v>
      </c>
      <c r="F1325" s="37">
        <v>361</v>
      </c>
      <c r="G1325" s="6" t="s">
        <v>5</v>
      </c>
      <c r="H1325" s="5">
        <v>122</v>
      </c>
      <c r="I1325" s="4" t="s">
        <v>52</v>
      </c>
      <c r="J1325" s="3" t="s">
        <v>3</v>
      </c>
      <c r="K1325" s="2">
        <v>2018</v>
      </c>
      <c r="L1325" s="38" t="s">
        <v>2</v>
      </c>
      <c r="M1325" s="8" t="s">
        <v>111</v>
      </c>
      <c r="N1325" s="39">
        <v>21</v>
      </c>
      <c r="O1325" s="22"/>
      <c r="P1325" s="21"/>
      <c r="Q1325" s="20"/>
      <c r="R1325" s="19"/>
      <c r="S1325" s="13"/>
      <c r="T1325" s="12"/>
      <c r="U1325" s="11"/>
      <c r="V1325" s="10"/>
      <c r="W1325" s="10"/>
      <c r="X1325" s="35"/>
    </row>
    <row r="1326" spans="1:24" ht="25.5">
      <c r="A1326" s="36">
        <v>1324</v>
      </c>
      <c r="B1326" s="7" t="s">
        <v>217</v>
      </c>
      <c r="C1326" s="4" t="s">
        <v>7</v>
      </c>
      <c r="D1326" s="4" t="s">
        <v>9</v>
      </c>
      <c r="E1326" s="37">
        <v>89</v>
      </c>
      <c r="F1326" s="37">
        <v>82</v>
      </c>
      <c r="G1326" s="6" t="s">
        <v>5</v>
      </c>
      <c r="H1326" s="5">
        <v>122</v>
      </c>
      <c r="I1326" s="4" t="s">
        <v>52</v>
      </c>
      <c r="J1326" s="3" t="s">
        <v>3</v>
      </c>
      <c r="K1326" s="2">
        <v>2018</v>
      </c>
      <c r="L1326" s="38" t="s">
        <v>2</v>
      </c>
      <c r="M1326" s="8" t="s">
        <v>111</v>
      </c>
      <c r="N1326" s="39">
        <v>21</v>
      </c>
      <c r="O1326" s="22"/>
      <c r="P1326" s="21"/>
      <c r="Q1326" s="20"/>
      <c r="R1326" s="19"/>
      <c r="S1326" s="13"/>
      <c r="T1326" s="12"/>
      <c r="U1326" s="11"/>
      <c r="V1326" s="10"/>
      <c r="W1326" s="10"/>
      <c r="X1326" s="35"/>
    </row>
    <row r="1327" spans="1:24" ht="25.5">
      <c r="A1327" s="36">
        <v>1325</v>
      </c>
      <c r="B1327" s="7" t="s">
        <v>217</v>
      </c>
      <c r="C1327" s="4" t="s">
        <v>7</v>
      </c>
      <c r="D1327" s="4" t="s">
        <v>6</v>
      </c>
      <c r="E1327" s="37">
        <v>57</v>
      </c>
      <c r="F1327" s="37">
        <v>50</v>
      </c>
      <c r="G1327" s="6" t="s">
        <v>5</v>
      </c>
      <c r="H1327" s="5">
        <v>122</v>
      </c>
      <c r="I1327" s="4" t="s">
        <v>52</v>
      </c>
      <c r="J1327" s="3" t="s">
        <v>3</v>
      </c>
      <c r="K1327" s="2">
        <v>2018</v>
      </c>
      <c r="L1327" s="38" t="s">
        <v>2</v>
      </c>
      <c r="M1327" s="8" t="s">
        <v>111</v>
      </c>
      <c r="N1327" s="39">
        <v>21</v>
      </c>
      <c r="O1327" s="22"/>
      <c r="P1327" s="21"/>
      <c r="Q1327" s="20"/>
      <c r="R1327" s="19"/>
      <c r="S1327" s="13"/>
      <c r="T1327" s="12"/>
      <c r="U1327" s="11"/>
      <c r="V1327" s="10"/>
      <c r="W1327" s="10"/>
      <c r="X1327" s="35"/>
    </row>
    <row r="1328" spans="1:24" ht="25.5">
      <c r="A1328" s="36">
        <v>1326</v>
      </c>
      <c r="B1328" s="7" t="s">
        <v>216</v>
      </c>
      <c r="C1328" s="4" t="s">
        <v>10</v>
      </c>
      <c r="D1328" s="4" t="s">
        <v>9</v>
      </c>
      <c r="E1328" s="37">
        <v>377</v>
      </c>
      <c r="F1328" s="37">
        <v>361</v>
      </c>
      <c r="G1328" s="6" t="s">
        <v>5</v>
      </c>
      <c r="H1328" s="5">
        <v>23</v>
      </c>
      <c r="I1328" s="4" t="s">
        <v>52</v>
      </c>
      <c r="J1328" s="3" t="s">
        <v>3</v>
      </c>
      <c r="K1328" s="2">
        <v>2018</v>
      </c>
      <c r="L1328" s="38" t="s">
        <v>2</v>
      </c>
      <c r="M1328" s="8" t="s">
        <v>111</v>
      </c>
      <c r="N1328" s="39">
        <v>21</v>
      </c>
      <c r="O1328" s="22"/>
      <c r="P1328" s="21"/>
      <c r="Q1328" s="20"/>
      <c r="R1328" s="19"/>
      <c r="S1328" s="13"/>
      <c r="T1328" s="12"/>
      <c r="U1328" s="11"/>
      <c r="V1328" s="10"/>
      <c r="W1328" s="10"/>
      <c r="X1328" s="35"/>
    </row>
    <row r="1329" spans="1:24" ht="25.5">
      <c r="A1329" s="36">
        <v>1327</v>
      </c>
      <c r="B1329" s="7" t="s">
        <v>216</v>
      </c>
      <c r="C1329" s="4" t="s">
        <v>10</v>
      </c>
      <c r="D1329" s="4" t="s">
        <v>6</v>
      </c>
      <c r="E1329" s="37">
        <v>377</v>
      </c>
      <c r="F1329" s="37">
        <v>361</v>
      </c>
      <c r="G1329" s="6" t="s">
        <v>5</v>
      </c>
      <c r="H1329" s="5">
        <v>23</v>
      </c>
      <c r="I1329" s="4" t="s">
        <v>52</v>
      </c>
      <c r="J1329" s="3" t="s">
        <v>3</v>
      </c>
      <c r="K1329" s="2">
        <v>2018</v>
      </c>
      <c r="L1329" s="38" t="s">
        <v>2</v>
      </c>
      <c r="M1329" s="8" t="s">
        <v>111</v>
      </c>
      <c r="N1329" s="39">
        <v>21</v>
      </c>
      <c r="O1329" s="22"/>
      <c r="P1329" s="21"/>
      <c r="Q1329" s="20"/>
      <c r="R1329" s="19"/>
      <c r="S1329" s="13"/>
      <c r="T1329" s="12"/>
      <c r="U1329" s="11"/>
      <c r="V1329" s="10"/>
      <c r="W1329" s="10"/>
      <c r="X1329" s="35"/>
    </row>
    <row r="1330" spans="1:24" ht="25.5">
      <c r="A1330" s="36">
        <v>1328</v>
      </c>
      <c r="B1330" s="7" t="s">
        <v>216</v>
      </c>
      <c r="C1330" s="4" t="s">
        <v>7</v>
      </c>
      <c r="D1330" s="4" t="s">
        <v>9</v>
      </c>
      <c r="E1330" s="37">
        <v>89</v>
      </c>
      <c r="F1330" s="37">
        <v>82</v>
      </c>
      <c r="G1330" s="6" t="s">
        <v>5</v>
      </c>
      <c r="H1330" s="5">
        <f>1.8+19.4+1.8</f>
        <v>23</v>
      </c>
      <c r="I1330" s="4" t="s">
        <v>52</v>
      </c>
      <c r="J1330" s="3" t="s">
        <v>3</v>
      </c>
      <c r="K1330" s="2">
        <v>2018</v>
      </c>
      <c r="L1330" s="38" t="s">
        <v>2</v>
      </c>
      <c r="M1330" s="8" t="s">
        <v>111</v>
      </c>
      <c r="N1330" s="39">
        <v>21</v>
      </c>
      <c r="O1330" s="22"/>
      <c r="P1330" s="21"/>
      <c r="Q1330" s="20"/>
      <c r="R1330" s="19"/>
      <c r="S1330" s="13"/>
      <c r="T1330" s="12"/>
      <c r="U1330" s="11"/>
      <c r="V1330" s="10"/>
      <c r="W1330" s="10"/>
      <c r="X1330" s="35"/>
    </row>
    <row r="1331" spans="1:24" ht="25.5">
      <c r="A1331" s="36">
        <v>1329</v>
      </c>
      <c r="B1331" s="7" t="s">
        <v>216</v>
      </c>
      <c r="C1331" s="4" t="s">
        <v>7</v>
      </c>
      <c r="D1331" s="4" t="s">
        <v>6</v>
      </c>
      <c r="E1331" s="37">
        <v>57</v>
      </c>
      <c r="F1331" s="37">
        <v>50</v>
      </c>
      <c r="G1331" s="6" t="s">
        <v>5</v>
      </c>
      <c r="H1331" s="5">
        <f>1.8+19.4+1.8</f>
        <v>23</v>
      </c>
      <c r="I1331" s="4" t="s">
        <v>52</v>
      </c>
      <c r="J1331" s="3" t="s">
        <v>3</v>
      </c>
      <c r="K1331" s="2">
        <v>2018</v>
      </c>
      <c r="L1331" s="38" t="s">
        <v>2</v>
      </c>
      <c r="M1331" s="8" t="s">
        <v>111</v>
      </c>
      <c r="N1331" s="39">
        <v>21</v>
      </c>
      <c r="O1331" s="22"/>
      <c r="P1331" s="21"/>
      <c r="Q1331" s="20"/>
      <c r="R1331" s="19"/>
      <c r="S1331" s="13"/>
      <c r="T1331" s="12"/>
      <c r="U1331" s="11"/>
      <c r="V1331" s="10"/>
      <c r="W1331" s="10"/>
      <c r="X1331" s="35"/>
    </row>
    <row r="1332" spans="1:24" ht="25.5">
      <c r="A1332" s="36">
        <v>1330</v>
      </c>
      <c r="B1332" s="7" t="s">
        <v>215</v>
      </c>
      <c r="C1332" s="4" t="s">
        <v>7</v>
      </c>
      <c r="D1332" s="4" t="s">
        <v>9</v>
      </c>
      <c r="E1332" s="37">
        <v>32</v>
      </c>
      <c r="F1332" s="37">
        <v>21.2</v>
      </c>
      <c r="G1332" s="6" t="s">
        <v>141</v>
      </c>
      <c r="H1332" s="6">
        <v>42.5</v>
      </c>
      <c r="I1332" s="4" t="s">
        <v>52</v>
      </c>
      <c r="J1332" s="3" t="s">
        <v>3</v>
      </c>
      <c r="K1332" s="2">
        <v>2011</v>
      </c>
      <c r="L1332" s="38" t="s">
        <v>2</v>
      </c>
      <c r="M1332" s="8" t="s">
        <v>1</v>
      </c>
      <c r="N1332" s="39" t="s">
        <v>104</v>
      </c>
      <c r="O1332" s="22"/>
      <c r="P1332" s="21"/>
      <c r="Q1332" s="20"/>
      <c r="R1332" s="19"/>
      <c r="S1332" s="13"/>
      <c r="T1332" s="12"/>
      <c r="U1332" s="11"/>
      <c r="V1332" s="10"/>
      <c r="W1332" s="10"/>
      <c r="X1332" s="35"/>
    </row>
    <row r="1333" spans="1:24" ht="25.5">
      <c r="A1333" s="36">
        <v>1331</v>
      </c>
      <c r="B1333" s="7" t="s">
        <v>215</v>
      </c>
      <c r="C1333" s="4" t="s">
        <v>7</v>
      </c>
      <c r="D1333" s="4" t="s">
        <v>6</v>
      </c>
      <c r="E1333" s="37">
        <v>25</v>
      </c>
      <c r="F1333" s="37">
        <v>16.600000000000001</v>
      </c>
      <c r="G1333" s="6" t="s">
        <v>141</v>
      </c>
      <c r="H1333" s="6">
        <v>42.5</v>
      </c>
      <c r="I1333" s="4" t="s">
        <v>52</v>
      </c>
      <c r="J1333" s="3" t="s">
        <v>3</v>
      </c>
      <c r="K1333" s="2">
        <v>2011</v>
      </c>
      <c r="L1333" s="38" t="s">
        <v>2</v>
      </c>
      <c r="M1333" s="8" t="s">
        <v>1</v>
      </c>
      <c r="N1333" s="39" t="s">
        <v>104</v>
      </c>
      <c r="O1333" s="22"/>
      <c r="P1333" s="21"/>
      <c r="Q1333" s="20"/>
      <c r="R1333" s="19"/>
      <c r="S1333" s="13"/>
      <c r="T1333" s="12"/>
      <c r="U1333" s="11"/>
      <c r="V1333" s="10"/>
      <c r="W1333" s="10"/>
      <c r="X1333" s="35"/>
    </row>
    <row r="1334" spans="1:24" ht="25.5">
      <c r="A1334" s="36">
        <v>1332</v>
      </c>
      <c r="B1334" s="7" t="s">
        <v>214</v>
      </c>
      <c r="C1334" s="4" t="s">
        <v>10</v>
      </c>
      <c r="D1334" s="4" t="s">
        <v>9</v>
      </c>
      <c r="E1334" s="37">
        <v>377</v>
      </c>
      <c r="F1334" s="37">
        <v>361</v>
      </c>
      <c r="G1334" s="6" t="s">
        <v>5</v>
      </c>
      <c r="H1334" s="5">
        <f>62.6+196.2</f>
        <v>258.8</v>
      </c>
      <c r="I1334" s="4" t="s">
        <v>52</v>
      </c>
      <c r="J1334" s="3" t="s">
        <v>3</v>
      </c>
      <c r="K1334" s="2">
        <v>2018</v>
      </c>
      <c r="L1334" s="38" t="s">
        <v>2</v>
      </c>
      <c r="M1334" s="8" t="s">
        <v>111</v>
      </c>
      <c r="N1334" s="39">
        <v>21</v>
      </c>
      <c r="O1334" s="22"/>
      <c r="P1334" s="21"/>
      <c r="Q1334" s="20"/>
      <c r="R1334" s="19"/>
      <c r="S1334" s="13"/>
      <c r="T1334" s="12"/>
      <c r="U1334" s="11"/>
      <c r="V1334" s="10"/>
      <c r="W1334" s="10"/>
      <c r="X1334" s="35"/>
    </row>
    <row r="1335" spans="1:24" ht="25.5">
      <c r="A1335" s="36">
        <v>1333</v>
      </c>
      <c r="B1335" s="7" t="s">
        <v>214</v>
      </c>
      <c r="C1335" s="4" t="s">
        <v>10</v>
      </c>
      <c r="D1335" s="4" t="s">
        <v>6</v>
      </c>
      <c r="E1335" s="37">
        <v>377</v>
      </c>
      <c r="F1335" s="37">
        <v>361</v>
      </c>
      <c r="G1335" s="6" t="s">
        <v>5</v>
      </c>
      <c r="H1335" s="5">
        <f>62.6+196.2</f>
        <v>258.8</v>
      </c>
      <c r="I1335" s="4" t="s">
        <v>52</v>
      </c>
      <c r="J1335" s="3" t="s">
        <v>3</v>
      </c>
      <c r="K1335" s="2">
        <v>2018</v>
      </c>
      <c r="L1335" s="38" t="s">
        <v>2</v>
      </c>
      <c r="M1335" s="8" t="s">
        <v>111</v>
      </c>
      <c r="N1335" s="39">
        <v>21</v>
      </c>
      <c r="O1335" s="22"/>
      <c r="P1335" s="21"/>
      <c r="Q1335" s="20"/>
      <c r="R1335" s="19"/>
      <c r="S1335" s="13"/>
      <c r="T1335" s="12"/>
      <c r="U1335" s="11"/>
      <c r="V1335" s="10"/>
      <c r="W1335" s="10"/>
      <c r="X1335" s="35"/>
    </row>
    <row r="1336" spans="1:24" ht="25.5">
      <c r="A1336" s="36">
        <v>1334</v>
      </c>
      <c r="B1336" s="7" t="s">
        <v>214</v>
      </c>
      <c r="C1336" s="4" t="s">
        <v>7</v>
      </c>
      <c r="D1336" s="4" t="s">
        <v>9</v>
      </c>
      <c r="E1336" s="37">
        <v>89</v>
      </c>
      <c r="F1336" s="37">
        <v>82</v>
      </c>
      <c r="G1336" s="6" t="s">
        <v>5</v>
      </c>
      <c r="H1336" s="5">
        <f>62.6+196.2</f>
        <v>258.8</v>
      </c>
      <c r="I1336" s="4" t="s">
        <v>52</v>
      </c>
      <c r="J1336" s="3" t="s">
        <v>3</v>
      </c>
      <c r="K1336" s="2">
        <v>2018</v>
      </c>
      <c r="L1336" s="38" t="s">
        <v>2</v>
      </c>
      <c r="M1336" s="8" t="s">
        <v>111</v>
      </c>
      <c r="N1336" s="39">
        <v>21</v>
      </c>
      <c r="O1336" s="22"/>
      <c r="P1336" s="21"/>
      <c r="Q1336" s="20"/>
      <c r="R1336" s="19"/>
      <c r="S1336" s="13"/>
      <c r="T1336" s="12"/>
      <c r="U1336" s="11"/>
      <c r="V1336" s="10"/>
      <c r="W1336" s="10"/>
      <c r="X1336" s="35"/>
    </row>
    <row r="1337" spans="1:24" ht="25.5">
      <c r="A1337" s="36">
        <v>1335</v>
      </c>
      <c r="B1337" s="7" t="s">
        <v>214</v>
      </c>
      <c r="C1337" s="4" t="s">
        <v>7</v>
      </c>
      <c r="D1337" s="4" t="s">
        <v>6</v>
      </c>
      <c r="E1337" s="37">
        <v>57</v>
      </c>
      <c r="F1337" s="37">
        <v>50</v>
      </c>
      <c r="G1337" s="6" t="s">
        <v>5</v>
      </c>
      <c r="H1337" s="5">
        <f>62.6+196.2</f>
        <v>258.8</v>
      </c>
      <c r="I1337" s="4" t="s">
        <v>52</v>
      </c>
      <c r="J1337" s="3" t="s">
        <v>3</v>
      </c>
      <c r="K1337" s="2">
        <v>2018</v>
      </c>
      <c r="L1337" s="38" t="s">
        <v>2</v>
      </c>
      <c r="M1337" s="8" t="s">
        <v>111</v>
      </c>
      <c r="N1337" s="39">
        <v>21</v>
      </c>
      <c r="O1337" s="22"/>
      <c r="P1337" s="21"/>
      <c r="Q1337" s="20"/>
      <c r="R1337" s="19"/>
      <c r="S1337" s="13"/>
      <c r="T1337" s="12"/>
      <c r="U1337" s="11"/>
      <c r="V1337" s="10"/>
      <c r="W1337" s="10"/>
      <c r="X1337" s="35"/>
    </row>
    <row r="1338" spans="1:24" ht="25.5">
      <c r="A1338" s="36">
        <v>1336</v>
      </c>
      <c r="B1338" s="7" t="s">
        <v>213</v>
      </c>
      <c r="C1338" s="4" t="s">
        <v>10</v>
      </c>
      <c r="D1338" s="4" t="s">
        <v>9</v>
      </c>
      <c r="E1338" s="37">
        <v>377</v>
      </c>
      <c r="F1338" s="37">
        <v>361</v>
      </c>
      <c r="G1338" s="6" t="s">
        <v>5</v>
      </c>
      <c r="H1338" s="5">
        <v>22</v>
      </c>
      <c r="I1338" s="4" t="s">
        <v>52</v>
      </c>
      <c r="J1338" s="3" t="s">
        <v>3</v>
      </c>
      <c r="K1338" s="2">
        <v>2018</v>
      </c>
      <c r="L1338" s="38" t="s">
        <v>2</v>
      </c>
      <c r="M1338" s="8" t="s">
        <v>111</v>
      </c>
      <c r="N1338" s="39">
        <v>21</v>
      </c>
      <c r="O1338" s="22"/>
      <c r="P1338" s="21"/>
      <c r="Q1338" s="20"/>
      <c r="R1338" s="19"/>
      <c r="S1338" s="13"/>
      <c r="T1338" s="12"/>
      <c r="U1338" s="11"/>
      <c r="V1338" s="10"/>
      <c r="W1338" s="10"/>
      <c r="X1338" s="35"/>
    </row>
    <row r="1339" spans="1:24" ht="25.5">
      <c r="A1339" s="36">
        <v>1337</v>
      </c>
      <c r="B1339" s="7" t="s">
        <v>213</v>
      </c>
      <c r="C1339" s="4" t="s">
        <v>10</v>
      </c>
      <c r="D1339" s="4" t="s">
        <v>6</v>
      </c>
      <c r="E1339" s="37">
        <v>377</v>
      </c>
      <c r="F1339" s="37">
        <v>361</v>
      </c>
      <c r="G1339" s="6" t="s">
        <v>5</v>
      </c>
      <c r="H1339" s="5">
        <v>22</v>
      </c>
      <c r="I1339" s="4" t="s">
        <v>52</v>
      </c>
      <c r="J1339" s="3" t="s">
        <v>3</v>
      </c>
      <c r="K1339" s="2">
        <v>2018</v>
      </c>
      <c r="L1339" s="38" t="s">
        <v>2</v>
      </c>
      <c r="M1339" s="8" t="s">
        <v>111</v>
      </c>
      <c r="N1339" s="39">
        <v>21</v>
      </c>
      <c r="O1339" s="22"/>
      <c r="P1339" s="21"/>
      <c r="Q1339" s="20"/>
      <c r="R1339" s="19"/>
      <c r="S1339" s="13"/>
      <c r="T1339" s="12"/>
      <c r="U1339" s="11"/>
      <c r="V1339" s="10"/>
      <c r="W1339" s="10"/>
      <c r="X1339" s="35"/>
    </row>
    <row r="1340" spans="1:24" ht="25.5">
      <c r="A1340" s="36">
        <v>1338</v>
      </c>
      <c r="B1340" s="7" t="s">
        <v>213</v>
      </c>
      <c r="C1340" s="4" t="s">
        <v>7</v>
      </c>
      <c r="D1340" s="4" t="s">
        <v>9</v>
      </c>
      <c r="E1340" s="37">
        <v>89</v>
      </c>
      <c r="F1340" s="37">
        <v>82</v>
      </c>
      <c r="G1340" s="6" t="s">
        <v>5</v>
      </c>
      <c r="H1340" s="5">
        <f>4.5+8.4+4.6+4.5</f>
        <v>22</v>
      </c>
      <c r="I1340" s="4" t="s">
        <v>52</v>
      </c>
      <c r="J1340" s="3" t="s">
        <v>3</v>
      </c>
      <c r="K1340" s="2">
        <v>2018</v>
      </c>
      <c r="L1340" s="38" t="s">
        <v>2</v>
      </c>
      <c r="M1340" s="8" t="s">
        <v>111</v>
      </c>
      <c r="N1340" s="39">
        <v>21</v>
      </c>
      <c r="O1340" s="22"/>
      <c r="P1340" s="21"/>
      <c r="Q1340" s="20"/>
      <c r="R1340" s="19"/>
      <c r="S1340" s="13"/>
      <c r="T1340" s="12"/>
      <c r="U1340" s="11"/>
      <c r="V1340" s="10"/>
      <c r="W1340" s="10"/>
      <c r="X1340" s="35"/>
    </row>
    <row r="1341" spans="1:24" ht="25.5">
      <c r="A1341" s="36">
        <v>1339</v>
      </c>
      <c r="B1341" s="7" t="s">
        <v>213</v>
      </c>
      <c r="C1341" s="4" t="s">
        <v>7</v>
      </c>
      <c r="D1341" s="4" t="s">
        <v>6</v>
      </c>
      <c r="E1341" s="37">
        <v>57</v>
      </c>
      <c r="F1341" s="37">
        <v>50</v>
      </c>
      <c r="G1341" s="6" t="s">
        <v>5</v>
      </c>
      <c r="H1341" s="5">
        <f>4.5+8.4+4.6+4.5</f>
        <v>22</v>
      </c>
      <c r="I1341" s="4" t="s">
        <v>52</v>
      </c>
      <c r="J1341" s="3" t="s">
        <v>3</v>
      </c>
      <c r="K1341" s="2">
        <v>2018</v>
      </c>
      <c r="L1341" s="38" t="s">
        <v>2</v>
      </c>
      <c r="M1341" s="8" t="s">
        <v>111</v>
      </c>
      <c r="N1341" s="39">
        <v>21</v>
      </c>
      <c r="O1341" s="22"/>
      <c r="P1341" s="21"/>
      <c r="Q1341" s="20"/>
      <c r="R1341" s="19"/>
      <c r="S1341" s="13"/>
      <c r="T1341" s="12"/>
      <c r="U1341" s="11"/>
      <c r="V1341" s="10"/>
      <c r="W1341" s="10"/>
      <c r="X1341" s="35"/>
    </row>
    <row r="1342" spans="1:24" ht="25.5">
      <c r="A1342" s="36">
        <v>1340</v>
      </c>
      <c r="B1342" s="7" t="s">
        <v>212</v>
      </c>
      <c r="C1342" s="4" t="s">
        <v>10</v>
      </c>
      <c r="D1342" s="4" t="s">
        <v>9</v>
      </c>
      <c r="E1342" s="37">
        <v>377</v>
      </c>
      <c r="F1342" s="37">
        <v>361</v>
      </c>
      <c r="G1342" s="6" t="s">
        <v>5</v>
      </c>
      <c r="H1342" s="5">
        <v>15.5</v>
      </c>
      <c r="I1342" s="4" t="s">
        <v>52</v>
      </c>
      <c r="J1342" s="3" t="s">
        <v>3</v>
      </c>
      <c r="K1342" s="2">
        <v>2018</v>
      </c>
      <c r="L1342" s="38" t="s">
        <v>2</v>
      </c>
      <c r="M1342" s="8" t="s">
        <v>111</v>
      </c>
      <c r="N1342" s="39">
        <v>21</v>
      </c>
      <c r="O1342" s="22"/>
      <c r="P1342" s="21"/>
      <c r="Q1342" s="20"/>
      <c r="R1342" s="19"/>
      <c r="S1342" s="13"/>
      <c r="T1342" s="12"/>
      <c r="U1342" s="11"/>
      <c r="V1342" s="10"/>
      <c r="W1342" s="10"/>
      <c r="X1342" s="35"/>
    </row>
    <row r="1343" spans="1:24" ht="25.5">
      <c r="A1343" s="36">
        <v>1341</v>
      </c>
      <c r="B1343" s="7" t="s">
        <v>211</v>
      </c>
      <c r="C1343" s="4" t="s">
        <v>10</v>
      </c>
      <c r="D1343" s="4" t="s">
        <v>6</v>
      </c>
      <c r="E1343" s="37">
        <v>377</v>
      </c>
      <c r="F1343" s="37">
        <v>361</v>
      </c>
      <c r="G1343" s="6" t="s">
        <v>5</v>
      </c>
      <c r="H1343" s="5">
        <v>15.5</v>
      </c>
      <c r="I1343" s="4" t="s">
        <v>52</v>
      </c>
      <c r="J1343" s="3" t="s">
        <v>3</v>
      </c>
      <c r="K1343" s="2">
        <v>2018</v>
      </c>
      <c r="L1343" s="38" t="s">
        <v>2</v>
      </c>
      <c r="M1343" s="8" t="s">
        <v>111</v>
      </c>
      <c r="N1343" s="39">
        <v>21</v>
      </c>
      <c r="O1343" s="22"/>
      <c r="P1343" s="21"/>
      <c r="Q1343" s="23"/>
      <c r="R1343" s="19"/>
      <c r="S1343" s="13"/>
      <c r="T1343" s="12"/>
      <c r="U1343" s="11"/>
      <c r="V1343" s="10"/>
      <c r="W1343" s="10"/>
      <c r="X1343" s="35"/>
    </row>
    <row r="1344" spans="1:24" ht="25.5">
      <c r="A1344" s="36">
        <v>1342</v>
      </c>
      <c r="B1344" s="7" t="s">
        <v>211</v>
      </c>
      <c r="C1344" s="4" t="s">
        <v>7</v>
      </c>
      <c r="D1344" s="4" t="s">
        <v>9</v>
      </c>
      <c r="E1344" s="37">
        <v>89</v>
      </c>
      <c r="F1344" s="37">
        <v>82</v>
      </c>
      <c r="G1344" s="6" t="s">
        <v>5</v>
      </c>
      <c r="H1344" s="5">
        <v>15.5</v>
      </c>
      <c r="I1344" s="4" t="s">
        <v>52</v>
      </c>
      <c r="J1344" s="3" t="s">
        <v>3</v>
      </c>
      <c r="K1344" s="2">
        <v>2018</v>
      </c>
      <c r="L1344" s="38" t="s">
        <v>2</v>
      </c>
      <c r="M1344" s="8" t="s">
        <v>111</v>
      </c>
      <c r="N1344" s="39">
        <v>21</v>
      </c>
      <c r="O1344" s="22"/>
      <c r="P1344" s="21"/>
      <c r="Q1344" s="23"/>
      <c r="R1344" s="19"/>
      <c r="S1344" s="13"/>
      <c r="T1344" s="12"/>
      <c r="U1344" s="11"/>
      <c r="V1344" s="10"/>
      <c r="W1344" s="10"/>
      <c r="X1344" s="35"/>
    </row>
    <row r="1345" spans="1:24" ht="25.5">
      <c r="A1345" s="36">
        <v>1343</v>
      </c>
      <c r="B1345" s="7" t="s">
        <v>211</v>
      </c>
      <c r="C1345" s="4" t="s">
        <v>7</v>
      </c>
      <c r="D1345" s="4" t="s">
        <v>6</v>
      </c>
      <c r="E1345" s="37">
        <v>57</v>
      </c>
      <c r="F1345" s="37">
        <v>50</v>
      </c>
      <c r="G1345" s="6" t="s">
        <v>5</v>
      </c>
      <c r="H1345" s="5">
        <v>15.5</v>
      </c>
      <c r="I1345" s="4" t="s">
        <v>52</v>
      </c>
      <c r="J1345" s="3" t="s">
        <v>3</v>
      </c>
      <c r="K1345" s="2">
        <v>2018</v>
      </c>
      <c r="L1345" s="38" t="s">
        <v>2</v>
      </c>
      <c r="M1345" s="8" t="s">
        <v>111</v>
      </c>
      <c r="N1345" s="39">
        <v>21</v>
      </c>
      <c r="O1345" s="22"/>
      <c r="P1345" s="21"/>
      <c r="Q1345" s="23"/>
      <c r="R1345" s="19"/>
      <c r="S1345" s="13"/>
      <c r="T1345" s="12"/>
      <c r="U1345" s="11"/>
      <c r="V1345" s="10"/>
      <c r="W1345" s="10"/>
      <c r="X1345" s="35"/>
    </row>
    <row r="1346" spans="1:24" ht="25.5">
      <c r="A1346" s="36">
        <v>1344</v>
      </c>
      <c r="B1346" s="7" t="s">
        <v>210</v>
      </c>
      <c r="C1346" s="4" t="s">
        <v>10</v>
      </c>
      <c r="D1346" s="4" t="s">
        <v>9</v>
      </c>
      <c r="E1346" s="37">
        <v>377</v>
      </c>
      <c r="F1346" s="37">
        <v>361</v>
      </c>
      <c r="G1346" s="6" t="s">
        <v>5</v>
      </c>
      <c r="H1346" s="5">
        <v>29</v>
      </c>
      <c r="I1346" s="4" t="s">
        <v>52</v>
      </c>
      <c r="J1346" s="3" t="s">
        <v>3</v>
      </c>
      <c r="K1346" s="2">
        <v>2018</v>
      </c>
      <c r="L1346" s="38" t="s">
        <v>2</v>
      </c>
      <c r="M1346" s="8" t="s">
        <v>111</v>
      </c>
      <c r="N1346" s="39">
        <v>21</v>
      </c>
      <c r="O1346" s="22"/>
      <c r="P1346" s="21"/>
      <c r="Q1346" s="23"/>
      <c r="R1346" s="19"/>
      <c r="S1346" s="13"/>
      <c r="T1346" s="12"/>
      <c r="U1346" s="11"/>
      <c r="V1346" s="10"/>
      <c r="W1346" s="10"/>
      <c r="X1346" s="35"/>
    </row>
    <row r="1347" spans="1:24" ht="25.5">
      <c r="A1347" s="36">
        <v>1345</v>
      </c>
      <c r="B1347" s="7" t="s">
        <v>210</v>
      </c>
      <c r="C1347" s="4" t="s">
        <v>10</v>
      </c>
      <c r="D1347" s="4" t="s">
        <v>6</v>
      </c>
      <c r="E1347" s="37">
        <v>377</v>
      </c>
      <c r="F1347" s="37">
        <v>361</v>
      </c>
      <c r="G1347" s="6" t="s">
        <v>5</v>
      </c>
      <c r="H1347" s="5">
        <v>29</v>
      </c>
      <c r="I1347" s="4" t="s">
        <v>52</v>
      </c>
      <c r="J1347" s="3" t="s">
        <v>3</v>
      </c>
      <c r="K1347" s="2">
        <v>2018</v>
      </c>
      <c r="L1347" s="38" t="s">
        <v>2</v>
      </c>
      <c r="M1347" s="8" t="s">
        <v>111</v>
      </c>
      <c r="N1347" s="39">
        <v>21</v>
      </c>
      <c r="O1347" s="22"/>
      <c r="P1347" s="21"/>
      <c r="Q1347" s="20"/>
      <c r="R1347" s="19"/>
      <c r="S1347" s="13"/>
      <c r="T1347" s="12"/>
      <c r="U1347" s="11"/>
      <c r="V1347" s="10"/>
      <c r="W1347" s="10"/>
      <c r="X1347" s="35"/>
    </row>
    <row r="1348" spans="1:24" ht="25.5">
      <c r="A1348" s="36">
        <v>1346</v>
      </c>
      <c r="B1348" s="7" t="s">
        <v>210</v>
      </c>
      <c r="C1348" s="4" t="s">
        <v>7</v>
      </c>
      <c r="D1348" s="4" t="s">
        <v>9</v>
      </c>
      <c r="E1348" s="37">
        <v>89</v>
      </c>
      <c r="F1348" s="37">
        <v>82</v>
      </c>
      <c r="G1348" s="6" t="s">
        <v>5</v>
      </c>
      <c r="H1348" s="5">
        <v>29</v>
      </c>
      <c r="I1348" s="4" t="s">
        <v>52</v>
      </c>
      <c r="J1348" s="3" t="s">
        <v>3</v>
      </c>
      <c r="K1348" s="2">
        <v>2018</v>
      </c>
      <c r="L1348" s="38" t="s">
        <v>2</v>
      </c>
      <c r="M1348" s="8" t="s">
        <v>111</v>
      </c>
      <c r="N1348" s="39">
        <v>21</v>
      </c>
      <c r="O1348" s="22"/>
      <c r="P1348" s="21"/>
      <c r="Q1348" s="20"/>
      <c r="R1348" s="19"/>
      <c r="S1348" s="13"/>
      <c r="T1348" s="12"/>
      <c r="U1348" s="11"/>
      <c r="V1348" s="10"/>
      <c r="W1348" s="10"/>
      <c r="X1348" s="35"/>
    </row>
    <row r="1349" spans="1:24" ht="25.5">
      <c r="A1349" s="36">
        <v>1347</v>
      </c>
      <c r="B1349" s="7" t="s">
        <v>210</v>
      </c>
      <c r="C1349" s="4" t="s">
        <v>7</v>
      </c>
      <c r="D1349" s="4" t="s">
        <v>6</v>
      </c>
      <c r="E1349" s="37">
        <v>57</v>
      </c>
      <c r="F1349" s="37">
        <v>50</v>
      </c>
      <c r="G1349" s="6" t="s">
        <v>5</v>
      </c>
      <c r="H1349" s="5">
        <v>29</v>
      </c>
      <c r="I1349" s="4" t="s">
        <v>52</v>
      </c>
      <c r="J1349" s="3" t="s">
        <v>3</v>
      </c>
      <c r="K1349" s="2">
        <v>2018</v>
      </c>
      <c r="L1349" s="38" t="s">
        <v>2</v>
      </c>
      <c r="M1349" s="8" t="s">
        <v>111</v>
      </c>
      <c r="N1349" s="39">
        <v>21</v>
      </c>
      <c r="O1349" s="22"/>
      <c r="P1349" s="21"/>
      <c r="Q1349" s="20"/>
      <c r="R1349" s="19"/>
      <c r="S1349" s="13"/>
      <c r="T1349" s="12"/>
      <c r="U1349" s="11"/>
      <c r="V1349" s="10"/>
      <c r="W1349" s="10"/>
      <c r="X1349" s="35"/>
    </row>
    <row r="1350" spans="1:24" ht="25.5">
      <c r="A1350" s="36">
        <v>1348</v>
      </c>
      <c r="B1350" s="7" t="s">
        <v>209</v>
      </c>
      <c r="C1350" s="4" t="s">
        <v>10</v>
      </c>
      <c r="D1350" s="4" t="s">
        <v>9</v>
      </c>
      <c r="E1350" s="37">
        <v>377</v>
      </c>
      <c r="F1350" s="37">
        <v>361</v>
      </c>
      <c r="G1350" s="6" t="s">
        <v>5</v>
      </c>
      <c r="H1350" s="5">
        <f>12+18.5</f>
        <v>30.5</v>
      </c>
      <c r="I1350" s="4" t="s">
        <v>52</v>
      </c>
      <c r="J1350" s="3" t="s">
        <v>3</v>
      </c>
      <c r="K1350" s="2">
        <v>2018</v>
      </c>
      <c r="L1350" s="38" t="s">
        <v>2</v>
      </c>
      <c r="M1350" s="8" t="s">
        <v>111</v>
      </c>
      <c r="N1350" s="39">
        <v>21</v>
      </c>
      <c r="O1350" s="22"/>
      <c r="P1350" s="21"/>
      <c r="Q1350" s="20"/>
      <c r="R1350" s="19"/>
      <c r="S1350" s="13"/>
      <c r="T1350" s="12"/>
      <c r="U1350" s="11"/>
      <c r="V1350" s="10"/>
      <c r="W1350" s="10"/>
      <c r="X1350" s="35"/>
    </row>
    <row r="1351" spans="1:24" ht="25.5">
      <c r="A1351" s="36">
        <v>1349</v>
      </c>
      <c r="B1351" s="7" t="s">
        <v>209</v>
      </c>
      <c r="C1351" s="4" t="s">
        <v>10</v>
      </c>
      <c r="D1351" s="4" t="s">
        <v>6</v>
      </c>
      <c r="E1351" s="37">
        <v>377</v>
      </c>
      <c r="F1351" s="37">
        <v>361</v>
      </c>
      <c r="G1351" s="6" t="s">
        <v>5</v>
      </c>
      <c r="H1351" s="5">
        <f>12+18.5</f>
        <v>30.5</v>
      </c>
      <c r="I1351" s="4" t="s">
        <v>52</v>
      </c>
      <c r="J1351" s="3" t="s">
        <v>3</v>
      </c>
      <c r="K1351" s="2">
        <v>2018</v>
      </c>
      <c r="L1351" s="38" t="s">
        <v>2</v>
      </c>
      <c r="M1351" s="8" t="s">
        <v>111</v>
      </c>
      <c r="N1351" s="39">
        <v>21</v>
      </c>
      <c r="O1351" s="22"/>
      <c r="P1351" s="21"/>
      <c r="Q1351" s="20"/>
      <c r="R1351" s="19"/>
      <c r="S1351" s="13"/>
      <c r="T1351" s="12"/>
      <c r="U1351" s="11"/>
      <c r="V1351" s="10"/>
      <c r="W1351" s="10"/>
      <c r="X1351" s="35"/>
    </row>
    <row r="1352" spans="1:24" ht="25.5">
      <c r="A1352" s="36">
        <v>1350</v>
      </c>
      <c r="B1352" s="7" t="s">
        <v>209</v>
      </c>
      <c r="C1352" s="4" t="s">
        <v>7</v>
      </c>
      <c r="D1352" s="4" t="s">
        <v>9</v>
      </c>
      <c r="E1352" s="37">
        <v>89</v>
      </c>
      <c r="F1352" s="37">
        <v>82</v>
      </c>
      <c r="G1352" s="6" t="s">
        <v>5</v>
      </c>
      <c r="H1352" s="5">
        <f>12+18.5</f>
        <v>30.5</v>
      </c>
      <c r="I1352" s="4" t="s">
        <v>52</v>
      </c>
      <c r="J1352" s="3" t="s">
        <v>3</v>
      </c>
      <c r="K1352" s="2">
        <v>2018</v>
      </c>
      <c r="L1352" s="38" t="s">
        <v>2</v>
      </c>
      <c r="M1352" s="8" t="s">
        <v>111</v>
      </c>
      <c r="N1352" s="39">
        <v>21</v>
      </c>
      <c r="O1352" s="22"/>
      <c r="P1352" s="21"/>
      <c r="Q1352" s="20"/>
      <c r="R1352" s="19"/>
      <c r="S1352" s="13"/>
      <c r="T1352" s="12"/>
      <c r="U1352" s="11"/>
      <c r="V1352" s="10"/>
      <c r="W1352" s="10"/>
      <c r="X1352" s="35"/>
    </row>
    <row r="1353" spans="1:24" ht="25.5">
      <c r="A1353" s="36">
        <v>1351</v>
      </c>
      <c r="B1353" s="7" t="s">
        <v>209</v>
      </c>
      <c r="C1353" s="4" t="s">
        <v>7</v>
      </c>
      <c r="D1353" s="4" t="s">
        <v>6</v>
      </c>
      <c r="E1353" s="37">
        <v>57</v>
      </c>
      <c r="F1353" s="37">
        <v>50</v>
      </c>
      <c r="G1353" s="6" t="s">
        <v>5</v>
      </c>
      <c r="H1353" s="5">
        <f>12+18.5</f>
        <v>30.5</v>
      </c>
      <c r="I1353" s="4" t="s">
        <v>52</v>
      </c>
      <c r="J1353" s="3" t="s">
        <v>3</v>
      </c>
      <c r="K1353" s="2">
        <v>2018</v>
      </c>
      <c r="L1353" s="38" t="s">
        <v>2</v>
      </c>
      <c r="M1353" s="8" t="s">
        <v>111</v>
      </c>
      <c r="N1353" s="39">
        <v>21</v>
      </c>
      <c r="O1353" s="22"/>
      <c r="P1353" s="21"/>
      <c r="Q1353" s="20"/>
      <c r="R1353" s="19"/>
      <c r="S1353" s="13"/>
      <c r="T1353" s="12"/>
      <c r="U1353" s="11"/>
      <c r="V1353" s="10"/>
      <c r="W1353" s="10"/>
      <c r="X1353" s="35"/>
    </row>
    <row r="1354" spans="1:24" ht="25.5">
      <c r="A1354" s="36">
        <v>1352</v>
      </c>
      <c r="B1354" s="7" t="s">
        <v>208</v>
      </c>
      <c r="C1354" s="4" t="s">
        <v>10</v>
      </c>
      <c r="D1354" s="4" t="s">
        <v>9</v>
      </c>
      <c r="E1354" s="37">
        <v>377</v>
      </c>
      <c r="F1354" s="37">
        <v>361</v>
      </c>
      <c r="G1354" s="6" t="s">
        <v>5</v>
      </c>
      <c r="H1354" s="45">
        <f>37+9+91.5</f>
        <v>137.5</v>
      </c>
      <c r="I1354" s="4" t="s">
        <v>52</v>
      </c>
      <c r="J1354" s="3" t="s">
        <v>3</v>
      </c>
      <c r="K1354" s="2">
        <v>2018</v>
      </c>
      <c r="L1354" s="38" t="s">
        <v>2</v>
      </c>
      <c r="M1354" s="8" t="s">
        <v>111</v>
      </c>
      <c r="N1354" s="39">
        <v>21</v>
      </c>
      <c r="O1354" s="22"/>
      <c r="P1354" s="21"/>
      <c r="Q1354" s="20"/>
      <c r="R1354" s="19"/>
      <c r="S1354" s="13"/>
      <c r="T1354" s="12"/>
      <c r="U1354" s="11"/>
      <c r="V1354" s="10"/>
      <c r="W1354" s="10"/>
      <c r="X1354" s="35"/>
    </row>
    <row r="1355" spans="1:24" ht="25.5">
      <c r="A1355" s="36">
        <v>1353</v>
      </c>
      <c r="B1355" s="7" t="s">
        <v>208</v>
      </c>
      <c r="C1355" s="4" t="s">
        <v>10</v>
      </c>
      <c r="D1355" s="4" t="s">
        <v>6</v>
      </c>
      <c r="E1355" s="37">
        <v>377</v>
      </c>
      <c r="F1355" s="37">
        <v>361</v>
      </c>
      <c r="G1355" s="6" t="s">
        <v>5</v>
      </c>
      <c r="H1355" s="45">
        <f>37+9+96</f>
        <v>142</v>
      </c>
      <c r="I1355" s="4" t="s">
        <v>52</v>
      </c>
      <c r="J1355" s="3" t="s">
        <v>3</v>
      </c>
      <c r="K1355" s="2">
        <v>2018</v>
      </c>
      <c r="L1355" s="38" t="s">
        <v>2</v>
      </c>
      <c r="M1355" s="8" t="s">
        <v>111</v>
      </c>
      <c r="N1355" s="39">
        <v>21</v>
      </c>
      <c r="O1355" s="22"/>
      <c r="P1355" s="21"/>
      <c r="Q1355" s="20"/>
      <c r="R1355" s="19"/>
      <c r="S1355" s="13"/>
      <c r="T1355" s="12"/>
      <c r="U1355" s="11"/>
      <c r="V1355" s="10"/>
      <c r="W1355" s="10"/>
      <c r="X1355" s="35"/>
    </row>
    <row r="1356" spans="1:24" ht="25.5">
      <c r="A1356" s="36">
        <v>1354</v>
      </c>
      <c r="B1356" s="7" t="s">
        <v>208</v>
      </c>
      <c r="C1356" s="4" t="s">
        <v>7</v>
      </c>
      <c r="D1356" s="4" t="s">
        <v>9</v>
      </c>
      <c r="E1356" s="37">
        <v>89</v>
      </c>
      <c r="F1356" s="37">
        <v>82</v>
      </c>
      <c r="G1356" s="6" t="s">
        <v>5</v>
      </c>
      <c r="H1356" s="45">
        <f>37+9+91.5</f>
        <v>137.5</v>
      </c>
      <c r="I1356" s="4" t="s">
        <v>52</v>
      </c>
      <c r="J1356" s="3" t="s">
        <v>3</v>
      </c>
      <c r="K1356" s="2">
        <v>2018</v>
      </c>
      <c r="L1356" s="38" t="s">
        <v>2</v>
      </c>
      <c r="M1356" s="8" t="s">
        <v>111</v>
      </c>
      <c r="N1356" s="39">
        <v>21</v>
      </c>
      <c r="O1356" s="22"/>
      <c r="P1356" s="21"/>
      <c r="Q1356" s="20"/>
      <c r="R1356" s="19"/>
      <c r="S1356" s="13"/>
      <c r="T1356" s="12"/>
      <c r="U1356" s="11"/>
      <c r="V1356" s="10"/>
      <c r="W1356" s="10"/>
      <c r="X1356" s="35"/>
    </row>
    <row r="1357" spans="1:24" ht="25.5">
      <c r="A1357" s="36">
        <v>1355</v>
      </c>
      <c r="B1357" s="7" t="s">
        <v>208</v>
      </c>
      <c r="C1357" s="4" t="s">
        <v>7</v>
      </c>
      <c r="D1357" s="4" t="s">
        <v>6</v>
      </c>
      <c r="E1357" s="37">
        <v>57</v>
      </c>
      <c r="F1357" s="37">
        <v>50</v>
      </c>
      <c r="G1357" s="6" t="s">
        <v>5</v>
      </c>
      <c r="H1357" s="45">
        <f>37+9+96</f>
        <v>142</v>
      </c>
      <c r="I1357" s="4" t="s">
        <v>52</v>
      </c>
      <c r="J1357" s="3" t="s">
        <v>3</v>
      </c>
      <c r="K1357" s="2">
        <v>2018</v>
      </c>
      <c r="L1357" s="38" t="s">
        <v>2</v>
      </c>
      <c r="M1357" s="8" t="s">
        <v>111</v>
      </c>
      <c r="N1357" s="39">
        <v>21</v>
      </c>
      <c r="O1357" s="22"/>
      <c r="P1357" s="21"/>
      <c r="Q1357" s="20"/>
      <c r="R1357" s="19"/>
      <c r="S1357" s="13"/>
      <c r="T1357" s="12"/>
      <c r="U1357" s="11"/>
      <c r="V1357" s="10"/>
      <c r="W1357" s="10"/>
      <c r="X1357" s="35"/>
    </row>
    <row r="1358" spans="1:24" ht="25.5">
      <c r="A1358" s="36">
        <v>1356</v>
      </c>
      <c r="B1358" s="7" t="s">
        <v>207</v>
      </c>
      <c r="C1358" s="4" t="s">
        <v>10</v>
      </c>
      <c r="D1358" s="4" t="s">
        <v>9</v>
      </c>
      <c r="E1358" s="37">
        <v>377</v>
      </c>
      <c r="F1358" s="37">
        <v>361</v>
      </c>
      <c r="G1358" s="6" t="s">
        <v>5</v>
      </c>
      <c r="H1358" s="5">
        <v>4.5</v>
      </c>
      <c r="I1358" s="4" t="s">
        <v>52</v>
      </c>
      <c r="J1358" s="3" t="s">
        <v>3</v>
      </c>
      <c r="K1358" s="2">
        <v>2018</v>
      </c>
      <c r="L1358" s="38" t="s">
        <v>2</v>
      </c>
      <c r="M1358" s="8" t="s">
        <v>111</v>
      </c>
      <c r="N1358" s="39">
        <v>21</v>
      </c>
      <c r="O1358" s="22"/>
      <c r="P1358" s="21"/>
      <c r="Q1358" s="20"/>
      <c r="R1358" s="19"/>
      <c r="S1358" s="13"/>
      <c r="T1358" s="12"/>
      <c r="U1358" s="11"/>
      <c r="V1358" s="10"/>
      <c r="W1358" s="10"/>
      <c r="X1358" s="35"/>
    </row>
    <row r="1359" spans="1:24" ht="25.5">
      <c r="A1359" s="36">
        <v>1357</v>
      </c>
      <c r="B1359" s="7" t="s">
        <v>207</v>
      </c>
      <c r="C1359" s="4" t="s">
        <v>10</v>
      </c>
      <c r="D1359" s="4" t="s">
        <v>6</v>
      </c>
      <c r="E1359" s="37">
        <v>377</v>
      </c>
      <c r="F1359" s="37">
        <v>361</v>
      </c>
      <c r="G1359" s="6" t="s">
        <v>5</v>
      </c>
      <c r="H1359" s="5">
        <v>4.5</v>
      </c>
      <c r="I1359" s="4" t="s">
        <v>52</v>
      </c>
      <c r="J1359" s="3" t="s">
        <v>3</v>
      </c>
      <c r="K1359" s="2">
        <v>2018</v>
      </c>
      <c r="L1359" s="38" t="s">
        <v>2</v>
      </c>
      <c r="M1359" s="8" t="s">
        <v>111</v>
      </c>
      <c r="N1359" s="39">
        <v>21</v>
      </c>
      <c r="O1359" s="22"/>
      <c r="P1359" s="21"/>
      <c r="Q1359" s="20"/>
      <c r="R1359" s="19"/>
      <c r="S1359" s="13"/>
      <c r="T1359" s="12"/>
      <c r="U1359" s="11"/>
      <c r="V1359" s="10"/>
      <c r="W1359" s="10"/>
      <c r="X1359" s="35"/>
    </row>
    <row r="1360" spans="1:24" ht="25.5">
      <c r="A1360" s="36">
        <v>1358</v>
      </c>
      <c r="B1360" s="7" t="s">
        <v>207</v>
      </c>
      <c r="C1360" s="4" t="s">
        <v>7</v>
      </c>
      <c r="D1360" s="4" t="s">
        <v>9</v>
      </c>
      <c r="E1360" s="37">
        <v>89</v>
      </c>
      <c r="F1360" s="37">
        <v>82</v>
      </c>
      <c r="G1360" s="6" t="s">
        <v>5</v>
      </c>
      <c r="H1360" s="5">
        <v>4.5</v>
      </c>
      <c r="I1360" s="4" t="s">
        <v>52</v>
      </c>
      <c r="J1360" s="3" t="s">
        <v>3</v>
      </c>
      <c r="K1360" s="2">
        <v>2018</v>
      </c>
      <c r="L1360" s="38" t="s">
        <v>2</v>
      </c>
      <c r="M1360" s="8" t="s">
        <v>111</v>
      </c>
      <c r="N1360" s="39">
        <v>21</v>
      </c>
      <c r="O1360" s="22"/>
      <c r="P1360" s="21"/>
      <c r="Q1360" s="20"/>
      <c r="R1360" s="19"/>
      <c r="S1360" s="13"/>
      <c r="T1360" s="12"/>
      <c r="U1360" s="11"/>
      <c r="V1360" s="10"/>
      <c r="W1360" s="10"/>
      <c r="X1360" s="35"/>
    </row>
    <row r="1361" spans="1:24" ht="25.5">
      <c r="A1361" s="36">
        <v>1359</v>
      </c>
      <c r="B1361" s="7" t="s">
        <v>207</v>
      </c>
      <c r="C1361" s="4" t="s">
        <v>7</v>
      </c>
      <c r="D1361" s="4" t="s">
        <v>6</v>
      </c>
      <c r="E1361" s="37">
        <v>57</v>
      </c>
      <c r="F1361" s="37">
        <v>50</v>
      </c>
      <c r="G1361" s="6" t="s">
        <v>5</v>
      </c>
      <c r="H1361" s="5">
        <v>4.5</v>
      </c>
      <c r="I1361" s="4" t="s">
        <v>52</v>
      </c>
      <c r="J1361" s="3" t="s">
        <v>3</v>
      </c>
      <c r="K1361" s="2">
        <v>2018</v>
      </c>
      <c r="L1361" s="38" t="s">
        <v>2</v>
      </c>
      <c r="M1361" s="8" t="s">
        <v>111</v>
      </c>
      <c r="N1361" s="39">
        <v>21</v>
      </c>
      <c r="O1361" s="22"/>
      <c r="P1361" s="21"/>
      <c r="Q1361" s="20"/>
      <c r="R1361" s="19"/>
      <c r="S1361" s="13"/>
      <c r="T1361" s="12"/>
      <c r="U1361" s="11"/>
      <c r="V1361" s="10"/>
      <c r="W1361" s="10"/>
      <c r="X1361" s="35"/>
    </row>
    <row r="1362" spans="1:24" ht="25.5">
      <c r="A1362" s="36">
        <v>1360</v>
      </c>
      <c r="B1362" s="7" t="s">
        <v>206</v>
      </c>
      <c r="C1362" s="4" t="s">
        <v>10</v>
      </c>
      <c r="D1362" s="4" t="s">
        <v>9</v>
      </c>
      <c r="E1362" s="37">
        <v>159</v>
      </c>
      <c r="F1362" s="37">
        <v>150</v>
      </c>
      <c r="G1362" s="6" t="s">
        <v>5</v>
      </c>
      <c r="H1362" s="5">
        <v>13</v>
      </c>
      <c r="I1362" s="4" t="s">
        <v>4</v>
      </c>
      <c r="J1362" s="3" t="s">
        <v>3</v>
      </c>
      <c r="K1362" s="2">
        <v>2018</v>
      </c>
      <c r="L1362" s="38" t="s">
        <v>2</v>
      </c>
      <c r="M1362" s="8" t="s">
        <v>111</v>
      </c>
      <c r="N1362" s="39">
        <v>21</v>
      </c>
      <c r="O1362" s="22"/>
      <c r="P1362" s="21"/>
      <c r="Q1362" s="20"/>
      <c r="R1362" s="19"/>
      <c r="S1362" s="13"/>
      <c r="T1362" s="12"/>
      <c r="U1362" s="11"/>
      <c r="V1362" s="10"/>
      <c r="W1362" s="10"/>
      <c r="X1362" s="35"/>
    </row>
    <row r="1363" spans="1:24" ht="25.5">
      <c r="A1363" s="36">
        <v>1361</v>
      </c>
      <c r="B1363" s="7" t="s">
        <v>206</v>
      </c>
      <c r="C1363" s="4" t="s">
        <v>10</v>
      </c>
      <c r="D1363" s="4" t="s">
        <v>6</v>
      </c>
      <c r="E1363" s="37">
        <v>159</v>
      </c>
      <c r="F1363" s="37">
        <v>150</v>
      </c>
      <c r="G1363" s="6" t="s">
        <v>5</v>
      </c>
      <c r="H1363" s="5">
        <v>13</v>
      </c>
      <c r="I1363" s="4" t="s">
        <v>4</v>
      </c>
      <c r="J1363" s="3" t="s">
        <v>3</v>
      </c>
      <c r="K1363" s="2">
        <v>2018</v>
      </c>
      <c r="L1363" s="38" t="s">
        <v>2</v>
      </c>
      <c r="M1363" s="8" t="s">
        <v>111</v>
      </c>
      <c r="N1363" s="39">
        <v>21</v>
      </c>
      <c r="O1363" s="22"/>
      <c r="P1363" s="21"/>
      <c r="Q1363" s="20"/>
      <c r="R1363" s="19"/>
      <c r="S1363" s="13"/>
      <c r="T1363" s="12"/>
      <c r="U1363" s="11"/>
      <c r="V1363" s="10"/>
      <c r="W1363" s="10"/>
      <c r="X1363" s="35"/>
    </row>
    <row r="1364" spans="1:24" ht="25.5">
      <c r="A1364" s="36">
        <v>1362</v>
      </c>
      <c r="B1364" s="7" t="s">
        <v>206</v>
      </c>
      <c r="C1364" s="4" t="s">
        <v>7</v>
      </c>
      <c r="D1364" s="4" t="s">
        <v>9</v>
      </c>
      <c r="E1364" s="37">
        <v>40</v>
      </c>
      <c r="F1364" s="37">
        <v>26.6</v>
      </c>
      <c r="G1364" s="6" t="s">
        <v>141</v>
      </c>
      <c r="H1364" s="5">
        <v>13</v>
      </c>
      <c r="I1364" s="4" t="s">
        <v>4</v>
      </c>
      <c r="J1364" s="3" t="s">
        <v>3</v>
      </c>
      <c r="K1364" s="2">
        <v>2018</v>
      </c>
      <c r="L1364" s="38" t="s">
        <v>2</v>
      </c>
      <c r="M1364" s="8" t="s">
        <v>111</v>
      </c>
      <c r="N1364" s="39">
        <v>21</v>
      </c>
      <c r="O1364" s="22"/>
      <c r="P1364" s="21"/>
      <c r="Q1364" s="20"/>
      <c r="R1364" s="19"/>
      <c r="S1364" s="13"/>
      <c r="T1364" s="12"/>
      <c r="U1364" s="11"/>
      <c r="V1364" s="10"/>
      <c r="W1364" s="10"/>
      <c r="X1364" s="35"/>
    </row>
    <row r="1365" spans="1:24" ht="25.5">
      <c r="A1365" s="36">
        <v>1363</v>
      </c>
      <c r="B1365" s="7" t="s">
        <v>206</v>
      </c>
      <c r="C1365" s="4" t="s">
        <v>7</v>
      </c>
      <c r="D1365" s="4" t="s">
        <v>6</v>
      </c>
      <c r="E1365" s="37">
        <v>25</v>
      </c>
      <c r="F1365" s="37">
        <v>16.600000000000001</v>
      </c>
      <c r="G1365" s="6" t="s">
        <v>141</v>
      </c>
      <c r="H1365" s="5">
        <v>13</v>
      </c>
      <c r="I1365" s="4" t="s">
        <v>4</v>
      </c>
      <c r="J1365" s="3" t="s">
        <v>3</v>
      </c>
      <c r="K1365" s="2">
        <v>2018</v>
      </c>
      <c r="L1365" s="38" t="s">
        <v>2</v>
      </c>
      <c r="M1365" s="8" t="s">
        <v>111</v>
      </c>
      <c r="N1365" s="39">
        <v>21</v>
      </c>
      <c r="O1365" s="22"/>
      <c r="P1365" s="21"/>
      <c r="Q1365" s="20"/>
      <c r="R1365" s="19"/>
      <c r="S1365" s="13"/>
      <c r="T1365" s="12"/>
      <c r="U1365" s="11"/>
      <c r="V1365" s="10"/>
      <c r="W1365" s="10"/>
      <c r="X1365" s="35"/>
    </row>
    <row r="1366" spans="1:24" ht="25.5">
      <c r="A1366" s="36">
        <v>1364</v>
      </c>
      <c r="B1366" s="7" t="s">
        <v>205</v>
      </c>
      <c r="C1366" s="4" t="s">
        <v>10</v>
      </c>
      <c r="D1366" s="4" t="s">
        <v>9</v>
      </c>
      <c r="E1366" s="37">
        <v>159</v>
      </c>
      <c r="F1366" s="37">
        <v>150</v>
      </c>
      <c r="G1366" s="6" t="s">
        <v>5</v>
      </c>
      <c r="H1366" s="5">
        <f>7+6.5+3</f>
        <v>16.5</v>
      </c>
      <c r="I1366" s="4" t="s">
        <v>4</v>
      </c>
      <c r="J1366" s="3" t="s">
        <v>3</v>
      </c>
      <c r="K1366" s="2">
        <v>2018</v>
      </c>
      <c r="L1366" s="38" t="s">
        <v>2</v>
      </c>
      <c r="M1366" s="8" t="s">
        <v>111</v>
      </c>
      <c r="N1366" s="39">
        <v>21</v>
      </c>
      <c r="O1366" s="22"/>
      <c r="P1366" s="21"/>
      <c r="Q1366" s="20"/>
      <c r="R1366" s="19"/>
      <c r="S1366" s="13"/>
      <c r="T1366" s="12"/>
      <c r="U1366" s="11"/>
      <c r="V1366" s="10"/>
      <c r="W1366" s="10"/>
      <c r="X1366" s="35"/>
    </row>
    <row r="1367" spans="1:24" ht="25.5">
      <c r="A1367" s="36">
        <v>1365</v>
      </c>
      <c r="B1367" s="7" t="s">
        <v>205</v>
      </c>
      <c r="C1367" s="4" t="s">
        <v>10</v>
      </c>
      <c r="D1367" s="4" t="s">
        <v>6</v>
      </c>
      <c r="E1367" s="37">
        <v>159</v>
      </c>
      <c r="F1367" s="37">
        <v>150</v>
      </c>
      <c r="G1367" s="6" t="s">
        <v>5</v>
      </c>
      <c r="H1367" s="5">
        <f>7+6.5+3</f>
        <v>16.5</v>
      </c>
      <c r="I1367" s="4" t="s">
        <v>4</v>
      </c>
      <c r="J1367" s="3" t="s">
        <v>3</v>
      </c>
      <c r="K1367" s="2">
        <v>2018</v>
      </c>
      <c r="L1367" s="38" t="s">
        <v>2</v>
      </c>
      <c r="M1367" s="8" t="s">
        <v>111</v>
      </c>
      <c r="N1367" s="39">
        <v>21</v>
      </c>
      <c r="O1367" s="22"/>
      <c r="P1367" s="21"/>
      <c r="Q1367" s="20"/>
      <c r="R1367" s="19"/>
      <c r="S1367" s="13"/>
      <c r="T1367" s="12"/>
      <c r="U1367" s="11"/>
      <c r="V1367" s="10"/>
      <c r="W1367" s="10"/>
      <c r="X1367" s="35"/>
    </row>
    <row r="1368" spans="1:24" ht="25.5">
      <c r="A1368" s="36">
        <v>1366</v>
      </c>
      <c r="B1368" s="7" t="s">
        <v>205</v>
      </c>
      <c r="C1368" s="4" t="s">
        <v>7</v>
      </c>
      <c r="D1368" s="4" t="s">
        <v>9</v>
      </c>
      <c r="E1368" s="37">
        <v>40</v>
      </c>
      <c r="F1368" s="37">
        <v>26.6</v>
      </c>
      <c r="G1368" s="6" t="s">
        <v>141</v>
      </c>
      <c r="H1368" s="5">
        <f>7+6.5+3</f>
        <v>16.5</v>
      </c>
      <c r="I1368" s="4" t="s">
        <v>4</v>
      </c>
      <c r="J1368" s="3" t="s">
        <v>3</v>
      </c>
      <c r="K1368" s="2">
        <v>2018</v>
      </c>
      <c r="L1368" s="38" t="s">
        <v>2</v>
      </c>
      <c r="M1368" s="8" t="s">
        <v>111</v>
      </c>
      <c r="N1368" s="39">
        <v>21</v>
      </c>
      <c r="O1368" s="22"/>
      <c r="P1368" s="21"/>
      <c r="Q1368" s="20"/>
      <c r="R1368" s="19"/>
      <c r="S1368" s="13"/>
      <c r="T1368" s="12"/>
      <c r="U1368" s="11"/>
      <c r="V1368" s="10"/>
      <c r="W1368" s="10"/>
      <c r="X1368" s="35"/>
    </row>
    <row r="1369" spans="1:24" ht="25.5">
      <c r="A1369" s="36">
        <v>1367</v>
      </c>
      <c r="B1369" s="7" t="s">
        <v>205</v>
      </c>
      <c r="C1369" s="4" t="s">
        <v>7</v>
      </c>
      <c r="D1369" s="4" t="s">
        <v>6</v>
      </c>
      <c r="E1369" s="37">
        <v>25</v>
      </c>
      <c r="F1369" s="37">
        <v>16.600000000000001</v>
      </c>
      <c r="G1369" s="6" t="s">
        <v>141</v>
      </c>
      <c r="H1369" s="5">
        <f>7+6.5+3</f>
        <v>16.5</v>
      </c>
      <c r="I1369" s="4" t="s">
        <v>4</v>
      </c>
      <c r="J1369" s="3" t="s">
        <v>3</v>
      </c>
      <c r="K1369" s="2">
        <v>2018</v>
      </c>
      <c r="L1369" s="38" t="s">
        <v>2</v>
      </c>
      <c r="M1369" s="8" t="s">
        <v>111</v>
      </c>
      <c r="N1369" s="39">
        <v>21</v>
      </c>
      <c r="O1369" s="22"/>
      <c r="P1369" s="21"/>
      <c r="Q1369" s="20"/>
      <c r="R1369" s="19"/>
      <c r="S1369" s="13"/>
      <c r="T1369" s="12"/>
      <c r="U1369" s="11"/>
      <c r="V1369" s="10"/>
      <c r="W1369" s="10"/>
      <c r="X1369" s="35"/>
    </row>
    <row r="1370" spans="1:24" ht="25.5">
      <c r="A1370" s="36">
        <v>1368</v>
      </c>
      <c r="B1370" s="7" t="s">
        <v>204</v>
      </c>
      <c r="C1370" s="4" t="s">
        <v>10</v>
      </c>
      <c r="D1370" s="4" t="s">
        <v>9</v>
      </c>
      <c r="E1370" s="37">
        <v>159</v>
      </c>
      <c r="F1370" s="37">
        <v>150</v>
      </c>
      <c r="G1370" s="6" t="s">
        <v>5</v>
      </c>
      <c r="H1370" s="5">
        <v>65</v>
      </c>
      <c r="I1370" s="4" t="s">
        <v>4</v>
      </c>
      <c r="J1370" s="3" t="s">
        <v>3</v>
      </c>
      <c r="K1370" s="2">
        <v>2018</v>
      </c>
      <c r="L1370" s="38" t="s">
        <v>2</v>
      </c>
      <c r="M1370" s="8" t="s">
        <v>111</v>
      </c>
      <c r="N1370" s="39">
        <v>21</v>
      </c>
      <c r="O1370" s="22"/>
      <c r="P1370" s="21"/>
      <c r="Q1370" s="20"/>
      <c r="R1370" s="19"/>
      <c r="S1370" s="13"/>
      <c r="T1370" s="12"/>
      <c r="U1370" s="11"/>
      <c r="V1370" s="10"/>
      <c r="W1370" s="10"/>
      <c r="X1370" s="35"/>
    </row>
    <row r="1371" spans="1:24" ht="25.5">
      <c r="A1371" s="36">
        <v>1369</v>
      </c>
      <c r="B1371" s="7" t="s">
        <v>204</v>
      </c>
      <c r="C1371" s="4" t="s">
        <v>10</v>
      </c>
      <c r="D1371" s="4" t="s">
        <v>6</v>
      </c>
      <c r="E1371" s="37">
        <v>159</v>
      </c>
      <c r="F1371" s="37">
        <v>150</v>
      </c>
      <c r="G1371" s="6" t="s">
        <v>5</v>
      </c>
      <c r="H1371" s="5">
        <v>65</v>
      </c>
      <c r="I1371" s="4" t="s">
        <v>4</v>
      </c>
      <c r="J1371" s="3" t="s">
        <v>3</v>
      </c>
      <c r="K1371" s="2">
        <v>2018</v>
      </c>
      <c r="L1371" s="38" t="s">
        <v>2</v>
      </c>
      <c r="M1371" s="8" t="s">
        <v>111</v>
      </c>
      <c r="N1371" s="39">
        <v>21</v>
      </c>
      <c r="O1371" s="22"/>
      <c r="P1371" s="21"/>
      <c r="Q1371" s="20"/>
      <c r="R1371" s="19"/>
      <c r="S1371" s="13"/>
      <c r="T1371" s="12"/>
      <c r="U1371" s="11"/>
      <c r="V1371" s="10"/>
      <c r="W1371" s="10"/>
      <c r="X1371" s="35"/>
    </row>
    <row r="1372" spans="1:24" ht="25.5">
      <c r="A1372" s="36">
        <v>1370</v>
      </c>
      <c r="B1372" s="7" t="s">
        <v>204</v>
      </c>
      <c r="C1372" s="4" t="s">
        <v>7</v>
      </c>
      <c r="D1372" s="4" t="s">
        <v>9</v>
      </c>
      <c r="E1372" s="37">
        <v>40</v>
      </c>
      <c r="F1372" s="37">
        <v>33</v>
      </c>
      <c r="G1372" s="6" t="s">
        <v>5</v>
      </c>
      <c r="H1372" s="5">
        <v>65</v>
      </c>
      <c r="I1372" s="4" t="s">
        <v>4</v>
      </c>
      <c r="J1372" s="3" t="s">
        <v>3</v>
      </c>
      <c r="K1372" s="2">
        <v>2018</v>
      </c>
      <c r="L1372" s="38" t="s">
        <v>2</v>
      </c>
      <c r="M1372" s="8" t="s">
        <v>111</v>
      </c>
      <c r="N1372" s="39">
        <v>21</v>
      </c>
      <c r="O1372" s="22"/>
      <c r="P1372" s="21"/>
      <c r="Q1372" s="20"/>
      <c r="R1372" s="19"/>
      <c r="S1372" s="13"/>
      <c r="T1372" s="12"/>
      <c r="U1372" s="11"/>
      <c r="V1372" s="10"/>
      <c r="W1372" s="10"/>
      <c r="X1372" s="35"/>
    </row>
    <row r="1373" spans="1:24" ht="25.5">
      <c r="A1373" s="36">
        <v>1371</v>
      </c>
      <c r="B1373" s="7" t="s">
        <v>204</v>
      </c>
      <c r="C1373" s="4" t="s">
        <v>7</v>
      </c>
      <c r="D1373" s="4" t="s">
        <v>6</v>
      </c>
      <c r="E1373" s="37">
        <v>25</v>
      </c>
      <c r="F1373" s="37">
        <v>16.600000000000001</v>
      </c>
      <c r="G1373" s="6" t="s">
        <v>141</v>
      </c>
      <c r="H1373" s="5">
        <v>65</v>
      </c>
      <c r="I1373" s="4" t="s">
        <v>4</v>
      </c>
      <c r="J1373" s="3" t="s">
        <v>3</v>
      </c>
      <c r="K1373" s="2">
        <v>2018</v>
      </c>
      <c r="L1373" s="38" t="s">
        <v>2</v>
      </c>
      <c r="M1373" s="8" t="s">
        <v>111</v>
      </c>
      <c r="N1373" s="39">
        <v>21</v>
      </c>
      <c r="O1373" s="22"/>
      <c r="P1373" s="21"/>
      <c r="Q1373" s="20"/>
      <c r="R1373" s="19"/>
      <c r="S1373" s="13"/>
      <c r="T1373" s="12"/>
      <c r="U1373" s="11"/>
      <c r="V1373" s="10"/>
      <c r="W1373" s="10"/>
      <c r="X1373" s="35"/>
    </row>
    <row r="1374" spans="1:24" ht="25.5">
      <c r="A1374" s="36">
        <v>1372</v>
      </c>
      <c r="B1374" s="7" t="s">
        <v>202</v>
      </c>
      <c r="C1374" s="4" t="s">
        <v>10</v>
      </c>
      <c r="D1374" s="4" t="s">
        <v>9</v>
      </c>
      <c r="E1374" s="37">
        <v>159</v>
      </c>
      <c r="F1374" s="37">
        <v>150</v>
      </c>
      <c r="G1374" s="6" t="s">
        <v>5</v>
      </c>
      <c r="H1374" s="5">
        <f>4+6.5+12+2.5</f>
        <v>25</v>
      </c>
      <c r="I1374" s="4" t="s">
        <v>4</v>
      </c>
      <c r="J1374" s="3" t="s">
        <v>3</v>
      </c>
      <c r="K1374" s="2">
        <v>2018</v>
      </c>
      <c r="L1374" s="38" t="s">
        <v>2</v>
      </c>
      <c r="M1374" s="8" t="s">
        <v>111</v>
      </c>
      <c r="N1374" s="39">
        <v>21</v>
      </c>
      <c r="O1374" s="22"/>
      <c r="P1374" s="21"/>
      <c r="Q1374" s="20"/>
      <c r="R1374" s="19"/>
      <c r="S1374" s="13"/>
      <c r="T1374" s="12"/>
      <c r="U1374" s="11"/>
      <c r="V1374" s="10"/>
      <c r="W1374" s="10"/>
      <c r="X1374" s="35"/>
    </row>
    <row r="1375" spans="1:24" ht="25.5">
      <c r="A1375" s="36">
        <v>1373</v>
      </c>
      <c r="B1375" s="7" t="s">
        <v>202</v>
      </c>
      <c r="C1375" s="4" t="s">
        <v>10</v>
      </c>
      <c r="D1375" s="4" t="s">
        <v>6</v>
      </c>
      <c r="E1375" s="37">
        <v>159</v>
      </c>
      <c r="F1375" s="37">
        <v>150</v>
      </c>
      <c r="G1375" s="6" t="s">
        <v>5</v>
      </c>
      <c r="H1375" s="5">
        <f>4+6.5+12+2.5</f>
        <v>25</v>
      </c>
      <c r="I1375" s="4" t="s">
        <v>4</v>
      </c>
      <c r="J1375" s="3" t="s">
        <v>3</v>
      </c>
      <c r="K1375" s="2">
        <v>2018</v>
      </c>
      <c r="L1375" s="38" t="s">
        <v>2</v>
      </c>
      <c r="M1375" s="8" t="s">
        <v>111</v>
      </c>
      <c r="N1375" s="39">
        <v>21</v>
      </c>
      <c r="O1375" s="22"/>
      <c r="P1375" s="21"/>
      <c r="Q1375" s="20"/>
      <c r="R1375" s="19"/>
      <c r="S1375" s="13"/>
      <c r="T1375" s="12"/>
      <c r="U1375" s="11"/>
      <c r="V1375" s="10"/>
      <c r="W1375" s="10"/>
      <c r="X1375" s="35"/>
    </row>
    <row r="1376" spans="1:24" ht="25.5">
      <c r="A1376" s="36">
        <v>1374</v>
      </c>
      <c r="B1376" s="7" t="s">
        <v>202</v>
      </c>
      <c r="C1376" s="4" t="s">
        <v>7</v>
      </c>
      <c r="D1376" s="4" t="s">
        <v>9</v>
      </c>
      <c r="E1376" s="37">
        <v>40</v>
      </c>
      <c r="F1376" s="37">
        <v>26.6</v>
      </c>
      <c r="G1376" s="6" t="s">
        <v>141</v>
      </c>
      <c r="H1376" s="5">
        <f>4+6.5+12+2.5</f>
        <v>25</v>
      </c>
      <c r="I1376" s="4" t="s">
        <v>4</v>
      </c>
      <c r="J1376" s="3" t="s">
        <v>3</v>
      </c>
      <c r="K1376" s="2">
        <v>2018</v>
      </c>
      <c r="L1376" s="38" t="s">
        <v>2</v>
      </c>
      <c r="M1376" s="8" t="s">
        <v>111</v>
      </c>
      <c r="N1376" s="39">
        <v>21</v>
      </c>
      <c r="O1376" s="22"/>
      <c r="P1376" s="21"/>
      <c r="Q1376" s="20"/>
      <c r="R1376" s="19"/>
      <c r="S1376" s="13"/>
      <c r="T1376" s="12"/>
      <c r="U1376" s="11"/>
      <c r="V1376" s="10"/>
      <c r="W1376" s="10"/>
      <c r="X1376" s="35"/>
    </row>
    <row r="1377" spans="1:24" ht="25.5">
      <c r="A1377" s="36">
        <v>1375</v>
      </c>
      <c r="B1377" s="7" t="s">
        <v>202</v>
      </c>
      <c r="C1377" s="4" t="s">
        <v>7</v>
      </c>
      <c r="D1377" s="4" t="s">
        <v>6</v>
      </c>
      <c r="E1377" s="37">
        <v>25</v>
      </c>
      <c r="F1377" s="37">
        <v>16.600000000000001</v>
      </c>
      <c r="G1377" s="6" t="s">
        <v>141</v>
      </c>
      <c r="H1377" s="5">
        <f>4+6.5+12+2.5</f>
        <v>25</v>
      </c>
      <c r="I1377" s="4" t="s">
        <v>4</v>
      </c>
      <c r="J1377" s="3" t="s">
        <v>3</v>
      </c>
      <c r="K1377" s="2">
        <v>2018</v>
      </c>
      <c r="L1377" s="38" t="s">
        <v>2</v>
      </c>
      <c r="M1377" s="8" t="s">
        <v>111</v>
      </c>
      <c r="N1377" s="39">
        <v>21</v>
      </c>
      <c r="O1377" s="22"/>
      <c r="P1377" s="21"/>
      <c r="Q1377" s="20"/>
      <c r="R1377" s="19"/>
      <c r="S1377" s="13"/>
      <c r="T1377" s="12"/>
      <c r="U1377" s="11"/>
      <c r="V1377" s="10"/>
      <c r="W1377" s="10"/>
      <c r="X1377" s="35"/>
    </row>
    <row r="1378" spans="1:24" ht="25.5">
      <c r="A1378" s="36">
        <v>1376</v>
      </c>
      <c r="B1378" s="7" t="s">
        <v>203</v>
      </c>
      <c r="C1378" s="4" t="s">
        <v>10</v>
      </c>
      <c r="D1378" s="4" t="s">
        <v>9</v>
      </c>
      <c r="E1378" s="37">
        <v>159</v>
      </c>
      <c r="F1378" s="37">
        <v>150</v>
      </c>
      <c r="G1378" s="6" t="s">
        <v>5</v>
      </c>
      <c r="H1378" s="5">
        <f>5.5+8.5+2</f>
        <v>16</v>
      </c>
      <c r="I1378" s="4" t="s">
        <v>4</v>
      </c>
      <c r="J1378" s="3" t="s">
        <v>3</v>
      </c>
      <c r="K1378" s="2">
        <v>2018</v>
      </c>
      <c r="L1378" s="38" t="s">
        <v>2</v>
      </c>
      <c r="M1378" s="8" t="s">
        <v>111</v>
      </c>
      <c r="N1378" s="39">
        <v>21</v>
      </c>
      <c r="O1378" s="22"/>
      <c r="P1378" s="21"/>
      <c r="Q1378" s="20"/>
      <c r="R1378" s="19"/>
      <c r="S1378" s="13"/>
      <c r="T1378" s="12"/>
      <c r="U1378" s="11"/>
      <c r="V1378" s="10"/>
      <c r="W1378" s="10"/>
      <c r="X1378" s="35"/>
    </row>
    <row r="1379" spans="1:24" ht="25.5">
      <c r="A1379" s="36">
        <v>1377</v>
      </c>
      <c r="B1379" s="7" t="s">
        <v>202</v>
      </c>
      <c r="C1379" s="4" t="s">
        <v>10</v>
      </c>
      <c r="D1379" s="4" t="s">
        <v>6</v>
      </c>
      <c r="E1379" s="37">
        <v>159</v>
      </c>
      <c r="F1379" s="37">
        <v>150</v>
      </c>
      <c r="G1379" s="6" t="s">
        <v>5</v>
      </c>
      <c r="H1379" s="5">
        <f>5.5+8.5+2</f>
        <v>16</v>
      </c>
      <c r="I1379" s="4" t="s">
        <v>4</v>
      </c>
      <c r="J1379" s="3" t="s">
        <v>3</v>
      </c>
      <c r="K1379" s="2">
        <v>2018</v>
      </c>
      <c r="L1379" s="38" t="s">
        <v>2</v>
      </c>
      <c r="M1379" s="8" t="s">
        <v>111</v>
      </c>
      <c r="N1379" s="39">
        <v>21</v>
      </c>
      <c r="O1379" s="22"/>
      <c r="P1379" s="21"/>
      <c r="Q1379" s="20"/>
      <c r="R1379" s="19"/>
      <c r="S1379" s="13"/>
      <c r="T1379" s="12"/>
      <c r="U1379" s="11"/>
      <c r="V1379" s="10"/>
      <c r="W1379" s="10"/>
      <c r="X1379" s="35"/>
    </row>
    <row r="1380" spans="1:24" ht="25.5">
      <c r="A1380" s="36">
        <v>1378</v>
      </c>
      <c r="B1380" s="7" t="s">
        <v>203</v>
      </c>
      <c r="C1380" s="4" t="s">
        <v>7</v>
      </c>
      <c r="D1380" s="4" t="s">
        <v>9</v>
      </c>
      <c r="E1380" s="37">
        <v>40</v>
      </c>
      <c r="F1380" s="37">
        <v>26.6</v>
      </c>
      <c r="G1380" s="6" t="s">
        <v>141</v>
      </c>
      <c r="H1380" s="5">
        <f>5.5+8.5+2</f>
        <v>16</v>
      </c>
      <c r="I1380" s="4" t="s">
        <v>4</v>
      </c>
      <c r="J1380" s="3" t="s">
        <v>3</v>
      </c>
      <c r="K1380" s="2">
        <v>2018</v>
      </c>
      <c r="L1380" s="38" t="s">
        <v>2</v>
      </c>
      <c r="M1380" s="8" t="s">
        <v>111</v>
      </c>
      <c r="N1380" s="39">
        <v>21</v>
      </c>
      <c r="O1380" s="22"/>
      <c r="P1380" s="21"/>
      <c r="Q1380" s="20"/>
      <c r="R1380" s="19"/>
      <c r="S1380" s="13"/>
      <c r="T1380" s="12"/>
      <c r="U1380" s="11"/>
      <c r="V1380" s="10"/>
      <c r="W1380" s="10"/>
      <c r="X1380" s="35"/>
    </row>
    <row r="1381" spans="1:24" ht="25.5">
      <c r="A1381" s="36">
        <v>1379</v>
      </c>
      <c r="B1381" s="7" t="s">
        <v>202</v>
      </c>
      <c r="C1381" s="4" t="s">
        <v>7</v>
      </c>
      <c r="D1381" s="4" t="s">
        <v>6</v>
      </c>
      <c r="E1381" s="37">
        <v>25</v>
      </c>
      <c r="F1381" s="37">
        <v>16.600000000000001</v>
      </c>
      <c r="G1381" s="6" t="s">
        <v>141</v>
      </c>
      <c r="H1381" s="5">
        <f>5.5+8.5+2</f>
        <v>16</v>
      </c>
      <c r="I1381" s="4" t="s">
        <v>4</v>
      </c>
      <c r="J1381" s="3" t="s">
        <v>3</v>
      </c>
      <c r="K1381" s="2">
        <v>2018</v>
      </c>
      <c r="L1381" s="38" t="s">
        <v>2</v>
      </c>
      <c r="M1381" s="8" t="s">
        <v>111</v>
      </c>
      <c r="N1381" s="39">
        <v>21</v>
      </c>
      <c r="O1381" s="22"/>
      <c r="P1381" s="21"/>
      <c r="Q1381" s="20"/>
      <c r="R1381" s="19"/>
      <c r="S1381" s="13"/>
      <c r="T1381" s="12"/>
      <c r="U1381" s="11"/>
      <c r="V1381" s="10"/>
      <c r="W1381" s="10"/>
      <c r="X1381" s="35"/>
    </row>
    <row r="1382" spans="1:24" ht="25.5">
      <c r="A1382" s="36">
        <v>1380</v>
      </c>
      <c r="B1382" s="7" t="s">
        <v>201</v>
      </c>
      <c r="C1382" s="4" t="s">
        <v>10</v>
      </c>
      <c r="D1382" s="4" t="s">
        <v>9</v>
      </c>
      <c r="E1382" s="37">
        <v>159</v>
      </c>
      <c r="F1382" s="37">
        <v>150</v>
      </c>
      <c r="G1382" s="6" t="s">
        <v>5</v>
      </c>
      <c r="H1382" s="5">
        <f>12.5+4+10</f>
        <v>26.5</v>
      </c>
      <c r="I1382" s="4" t="s">
        <v>4</v>
      </c>
      <c r="J1382" s="3" t="s">
        <v>3</v>
      </c>
      <c r="K1382" s="2">
        <v>2018</v>
      </c>
      <c r="L1382" s="38" t="s">
        <v>2</v>
      </c>
      <c r="M1382" s="8" t="s">
        <v>111</v>
      </c>
      <c r="N1382" s="39">
        <v>21</v>
      </c>
      <c r="O1382" s="22"/>
      <c r="P1382" s="21"/>
      <c r="Q1382" s="20"/>
      <c r="R1382" s="19"/>
      <c r="S1382" s="13"/>
      <c r="T1382" s="12"/>
      <c r="U1382" s="11"/>
      <c r="V1382" s="10"/>
      <c r="W1382" s="10"/>
      <c r="X1382" s="35"/>
    </row>
    <row r="1383" spans="1:24" ht="25.5">
      <c r="A1383" s="36">
        <v>1381</v>
      </c>
      <c r="B1383" s="7" t="s">
        <v>201</v>
      </c>
      <c r="C1383" s="4" t="s">
        <v>10</v>
      </c>
      <c r="D1383" s="4" t="s">
        <v>6</v>
      </c>
      <c r="E1383" s="37">
        <v>159</v>
      </c>
      <c r="F1383" s="37">
        <v>150</v>
      </c>
      <c r="G1383" s="6" t="s">
        <v>5</v>
      </c>
      <c r="H1383" s="5">
        <f>12.5+4+10</f>
        <v>26.5</v>
      </c>
      <c r="I1383" s="4" t="s">
        <v>4</v>
      </c>
      <c r="J1383" s="3" t="s">
        <v>3</v>
      </c>
      <c r="K1383" s="2">
        <v>2018</v>
      </c>
      <c r="L1383" s="38" t="s">
        <v>2</v>
      </c>
      <c r="M1383" s="8" t="s">
        <v>111</v>
      </c>
      <c r="N1383" s="39">
        <v>21</v>
      </c>
      <c r="O1383" s="22"/>
      <c r="P1383" s="21"/>
      <c r="Q1383" s="20"/>
      <c r="R1383" s="19"/>
      <c r="S1383" s="13"/>
      <c r="T1383" s="12"/>
      <c r="U1383" s="11"/>
      <c r="V1383" s="10"/>
      <c r="W1383" s="10"/>
      <c r="X1383" s="35"/>
    </row>
    <row r="1384" spans="1:24" ht="25.5">
      <c r="A1384" s="36">
        <v>1382</v>
      </c>
      <c r="B1384" s="7" t="s">
        <v>201</v>
      </c>
      <c r="C1384" s="4" t="s">
        <v>7</v>
      </c>
      <c r="D1384" s="4" t="s">
        <v>9</v>
      </c>
      <c r="E1384" s="37">
        <v>40</v>
      </c>
      <c r="F1384" s="37">
        <v>26.6</v>
      </c>
      <c r="G1384" s="6" t="s">
        <v>141</v>
      </c>
      <c r="H1384" s="5">
        <f>12.5+4+10</f>
        <v>26.5</v>
      </c>
      <c r="I1384" s="4" t="s">
        <v>4</v>
      </c>
      <c r="J1384" s="3" t="s">
        <v>3</v>
      </c>
      <c r="K1384" s="2">
        <v>2018</v>
      </c>
      <c r="L1384" s="38" t="s">
        <v>2</v>
      </c>
      <c r="M1384" s="8" t="s">
        <v>111</v>
      </c>
      <c r="N1384" s="39">
        <v>21</v>
      </c>
      <c r="O1384" s="22"/>
      <c r="P1384" s="21"/>
      <c r="Q1384" s="20"/>
      <c r="R1384" s="19"/>
      <c r="S1384" s="13"/>
      <c r="T1384" s="12"/>
      <c r="U1384" s="11"/>
      <c r="V1384" s="10"/>
      <c r="W1384" s="10"/>
      <c r="X1384" s="35"/>
    </row>
    <row r="1385" spans="1:24" ht="25.5">
      <c r="A1385" s="36">
        <v>1383</v>
      </c>
      <c r="B1385" s="7" t="s">
        <v>201</v>
      </c>
      <c r="C1385" s="4" t="s">
        <v>7</v>
      </c>
      <c r="D1385" s="4" t="s">
        <v>6</v>
      </c>
      <c r="E1385" s="37">
        <v>25</v>
      </c>
      <c r="F1385" s="37">
        <v>16.600000000000001</v>
      </c>
      <c r="G1385" s="6" t="s">
        <v>141</v>
      </c>
      <c r="H1385" s="5">
        <f>12.5+4+10</f>
        <v>26.5</v>
      </c>
      <c r="I1385" s="4" t="s">
        <v>4</v>
      </c>
      <c r="J1385" s="3" t="s">
        <v>3</v>
      </c>
      <c r="K1385" s="2">
        <v>2018</v>
      </c>
      <c r="L1385" s="38" t="s">
        <v>2</v>
      </c>
      <c r="M1385" s="8" t="s">
        <v>111</v>
      </c>
      <c r="N1385" s="39">
        <v>21</v>
      </c>
      <c r="O1385" s="22"/>
      <c r="P1385" s="21"/>
      <c r="Q1385" s="20"/>
      <c r="R1385" s="19"/>
      <c r="S1385" s="13"/>
      <c r="T1385" s="12"/>
      <c r="U1385" s="11"/>
      <c r="V1385" s="10"/>
      <c r="W1385" s="10"/>
      <c r="X1385" s="35"/>
    </row>
    <row r="1386" spans="1:24" ht="25.5">
      <c r="A1386" s="36">
        <v>1384</v>
      </c>
      <c r="B1386" s="7" t="s">
        <v>200</v>
      </c>
      <c r="C1386" s="4" t="s">
        <v>10</v>
      </c>
      <c r="D1386" s="4" t="s">
        <v>9</v>
      </c>
      <c r="E1386" s="37">
        <v>159</v>
      </c>
      <c r="F1386" s="37">
        <v>150</v>
      </c>
      <c r="G1386" s="6" t="s">
        <v>5</v>
      </c>
      <c r="H1386" s="5">
        <v>46</v>
      </c>
      <c r="I1386" s="4" t="s">
        <v>4</v>
      </c>
      <c r="J1386" s="3" t="s">
        <v>3</v>
      </c>
      <c r="K1386" s="2">
        <v>2018</v>
      </c>
      <c r="L1386" s="38" t="s">
        <v>2</v>
      </c>
      <c r="M1386" s="8" t="s">
        <v>111</v>
      </c>
      <c r="N1386" s="39">
        <v>21</v>
      </c>
      <c r="O1386" s="22"/>
      <c r="P1386" s="21"/>
      <c r="Q1386" s="20"/>
      <c r="R1386" s="19"/>
      <c r="S1386" s="13"/>
      <c r="T1386" s="12"/>
      <c r="U1386" s="11"/>
      <c r="V1386" s="10"/>
      <c r="W1386" s="10"/>
      <c r="X1386" s="35"/>
    </row>
    <row r="1387" spans="1:24" ht="25.5">
      <c r="A1387" s="36">
        <v>1385</v>
      </c>
      <c r="B1387" s="7" t="s">
        <v>200</v>
      </c>
      <c r="C1387" s="4" t="s">
        <v>10</v>
      </c>
      <c r="D1387" s="4" t="s">
        <v>6</v>
      </c>
      <c r="E1387" s="37">
        <v>159</v>
      </c>
      <c r="F1387" s="37">
        <v>150</v>
      </c>
      <c r="G1387" s="6" t="s">
        <v>5</v>
      </c>
      <c r="H1387" s="5">
        <v>46</v>
      </c>
      <c r="I1387" s="4" t="s">
        <v>4</v>
      </c>
      <c r="J1387" s="3" t="s">
        <v>3</v>
      </c>
      <c r="K1387" s="2">
        <v>2018</v>
      </c>
      <c r="L1387" s="38" t="s">
        <v>2</v>
      </c>
      <c r="M1387" s="8" t="s">
        <v>111</v>
      </c>
      <c r="N1387" s="39">
        <v>21</v>
      </c>
      <c r="O1387" s="22"/>
      <c r="P1387" s="21"/>
      <c r="Q1387" s="20"/>
      <c r="R1387" s="19"/>
      <c r="S1387" s="13"/>
      <c r="T1387" s="12"/>
      <c r="U1387" s="11"/>
      <c r="V1387" s="10"/>
      <c r="W1387" s="10"/>
      <c r="X1387" s="35"/>
    </row>
    <row r="1388" spans="1:24" ht="25.5">
      <c r="A1388" s="36">
        <v>1386</v>
      </c>
      <c r="B1388" s="7" t="s">
        <v>200</v>
      </c>
      <c r="C1388" s="4" t="s">
        <v>7</v>
      </c>
      <c r="D1388" s="4" t="s">
        <v>9</v>
      </c>
      <c r="E1388" s="37">
        <v>40</v>
      </c>
      <c r="F1388" s="37">
        <v>26.6</v>
      </c>
      <c r="G1388" s="6" t="s">
        <v>141</v>
      </c>
      <c r="H1388" s="5">
        <v>45.8</v>
      </c>
      <c r="I1388" s="4" t="s">
        <v>4</v>
      </c>
      <c r="J1388" s="3" t="s">
        <v>3</v>
      </c>
      <c r="K1388" s="2">
        <v>2018</v>
      </c>
      <c r="L1388" s="38" t="s">
        <v>2</v>
      </c>
      <c r="M1388" s="8" t="s">
        <v>111</v>
      </c>
      <c r="N1388" s="39">
        <v>21</v>
      </c>
      <c r="O1388" s="22"/>
      <c r="P1388" s="21"/>
      <c r="Q1388" s="20"/>
      <c r="R1388" s="19"/>
      <c r="S1388" s="13"/>
      <c r="T1388" s="12"/>
      <c r="U1388" s="11"/>
      <c r="V1388" s="10"/>
      <c r="W1388" s="10"/>
      <c r="X1388" s="35"/>
    </row>
    <row r="1389" spans="1:24" ht="25.5">
      <c r="A1389" s="36">
        <v>1387</v>
      </c>
      <c r="B1389" s="7" t="s">
        <v>200</v>
      </c>
      <c r="C1389" s="4" t="s">
        <v>7</v>
      </c>
      <c r="D1389" s="4" t="s">
        <v>6</v>
      </c>
      <c r="E1389" s="37">
        <v>25</v>
      </c>
      <c r="F1389" s="37">
        <v>16.600000000000001</v>
      </c>
      <c r="G1389" s="6" t="s">
        <v>141</v>
      </c>
      <c r="H1389" s="5">
        <v>45.8</v>
      </c>
      <c r="I1389" s="4" t="s">
        <v>4</v>
      </c>
      <c r="J1389" s="3" t="s">
        <v>3</v>
      </c>
      <c r="K1389" s="2">
        <v>2018</v>
      </c>
      <c r="L1389" s="38" t="s">
        <v>2</v>
      </c>
      <c r="M1389" s="8" t="s">
        <v>111</v>
      </c>
      <c r="N1389" s="39">
        <v>21</v>
      </c>
      <c r="O1389" s="22"/>
      <c r="P1389" s="21"/>
      <c r="Q1389" s="20"/>
      <c r="R1389" s="19"/>
      <c r="S1389" s="13"/>
      <c r="T1389" s="12"/>
      <c r="U1389" s="11"/>
      <c r="V1389" s="10"/>
      <c r="W1389" s="10"/>
      <c r="X1389" s="35"/>
    </row>
    <row r="1390" spans="1:24" ht="25.5">
      <c r="A1390" s="36">
        <v>1388</v>
      </c>
      <c r="B1390" s="7" t="s">
        <v>199</v>
      </c>
      <c r="C1390" s="4" t="s">
        <v>10</v>
      </c>
      <c r="D1390" s="4" t="s">
        <v>9</v>
      </c>
      <c r="E1390" s="37">
        <v>159</v>
      </c>
      <c r="F1390" s="37">
        <v>150</v>
      </c>
      <c r="G1390" s="6" t="s">
        <v>5</v>
      </c>
      <c r="H1390" s="5">
        <f>5+11+5</f>
        <v>21</v>
      </c>
      <c r="I1390" s="4" t="s">
        <v>4</v>
      </c>
      <c r="J1390" s="3" t="s">
        <v>3</v>
      </c>
      <c r="K1390" s="2">
        <v>2018</v>
      </c>
      <c r="L1390" s="38" t="s">
        <v>2</v>
      </c>
      <c r="M1390" s="8" t="s">
        <v>111</v>
      </c>
      <c r="N1390" s="39">
        <v>21</v>
      </c>
      <c r="O1390" s="22"/>
      <c r="P1390" s="21"/>
      <c r="Q1390" s="20"/>
      <c r="R1390" s="19"/>
      <c r="S1390" s="13"/>
      <c r="T1390" s="12"/>
      <c r="U1390" s="11"/>
      <c r="V1390" s="10"/>
      <c r="W1390" s="10"/>
      <c r="X1390" s="35"/>
    </row>
    <row r="1391" spans="1:24" ht="25.5">
      <c r="A1391" s="36">
        <v>1389</v>
      </c>
      <c r="B1391" s="7" t="s">
        <v>199</v>
      </c>
      <c r="C1391" s="4" t="s">
        <v>10</v>
      </c>
      <c r="D1391" s="4" t="s">
        <v>6</v>
      </c>
      <c r="E1391" s="37">
        <v>159</v>
      </c>
      <c r="F1391" s="37">
        <v>150</v>
      </c>
      <c r="G1391" s="6" t="s">
        <v>5</v>
      </c>
      <c r="H1391" s="5">
        <f>5+11+5</f>
        <v>21</v>
      </c>
      <c r="I1391" s="4" t="s">
        <v>4</v>
      </c>
      <c r="J1391" s="3" t="s">
        <v>3</v>
      </c>
      <c r="K1391" s="2">
        <v>2018</v>
      </c>
      <c r="L1391" s="38" t="s">
        <v>2</v>
      </c>
      <c r="M1391" s="8" t="s">
        <v>111</v>
      </c>
      <c r="N1391" s="39">
        <v>21</v>
      </c>
      <c r="O1391" s="22"/>
      <c r="P1391" s="21"/>
      <c r="Q1391" s="20"/>
      <c r="R1391" s="19"/>
      <c r="S1391" s="13"/>
      <c r="T1391" s="12"/>
      <c r="U1391" s="11"/>
      <c r="V1391" s="10"/>
      <c r="W1391" s="10"/>
      <c r="X1391" s="35"/>
    </row>
    <row r="1392" spans="1:24" ht="25.5">
      <c r="A1392" s="36">
        <v>1390</v>
      </c>
      <c r="B1392" s="7" t="s">
        <v>199</v>
      </c>
      <c r="C1392" s="4" t="s">
        <v>7</v>
      </c>
      <c r="D1392" s="4" t="s">
        <v>9</v>
      </c>
      <c r="E1392" s="37">
        <v>40</v>
      </c>
      <c r="F1392" s="37">
        <v>26.6</v>
      </c>
      <c r="G1392" s="6" t="s">
        <v>141</v>
      </c>
      <c r="H1392" s="5">
        <f>5+11+5</f>
        <v>21</v>
      </c>
      <c r="I1392" s="4" t="s">
        <v>4</v>
      </c>
      <c r="J1392" s="3" t="s">
        <v>3</v>
      </c>
      <c r="K1392" s="2">
        <v>2018</v>
      </c>
      <c r="L1392" s="38" t="s">
        <v>2</v>
      </c>
      <c r="M1392" s="8" t="s">
        <v>111</v>
      </c>
      <c r="N1392" s="39">
        <v>21</v>
      </c>
      <c r="O1392" s="22"/>
      <c r="P1392" s="21"/>
      <c r="Q1392" s="20"/>
      <c r="R1392" s="19"/>
      <c r="S1392" s="13"/>
      <c r="T1392" s="12"/>
      <c r="U1392" s="11"/>
      <c r="V1392" s="10"/>
      <c r="W1392" s="10"/>
      <c r="X1392" s="35"/>
    </row>
    <row r="1393" spans="1:24" ht="25.5">
      <c r="A1393" s="36">
        <v>1391</v>
      </c>
      <c r="B1393" s="7" t="s">
        <v>199</v>
      </c>
      <c r="C1393" s="4" t="s">
        <v>7</v>
      </c>
      <c r="D1393" s="4" t="s">
        <v>6</v>
      </c>
      <c r="E1393" s="37">
        <v>25</v>
      </c>
      <c r="F1393" s="37">
        <v>16.600000000000001</v>
      </c>
      <c r="G1393" s="6" t="s">
        <v>141</v>
      </c>
      <c r="H1393" s="5">
        <f>5+11+5</f>
        <v>21</v>
      </c>
      <c r="I1393" s="4" t="s">
        <v>4</v>
      </c>
      <c r="J1393" s="3" t="s">
        <v>3</v>
      </c>
      <c r="K1393" s="2">
        <v>2018</v>
      </c>
      <c r="L1393" s="38" t="s">
        <v>2</v>
      </c>
      <c r="M1393" s="8" t="s">
        <v>111</v>
      </c>
      <c r="N1393" s="39">
        <v>21</v>
      </c>
      <c r="O1393" s="22"/>
      <c r="P1393" s="21"/>
      <c r="Q1393" s="20"/>
      <c r="R1393" s="19"/>
      <c r="S1393" s="13"/>
      <c r="T1393" s="12"/>
      <c r="U1393" s="11"/>
      <c r="V1393" s="10"/>
      <c r="W1393" s="10"/>
      <c r="X1393" s="35"/>
    </row>
    <row r="1394" spans="1:24" ht="25.5">
      <c r="A1394" s="36">
        <v>1392</v>
      </c>
      <c r="B1394" s="7" t="s">
        <v>198</v>
      </c>
      <c r="C1394" s="4" t="s">
        <v>10</v>
      </c>
      <c r="D1394" s="4" t="s">
        <v>9</v>
      </c>
      <c r="E1394" s="37">
        <v>159</v>
      </c>
      <c r="F1394" s="37">
        <v>150</v>
      </c>
      <c r="G1394" s="6" t="s">
        <v>5</v>
      </c>
      <c r="H1394" s="5">
        <v>51.5</v>
      </c>
      <c r="I1394" s="4" t="s">
        <v>4</v>
      </c>
      <c r="J1394" s="3" t="s">
        <v>3</v>
      </c>
      <c r="K1394" s="2">
        <v>2018</v>
      </c>
      <c r="L1394" s="38" t="s">
        <v>2</v>
      </c>
      <c r="M1394" s="8" t="s">
        <v>111</v>
      </c>
      <c r="N1394" s="39">
        <v>21</v>
      </c>
      <c r="O1394" s="22"/>
      <c r="P1394" s="21"/>
      <c r="Q1394" s="20"/>
      <c r="R1394" s="19"/>
      <c r="S1394" s="13"/>
      <c r="T1394" s="12"/>
      <c r="U1394" s="11"/>
      <c r="V1394" s="10"/>
      <c r="W1394" s="10"/>
      <c r="X1394" s="35"/>
    </row>
    <row r="1395" spans="1:24" ht="25.5">
      <c r="A1395" s="36">
        <v>1393</v>
      </c>
      <c r="B1395" s="7" t="s">
        <v>198</v>
      </c>
      <c r="C1395" s="4" t="s">
        <v>10</v>
      </c>
      <c r="D1395" s="4" t="s">
        <v>6</v>
      </c>
      <c r="E1395" s="37">
        <v>159</v>
      </c>
      <c r="F1395" s="37">
        <v>150</v>
      </c>
      <c r="G1395" s="6" t="s">
        <v>5</v>
      </c>
      <c r="H1395" s="5">
        <v>51.5</v>
      </c>
      <c r="I1395" s="4" t="s">
        <v>4</v>
      </c>
      <c r="J1395" s="3" t="s">
        <v>3</v>
      </c>
      <c r="K1395" s="2">
        <v>2018</v>
      </c>
      <c r="L1395" s="38" t="s">
        <v>2</v>
      </c>
      <c r="M1395" s="8" t="s">
        <v>111</v>
      </c>
      <c r="N1395" s="39">
        <v>21</v>
      </c>
      <c r="O1395" s="22"/>
      <c r="P1395" s="21"/>
      <c r="Q1395" s="20"/>
      <c r="R1395" s="19"/>
      <c r="S1395" s="13"/>
      <c r="T1395" s="12"/>
      <c r="U1395" s="11"/>
      <c r="V1395" s="10"/>
      <c r="W1395" s="10"/>
      <c r="X1395" s="35"/>
    </row>
    <row r="1396" spans="1:24" ht="25.5">
      <c r="A1396" s="36">
        <v>1394</v>
      </c>
      <c r="B1396" s="7" t="s">
        <v>198</v>
      </c>
      <c r="C1396" s="4" t="s">
        <v>7</v>
      </c>
      <c r="D1396" s="4" t="s">
        <v>9</v>
      </c>
      <c r="E1396" s="37">
        <v>40</v>
      </c>
      <c r="F1396" s="37">
        <v>26.6</v>
      </c>
      <c r="G1396" s="6" t="s">
        <v>141</v>
      </c>
      <c r="H1396" s="5">
        <v>51.5</v>
      </c>
      <c r="I1396" s="4" t="s">
        <v>4</v>
      </c>
      <c r="J1396" s="3" t="s">
        <v>3</v>
      </c>
      <c r="K1396" s="2">
        <v>2018</v>
      </c>
      <c r="L1396" s="38" t="s">
        <v>2</v>
      </c>
      <c r="M1396" s="8" t="s">
        <v>111</v>
      </c>
      <c r="N1396" s="39">
        <v>21</v>
      </c>
      <c r="O1396" s="22"/>
      <c r="P1396" s="21"/>
      <c r="Q1396" s="20"/>
      <c r="R1396" s="19"/>
      <c r="S1396" s="13"/>
      <c r="T1396" s="12"/>
      <c r="U1396" s="11"/>
      <c r="V1396" s="10"/>
      <c r="W1396" s="10"/>
      <c r="X1396" s="35"/>
    </row>
    <row r="1397" spans="1:24" ht="25.5">
      <c r="A1397" s="36">
        <v>1395</v>
      </c>
      <c r="B1397" s="7" t="s">
        <v>198</v>
      </c>
      <c r="C1397" s="4" t="s">
        <v>7</v>
      </c>
      <c r="D1397" s="4" t="s">
        <v>6</v>
      </c>
      <c r="E1397" s="37">
        <v>25</v>
      </c>
      <c r="F1397" s="37">
        <v>16.600000000000001</v>
      </c>
      <c r="G1397" s="6" t="s">
        <v>141</v>
      </c>
      <c r="H1397" s="5">
        <v>51.5</v>
      </c>
      <c r="I1397" s="4" t="s">
        <v>4</v>
      </c>
      <c r="J1397" s="3" t="s">
        <v>3</v>
      </c>
      <c r="K1397" s="2">
        <v>2018</v>
      </c>
      <c r="L1397" s="38" t="s">
        <v>2</v>
      </c>
      <c r="M1397" s="8" t="s">
        <v>111</v>
      </c>
      <c r="N1397" s="39">
        <v>21</v>
      </c>
      <c r="O1397" s="22"/>
      <c r="P1397" s="21"/>
      <c r="Q1397" s="20"/>
      <c r="R1397" s="19"/>
      <c r="S1397" s="13"/>
      <c r="T1397" s="12"/>
      <c r="U1397" s="11"/>
      <c r="V1397" s="10"/>
      <c r="W1397" s="10"/>
      <c r="X1397" s="35"/>
    </row>
    <row r="1398" spans="1:24" ht="25.5">
      <c r="A1398" s="36">
        <v>1396</v>
      </c>
      <c r="B1398" s="7" t="s">
        <v>197</v>
      </c>
      <c r="C1398" s="4" t="s">
        <v>10</v>
      </c>
      <c r="D1398" s="4" t="s">
        <v>9</v>
      </c>
      <c r="E1398" s="37">
        <v>159</v>
      </c>
      <c r="F1398" s="37">
        <v>150</v>
      </c>
      <c r="G1398" s="6" t="s">
        <v>5</v>
      </c>
      <c r="H1398" s="5">
        <f>2+7.5+2</f>
        <v>11.5</v>
      </c>
      <c r="I1398" s="4" t="s">
        <v>4</v>
      </c>
      <c r="J1398" s="3" t="s">
        <v>3</v>
      </c>
      <c r="K1398" s="2">
        <v>2018</v>
      </c>
      <c r="L1398" s="38" t="s">
        <v>2</v>
      </c>
      <c r="M1398" s="8" t="s">
        <v>111</v>
      </c>
      <c r="N1398" s="39">
        <v>21</v>
      </c>
      <c r="O1398" s="22"/>
      <c r="P1398" s="21"/>
      <c r="Q1398" s="20"/>
      <c r="R1398" s="19"/>
      <c r="S1398" s="13"/>
      <c r="T1398" s="12"/>
      <c r="U1398" s="11"/>
      <c r="V1398" s="10"/>
      <c r="W1398" s="10"/>
      <c r="X1398" s="35"/>
    </row>
    <row r="1399" spans="1:24" ht="25.5">
      <c r="A1399" s="36">
        <v>1397</v>
      </c>
      <c r="B1399" s="7" t="s">
        <v>197</v>
      </c>
      <c r="C1399" s="4" t="s">
        <v>10</v>
      </c>
      <c r="D1399" s="4" t="s">
        <v>6</v>
      </c>
      <c r="E1399" s="37">
        <v>159</v>
      </c>
      <c r="F1399" s="37">
        <v>150</v>
      </c>
      <c r="G1399" s="6" t="s">
        <v>5</v>
      </c>
      <c r="H1399" s="5">
        <f>2+7.5+2</f>
        <v>11.5</v>
      </c>
      <c r="I1399" s="4" t="s">
        <v>4</v>
      </c>
      <c r="J1399" s="3" t="s">
        <v>3</v>
      </c>
      <c r="K1399" s="2">
        <v>2018</v>
      </c>
      <c r="L1399" s="38" t="s">
        <v>2</v>
      </c>
      <c r="M1399" s="8" t="s">
        <v>111</v>
      </c>
      <c r="N1399" s="39">
        <v>21</v>
      </c>
      <c r="O1399" s="22"/>
      <c r="P1399" s="21"/>
      <c r="Q1399" s="20"/>
      <c r="R1399" s="19"/>
      <c r="S1399" s="13"/>
      <c r="T1399" s="12"/>
      <c r="U1399" s="11"/>
      <c r="V1399" s="10"/>
      <c r="W1399" s="10"/>
      <c r="X1399" s="35"/>
    </row>
    <row r="1400" spans="1:24" ht="25.5">
      <c r="A1400" s="36">
        <v>1398</v>
      </c>
      <c r="B1400" s="7" t="s">
        <v>197</v>
      </c>
      <c r="C1400" s="4" t="s">
        <v>7</v>
      </c>
      <c r="D1400" s="4" t="s">
        <v>9</v>
      </c>
      <c r="E1400" s="37">
        <v>40</v>
      </c>
      <c r="F1400" s="37">
        <v>26.6</v>
      </c>
      <c r="G1400" s="6" t="s">
        <v>141</v>
      </c>
      <c r="H1400" s="5">
        <f>2+7.5+2</f>
        <v>11.5</v>
      </c>
      <c r="I1400" s="4" t="s">
        <v>4</v>
      </c>
      <c r="J1400" s="3" t="s">
        <v>3</v>
      </c>
      <c r="K1400" s="2">
        <v>2018</v>
      </c>
      <c r="L1400" s="38" t="s">
        <v>2</v>
      </c>
      <c r="M1400" s="8" t="s">
        <v>111</v>
      </c>
      <c r="N1400" s="39">
        <v>21</v>
      </c>
      <c r="O1400" s="22"/>
      <c r="P1400" s="21"/>
      <c r="Q1400" s="20"/>
      <c r="R1400" s="19"/>
      <c r="S1400" s="13"/>
      <c r="T1400" s="12"/>
      <c r="U1400" s="11"/>
      <c r="V1400" s="10"/>
      <c r="W1400" s="10"/>
      <c r="X1400" s="35"/>
    </row>
    <row r="1401" spans="1:24" ht="25.5">
      <c r="A1401" s="36">
        <v>1399</v>
      </c>
      <c r="B1401" s="7" t="s">
        <v>197</v>
      </c>
      <c r="C1401" s="4" t="s">
        <v>7</v>
      </c>
      <c r="D1401" s="4" t="s">
        <v>6</v>
      </c>
      <c r="E1401" s="37">
        <v>25</v>
      </c>
      <c r="F1401" s="37">
        <v>16.600000000000001</v>
      </c>
      <c r="G1401" s="6" t="s">
        <v>141</v>
      </c>
      <c r="H1401" s="5">
        <f>2+7.5+2</f>
        <v>11.5</v>
      </c>
      <c r="I1401" s="4" t="s">
        <v>4</v>
      </c>
      <c r="J1401" s="3" t="s">
        <v>3</v>
      </c>
      <c r="K1401" s="2">
        <v>2018</v>
      </c>
      <c r="L1401" s="38" t="s">
        <v>2</v>
      </c>
      <c r="M1401" s="8" t="s">
        <v>111</v>
      </c>
      <c r="N1401" s="39">
        <v>21</v>
      </c>
      <c r="O1401" s="22"/>
      <c r="P1401" s="21"/>
      <c r="Q1401" s="20"/>
      <c r="R1401" s="19"/>
      <c r="S1401" s="13"/>
      <c r="T1401" s="12"/>
      <c r="U1401" s="11"/>
      <c r="V1401" s="10"/>
      <c r="W1401" s="10"/>
      <c r="X1401" s="35"/>
    </row>
    <row r="1402" spans="1:24" ht="25.5">
      <c r="A1402" s="36">
        <v>1400</v>
      </c>
      <c r="B1402" s="18" t="s">
        <v>196</v>
      </c>
      <c r="C1402" s="4" t="s">
        <v>10</v>
      </c>
      <c r="D1402" s="4" t="s">
        <v>9</v>
      </c>
      <c r="E1402" s="37">
        <v>38</v>
      </c>
      <c r="F1402" s="37">
        <v>31.6</v>
      </c>
      <c r="G1402" s="6" t="s">
        <v>5</v>
      </c>
      <c r="H1402" s="6">
        <v>12</v>
      </c>
      <c r="I1402" s="4" t="s">
        <v>52</v>
      </c>
      <c r="J1402" s="3" t="s">
        <v>51</v>
      </c>
      <c r="K1402" s="2">
        <v>2007</v>
      </c>
      <c r="L1402" s="38" t="s">
        <v>2</v>
      </c>
      <c r="M1402" s="8" t="s">
        <v>1</v>
      </c>
      <c r="N1402" s="39" t="s">
        <v>104</v>
      </c>
      <c r="O1402" s="22"/>
      <c r="P1402" s="21"/>
      <c r="Q1402" s="20"/>
      <c r="R1402" s="19"/>
      <c r="S1402" s="13"/>
      <c r="T1402" s="12"/>
      <c r="U1402" s="11"/>
      <c r="V1402" s="10"/>
      <c r="W1402" s="10"/>
      <c r="X1402" s="35"/>
    </row>
    <row r="1403" spans="1:24" ht="25.5">
      <c r="A1403" s="36">
        <v>1401</v>
      </c>
      <c r="B1403" s="18" t="s">
        <v>196</v>
      </c>
      <c r="C1403" s="4" t="s">
        <v>10</v>
      </c>
      <c r="D1403" s="4" t="s">
        <v>6</v>
      </c>
      <c r="E1403" s="37">
        <v>38</v>
      </c>
      <c r="F1403" s="37">
        <v>31.6</v>
      </c>
      <c r="G1403" s="6" t="s">
        <v>5</v>
      </c>
      <c r="H1403" s="6">
        <v>12</v>
      </c>
      <c r="I1403" s="4" t="s">
        <v>52</v>
      </c>
      <c r="J1403" s="3" t="s">
        <v>51</v>
      </c>
      <c r="K1403" s="2">
        <v>2007</v>
      </c>
      <c r="L1403" s="38" t="s">
        <v>2</v>
      </c>
      <c r="M1403" s="8" t="s">
        <v>1</v>
      </c>
      <c r="N1403" s="39" t="s">
        <v>104</v>
      </c>
      <c r="O1403" s="22"/>
      <c r="P1403" s="21"/>
      <c r="Q1403" s="20"/>
      <c r="R1403" s="19"/>
      <c r="S1403" s="13"/>
      <c r="T1403" s="12"/>
      <c r="U1403" s="11"/>
      <c r="V1403" s="10"/>
      <c r="W1403" s="10"/>
      <c r="X1403" s="35"/>
    </row>
    <row r="1404" spans="1:24" ht="25.5">
      <c r="A1404" s="36">
        <v>1402</v>
      </c>
      <c r="B1404" s="7" t="s">
        <v>195</v>
      </c>
      <c r="C1404" s="4" t="s">
        <v>10</v>
      </c>
      <c r="D1404" s="4" t="s">
        <v>9</v>
      </c>
      <c r="E1404" s="37">
        <v>159</v>
      </c>
      <c r="F1404" s="37">
        <v>150</v>
      </c>
      <c r="G1404" s="6" t="s">
        <v>5</v>
      </c>
      <c r="H1404" s="5">
        <v>13.5</v>
      </c>
      <c r="I1404" s="4" t="s">
        <v>4</v>
      </c>
      <c r="J1404" s="3" t="s">
        <v>3</v>
      </c>
      <c r="K1404" s="2">
        <v>2018</v>
      </c>
      <c r="L1404" s="38" t="s">
        <v>2</v>
      </c>
      <c r="M1404" s="8" t="s">
        <v>111</v>
      </c>
      <c r="N1404" s="39">
        <v>21</v>
      </c>
      <c r="O1404" s="22"/>
      <c r="P1404" s="21"/>
      <c r="Q1404" s="20"/>
      <c r="R1404" s="19"/>
      <c r="S1404" s="13"/>
      <c r="T1404" s="12"/>
      <c r="U1404" s="11"/>
      <c r="V1404" s="10"/>
      <c r="W1404" s="10"/>
      <c r="X1404" s="35"/>
    </row>
    <row r="1405" spans="1:24" ht="25.5">
      <c r="A1405" s="36">
        <v>1403</v>
      </c>
      <c r="B1405" s="7" t="s">
        <v>195</v>
      </c>
      <c r="C1405" s="4" t="s">
        <v>10</v>
      </c>
      <c r="D1405" s="4" t="s">
        <v>6</v>
      </c>
      <c r="E1405" s="37">
        <v>159</v>
      </c>
      <c r="F1405" s="37">
        <v>150</v>
      </c>
      <c r="G1405" s="6" t="s">
        <v>5</v>
      </c>
      <c r="H1405" s="5">
        <v>13.5</v>
      </c>
      <c r="I1405" s="4" t="s">
        <v>4</v>
      </c>
      <c r="J1405" s="3" t="s">
        <v>3</v>
      </c>
      <c r="K1405" s="2">
        <v>2018</v>
      </c>
      <c r="L1405" s="38" t="s">
        <v>2</v>
      </c>
      <c r="M1405" s="8" t="s">
        <v>111</v>
      </c>
      <c r="N1405" s="39">
        <v>21</v>
      </c>
      <c r="O1405" s="22"/>
      <c r="P1405" s="21"/>
      <c r="Q1405" s="20"/>
      <c r="R1405" s="19"/>
      <c r="S1405" s="13"/>
      <c r="T1405" s="12"/>
      <c r="U1405" s="11"/>
      <c r="V1405" s="10"/>
      <c r="W1405" s="10"/>
      <c r="X1405" s="35"/>
    </row>
    <row r="1406" spans="1:24" ht="25.5">
      <c r="A1406" s="36">
        <v>1404</v>
      </c>
      <c r="B1406" s="7" t="s">
        <v>195</v>
      </c>
      <c r="C1406" s="4" t="s">
        <v>7</v>
      </c>
      <c r="D1406" s="4" t="s">
        <v>9</v>
      </c>
      <c r="E1406" s="37">
        <v>40</v>
      </c>
      <c r="F1406" s="37">
        <v>26.6</v>
      </c>
      <c r="G1406" s="6" t="s">
        <v>141</v>
      </c>
      <c r="H1406" s="5">
        <v>13.5</v>
      </c>
      <c r="I1406" s="4" t="s">
        <v>4</v>
      </c>
      <c r="J1406" s="3" t="s">
        <v>3</v>
      </c>
      <c r="K1406" s="2">
        <v>2018</v>
      </c>
      <c r="L1406" s="38" t="s">
        <v>2</v>
      </c>
      <c r="M1406" s="8" t="s">
        <v>111</v>
      </c>
      <c r="N1406" s="39">
        <v>21</v>
      </c>
      <c r="O1406" s="22"/>
      <c r="P1406" s="21"/>
      <c r="Q1406" s="20"/>
      <c r="R1406" s="19"/>
      <c r="S1406" s="13"/>
      <c r="T1406" s="12"/>
      <c r="U1406" s="11"/>
      <c r="V1406" s="10"/>
      <c r="W1406" s="10"/>
      <c r="X1406" s="35"/>
    </row>
    <row r="1407" spans="1:24" ht="25.5">
      <c r="A1407" s="36">
        <v>1405</v>
      </c>
      <c r="B1407" s="7" t="s">
        <v>195</v>
      </c>
      <c r="C1407" s="4" t="s">
        <v>7</v>
      </c>
      <c r="D1407" s="4" t="s">
        <v>6</v>
      </c>
      <c r="E1407" s="37">
        <v>25</v>
      </c>
      <c r="F1407" s="37">
        <v>16.600000000000001</v>
      </c>
      <c r="G1407" s="6" t="s">
        <v>141</v>
      </c>
      <c r="H1407" s="5">
        <v>13.5</v>
      </c>
      <c r="I1407" s="4" t="s">
        <v>4</v>
      </c>
      <c r="J1407" s="3" t="s">
        <v>3</v>
      </c>
      <c r="K1407" s="2">
        <v>2018</v>
      </c>
      <c r="L1407" s="38" t="s">
        <v>2</v>
      </c>
      <c r="M1407" s="8" t="s">
        <v>111</v>
      </c>
      <c r="N1407" s="39">
        <v>21</v>
      </c>
      <c r="O1407" s="22"/>
      <c r="P1407" s="21"/>
      <c r="Q1407" s="20"/>
      <c r="R1407" s="19"/>
      <c r="S1407" s="13"/>
      <c r="T1407" s="12"/>
      <c r="U1407" s="11"/>
      <c r="V1407" s="10"/>
      <c r="W1407" s="10"/>
      <c r="X1407" s="35"/>
    </row>
    <row r="1408" spans="1:24" ht="25.5">
      <c r="A1408" s="36">
        <v>1406</v>
      </c>
      <c r="B1408" s="7" t="s">
        <v>194</v>
      </c>
      <c r="C1408" s="4" t="s">
        <v>10</v>
      </c>
      <c r="D1408" s="4" t="s">
        <v>9</v>
      </c>
      <c r="E1408" s="37">
        <v>159</v>
      </c>
      <c r="F1408" s="37">
        <v>150</v>
      </c>
      <c r="G1408" s="6" t="s">
        <v>5</v>
      </c>
      <c r="H1408" s="5">
        <v>2.8</v>
      </c>
      <c r="I1408" s="4" t="s">
        <v>4</v>
      </c>
      <c r="J1408" s="3" t="s">
        <v>3</v>
      </c>
      <c r="K1408" s="2">
        <v>2018</v>
      </c>
      <c r="L1408" s="38" t="s">
        <v>2</v>
      </c>
      <c r="M1408" s="8" t="s">
        <v>111</v>
      </c>
      <c r="N1408" s="39">
        <v>21</v>
      </c>
      <c r="O1408" s="22"/>
      <c r="P1408" s="21"/>
      <c r="Q1408" s="20"/>
      <c r="R1408" s="19"/>
      <c r="S1408" s="13"/>
      <c r="T1408" s="12"/>
      <c r="U1408" s="11"/>
      <c r="V1408" s="10"/>
      <c r="W1408" s="10"/>
      <c r="X1408" s="35"/>
    </row>
    <row r="1409" spans="1:24" ht="25.5">
      <c r="A1409" s="36">
        <v>1407</v>
      </c>
      <c r="B1409" s="7" t="s">
        <v>194</v>
      </c>
      <c r="C1409" s="4" t="s">
        <v>10</v>
      </c>
      <c r="D1409" s="4" t="s">
        <v>6</v>
      </c>
      <c r="E1409" s="37">
        <v>159</v>
      </c>
      <c r="F1409" s="37">
        <v>150</v>
      </c>
      <c r="G1409" s="6" t="s">
        <v>5</v>
      </c>
      <c r="H1409" s="5">
        <v>2.8</v>
      </c>
      <c r="I1409" s="4" t="s">
        <v>4</v>
      </c>
      <c r="J1409" s="3" t="s">
        <v>3</v>
      </c>
      <c r="K1409" s="2">
        <v>2018</v>
      </c>
      <c r="L1409" s="38" t="s">
        <v>2</v>
      </c>
      <c r="M1409" s="8" t="s">
        <v>111</v>
      </c>
      <c r="N1409" s="39">
        <v>21</v>
      </c>
      <c r="O1409" s="22"/>
      <c r="P1409" s="21"/>
      <c r="Q1409" s="20"/>
      <c r="R1409" s="19"/>
      <c r="S1409" s="13"/>
      <c r="T1409" s="12"/>
      <c r="U1409" s="11"/>
      <c r="V1409" s="10"/>
      <c r="W1409" s="10"/>
      <c r="X1409" s="35"/>
    </row>
    <row r="1410" spans="1:24" ht="25.5">
      <c r="A1410" s="36">
        <v>1408</v>
      </c>
      <c r="B1410" s="7" t="s">
        <v>194</v>
      </c>
      <c r="C1410" s="4" t="s">
        <v>7</v>
      </c>
      <c r="D1410" s="4" t="s">
        <v>9</v>
      </c>
      <c r="E1410" s="37">
        <v>40</v>
      </c>
      <c r="F1410" s="37">
        <v>26.6</v>
      </c>
      <c r="G1410" s="6" t="s">
        <v>141</v>
      </c>
      <c r="H1410" s="5">
        <v>2.8</v>
      </c>
      <c r="I1410" s="4" t="s">
        <v>4</v>
      </c>
      <c r="J1410" s="3" t="s">
        <v>3</v>
      </c>
      <c r="K1410" s="2">
        <v>2018</v>
      </c>
      <c r="L1410" s="38" t="s">
        <v>2</v>
      </c>
      <c r="M1410" s="8" t="s">
        <v>111</v>
      </c>
      <c r="N1410" s="39">
        <v>21</v>
      </c>
      <c r="O1410" s="22"/>
      <c r="P1410" s="21"/>
      <c r="Q1410" s="20"/>
      <c r="R1410" s="19"/>
      <c r="S1410" s="13"/>
      <c r="T1410" s="12"/>
      <c r="U1410" s="11"/>
      <c r="V1410" s="10"/>
      <c r="W1410" s="10"/>
      <c r="X1410" s="35"/>
    </row>
    <row r="1411" spans="1:24" ht="25.5">
      <c r="A1411" s="36">
        <v>1409</v>
      </c>
      <c r="B1411" s="7" t="s">
        <v>194</v>
      </c>
      <c r="C1411" s="4" t="s">
        <v>7</v>
      </c>
      <c r="D1411" s="4" t="s">
        <v>6</v>
      </c>
      <c r="E1411" s="37">
        <v>40</v>
      </c>
      <c r="F1411" s="37">
        <v>26.6</v>
      </c>
      <c r="G1411" s="6" t="s">
        <v>141</v>
      </c>
      <c r="H1411" s="5">
        <v>2.8</v>
      </c>
      <c r="I1411" s="4" t="s">
        <v>4</v>
      </c>
      <c r="J1411" s="3" t="s">
        <v>3</v>
      </c>
      <c r="K1411" s="2">
        <v>2018</v>
      </c>
      <c r="L1411" s="38" t="s">
        <v>2</v>
      </c>
      <c r="M1411" s="8" t="s">
        <v>111</v>
      </c>
      <c r="N1411" s="39">
        <v>21</v>
      </c>
      <c r="O1411" s="22"/>
      <c r="P1411" s="21"/>
      <c r="Q1411" s="20"/>
      <c r="R1411" s="19"/>
      <c r="S1411" s="13"/>
      <c r="T1411" s="12"/>
      <c r="U1411" s="11"/>
      <c r="V1411" s="10"/>
      <c r="W1411" s="10"/>
      <c r="X1411" s="35"/>
    </row>
    <row r="1412" spans="1:24" ht="25.5">
      <c r="A1412" s="36">
        <v>1410</v>
      </c>
      <c r="B1412" s="7" t="s">
        <v>193</v>
      </c>
      <c r="C1412" s="4" t="s">
        <v>10</v>
      </c>
      <c r="D1412" s="4" t="s">
        <v>9</v>
      </c>
      <c r="E1412" s="37">
        <v>159</v>
      </c>
      <c r="F1412" s="37">
        <v>150</v>
      </c>
      <c r="G1412" s="6" t="s">
        <v>5</v>
      </c>
      <c r="H1412" s="5">
        <f>3.5+14.5+2</f>
        <v>20</v>
      </c>
      <c r="I1412" s="4" t="s">
        <v>4</v>
      </c>
      <c r="J1412" s="3" t="s">
        <v>3</v>
      </c>
      <c r="K1412" s="2">
        <v>2018</v>
      </c>
      <c r="L1412" s="38" t="s">
        <v>2</v>
      </c>
      <c r="M1412" s="8" t="s">
        <v>111</v>
      </c>
      <c r="N1412" s="39">
        <v>21</v>
      </c>
      <c r="O1412" s="22"/>
      <c r="P1412" s="21"/>
      <c r="Q1412" s="20"/>
      <c r="R1412" s="19"/>
      <c r="S1412" s="13"/>
      <c r="T1412" s="12"/>
      <c r="U1412" s="11"/>
      <c r="V1412" s="10"/>
      <c r="W1412" s="10"/>
      <c r="X1412" s="35"/>
    </row>
    <row r="1413" spans="1:24" ht="25.5">
      <c r="A1413" s="36">
        <v>1411</v>
      </c>
      <c r="B1413" s="7" t="s">
        <v>193</v>
      </c>
      <c r="C1413" s="4" t="s">
        <v>10</v>
      </c>
      <c r="D1413" s="4" t="s">
        <v>6</v>
      </c>
      <c r="E1413" s="37">
        <v>159</v>
      </c>
      <c r="F1413" s="37">
        <v>150</v>
      </c>
      <c r="G1413" s="6" t="s">
        <v>5</v>
      </c>
      <c r="H1413" s="5">
        <f>3.5+14.5+2</f>
        <v>20</v>
      </c>
      <c r="I1413" s="4" t="s">
        <v>4</v>
      </c>
      <c r="J1413" s="3" t="s">
        <v>3</v>
      </c>
      <c r="K1413" s="2">
        <v>2018</v>
      </c>
      <c r="L1413" s="38" t="s">
        <v>2</v>
      </c>
      <c r="M1413" s="8" t="s">
        <v>111</v>
      </c>
      <c r="N1413" s="39">
        <v>21</v>
      </c>
      <c r="O1413" s="22"/>
      <c r="P1413" s="21"/>
      <c r="Q1413" s="20"/>
      <c r="R1413" s="19"/>
      <c r="S1413" s="13"/>
      <c r="T1413" s="12"/>
      <c r="U1413" s="11"/>
      <c r="V1413" s="10"/>
      <c r="W1413" s="10"/>
      <c r="X1413" s="35"/>
    </row>
    <row r="1414" spans="1:24" ht="25.5">
      <c r="A1414" s="36">
        <v>1412</v>
      </c>
      <c r="B1414" s="7" t="s">
        <v>193</v>
      </c>
      <c r="C1414" s="4" t="s">
        <v>7</v>
      </c>
      <c r="D1414" s="4" t="s">
        <v>9</v>
      </c>
      <c r="E1414" s="37">
        <v>40</v>
      </c>
      <c r="F1414" s="37">
        <v>26.6</v>
      </c>
      <c r="G1414" s="6" t="s">
        <v>141</v>
      </c>
      <c r="H1414" s="5">
        <f>3.5+14.5+2</f>
        <v>20</v>
      </c>
      <c r="I1414" s="4" t="s">
        <v>4</v>
      </c>
      <c r="J1414" s="3" t="s">
        <v>3</v>
      </c>
      <c r="K1414" s="2">
        <v>2018</v>
      </c>
      <c r="L1414" s="38" t="s">
        <v>2</v>
      </c>
      <c r="M1414" s="8" t="s">
        <v>111</v>
      </c>
      <c r="N1414" s="39">
        <v>21</v>
      </c>
      <c r="O1414" s="22"/>
      <c r="P1414" s="21"/>
      <c r="Q1414" s="20"/>
      <c r="R1414" s="19"/>
      <c r="S1414" s="13"/>
      <c r="T1414" s="12"/>
      <c r="U1414" s="11"/>
      <c r="V1414" s="10"/>
      <c r="W1414" s="10"/>
      <c r="X1414" s="35"/>
    </row>
    <row r="1415" spans="1:24" ht="25.5">
      <c r="A1415" s="36">
        <v>1413</v>
      </c>
      <c r="B1415" s="7" t="s">
        <v>193</v>
      </c>
      <c r="C1415" s="4" t="s">
        <v>7</v>
      </c>
      <c r="D1415" s="4" t="s">
        <v>6</v>
      </c>
      <c r="E1415" s="37">
        <v>25</v>
      </c>
      <c r="F1415" s="37">
        <v>16.600000000000001</v>
      </c>
      <c r="G1415" s="6" t="s">
        <v>141</v>
      </c>
      <c r="H1415" s="5">
        <f>3.5+14.5+2</f>
        <v>20</v>
      </c>
      <c r="I1415" s="4" t="s">
        <v>4</v>
      </c>
      <c r="J1415" s="3" t="s">
        <v>3</v>
      </c>
      <c r="K1415" s="2">
        <v>2018</v>
      </c>
      <c r="L1415" s="38" t="s">
        <v>2</v>
      </c>
      <c r="M1415" s="8" t="s">
        <v>111</v>
      </c>
      <c r="N1415" s="39">
        <v>21</v>
      </c>
      <c r="O1415" s="22"/>
      <c r="P1415" s="21"/>
      <c r="Q1415" s="20"/>
      <c r="R1415" s="19"/>
      <c r="S1415" s="13"/>
      <c r="T1415" s="12"/>
      <c r="U1415" s="11"/>
      <c r="V1415" s="10"/>
      <c r="W1415" s="10"/>
      <c r="X1415" s="35"/>
    </row>
    <row r="1416" spans="1:24" ht="25.5">
      <c r="A1416" s="36">
        <v>1414</v>
      </c>
      <c r="B1416" s="7" t="s">
        <v>192</v>
      </c>
      <c r="C1416" s="4" t="s">
        <v>10</v>
      </c>
      <c r="D1416" s="4" t="s">
        <v>9</v>
      </c>
      <c r="E1416" s="37">
        <v>159</v>
      </c>
      <c r="F1416" s="37">
        <v>150</v>
      </c>
      <c r="G1416" s="6" t="s">
        <v>5</v>
      </c>
      <c r="H1416" s="5">
        <f>4.5+10+2</f>
        <v>16.5</v>
      </c>
      <c r="I1416" s="4" t="s">
        <v>4</v>
      </c>
      <c r="J1416" s="3" t="s">
        <v>3</v>
      </c>
      <c r="K1416" s="2">
        <v>2018</v>
      </c>
      <c r="L1416" s="38" t="s">
        <v>2</v>
      </c>
      <c r="M1416" s="8" t="s">
        <v>111</v>
      </c>
      <c r="N1416" s="39">
        <v>21</v>
      </c>
      <c r="O1416" s="22"/>
      <c r="P1416" s="21"/>
      <c r="Q1416" s="20"/>
      <c r="R1416" s="19"/>
      <c r="S1416" s="13"/>
      <c r="T1416" s="12"/>
      <c r="U1416" s="11"/>
      <c r="V1416" s="10"/>
      <c r="W1416" s="10"/>
      <c r="X1416" s="35"/>
    </row>
    <row r="1417" spans="1:24" ht="25.5">
      <c r="A1417" s="36">
        <v>1415</v>
      </c>
      <c r="B1417" s="7" t="s">
        <v>192</v>
      </c>
      <c r="C1417" s="4" t="s">
        <v>10</v>
      </c>
      <c r="D1417" s="4" t="s">
        <v>6</v>
      </c>
      <c r="E1417" s="37">
        <v>159</v>
      </c>
      <c r="F1417" s="37">
        <v>150</v>
      </c>
      <c r="G1417" s="6" t="s">
        <v>5</v>
      </c>
      <c r="H1417" s="5">
        <f>4.5+10+2</f>
        <v>16.5</v>
      </c>
      <c r="I1417" s="4" t="s">
        <v>4</v>
      </c>
      <c r="J1417" s="3" t="s">
        <v>3</v>
      </c>
      <c r="K1417" s="2">
        <v>2018</v>
      </c>
      <c r="L1417" s="38" t="s">
        <v>2</v>
      </c>
      <c r="M1417" s="8" t="s">
        <v>111</v>
      </c>
      <c r="N1417" s="39">
        <v>21</v>
      </c>
      <c r="O1417" s="22"/>
      <c r="P1417" s="21"/>
      <c r="Q1417" s="20"/>
      <c r="R1417" s="19"/>
      <c r="S1417" s="13"/>
      <c r="T1417" s="12"/>
      <c r="U1417" s="11"/>
      <c r="V1417" s="10"/>
      <c r="W1417" s="10"/>
      <c r="X1417" s="35"/>
    </row>
    <row r="1418" spans="1:24" ht="25.5">
      <c r="A1418" s="36">
        <v>1416</v>
      </c>
      <c r="B1418" s="7" t="s">
        <v>192</v>
      </c>
      <c r="C1418" s="4" t="s">
        <v>7</v>
      </c>
      <c r="D1418" s="4" t="s">
        <v>9</v>
      </c>
      <c r="E1418" s="37">
        <v>40</v>
      </c>
      <c r="F1418" s="37">
        <v>26.6</v>
      </c>
      <c r="G1418" s="6" t="s">
        <v>141</v>
      </c>
      <c r="H1418" s="5">
        <f>4.5+10+2</f>
        <v>16.5</v>
      </c>
      <c r="I1418" s="4" t="s">
        <v>4</v>
      </c>
      <c r="J1418" s="3" t="s">
        <v>3</v>
      </c>
      <c r="K1418" s="2">
        <v>2018</v>
      </c>
      <c r="L1418" s="38" t="s">
        <v>2</v>
      </c>
      <c r="M1418" s="8" t="s">
        <v>111</v>
      </c>
      <c r="N1418" s="39">
        <v>21</v>
      </c>
      <c r="O1418" s="22"/>
      <c r="P1418" s="21"/>
      <c r="Q1418" s="20"/>
      <c r="R1418" s="19"/>
      <c r="S1418" s="13"/>
      <c r="T1418" s="12"/>
      <c r="U1418" s="11"/>
      <c r="V1418" s="10"/>
      <c r="W1418" s="10"/>
      <c r="X1418" s="35"/>
    </row>
    <row r="1419" spans="1:24" ht="25.5">
      <c r="A1419" s="36">
        <v>1417</v>
      </c>
      <c r="B1419" s="7" t="s">
        <v>192</v>
      </c>
      <c r="C1419" s="4" t="s">
        <v>7</v>
      </c>
      <c r="D1419" s="4" t="s">
        <v>6</v>
      </c>
      <c r="E1419" s="37">
        <v>25</v>
      </c>
      <c r="F1419" s="37">
        <v>16.600000000000001</v>
      </c>
      <c r="G1419" s="6" t="s">
        <v>141</v>
      </c>
      <c r="H1419" s="5">
        <f>4.5+10+2</f>
        <v>16.5</v>
      </c>
      <c r="I1419" s="4" t="s">
        <v>4</v>
      </c>
      <c r="J1419" s="3" t="s">
        <v>3</v>
      </c>
      <c r="K1419" s="2">
        <v>2018</v>
      </c>
      <c r="L1419" s="38" t="s">
        <v>2</v>
      </c>
      <c r="M1419" s="8" t="s">
        <v>111</v>
      </c>
      <c r="N1419" s="39">
        <v>21</v>
      </c>
      <c r="O1419" s="22"/>
      <c r="P1419" s="21"/>
      <c r="Q1419" s="20"/>
      <c r="R1419" s="19"/>
      <c r="S1419" s="13"/>
      <c r="T1419" s="12"/>
      <c r="U1419" s="11"/>
      <c r="V1419" s="10"/>
      <c r="W1419" s="10"/>
      <c r="X1419" s="35"/>
    </row>
    <row r="1420" spans="1:24" ht="25.5">
      <c r="A1420" s="36">
        <v>1418</v>
      </c>
      <c r="B1420" s="7" t="s">
        <v>191</v>
      </c>
      <c r="C1420" s="4" t="s">
        <v>10</v>
      </c>
      <c r="D1420" s="4" t="s">
        <v>9</v>
      </c>
      <c r="E1420" s="37">
        <v>133</v>
      </c>
      <c r="F1420" s="37">
        <v>124</v>
      </c>
      <c r="G1420" s="6" t="s">
        <v>5</v>
      </c>
      <c r="H1420" s="5">
        <v>2</v>
      </c>
      <c r="I1420" s="4" t="s">
        <v>4</v>
      </c>
      <c r="J1420" s="3" t="s">
        <v>3</v>
      </c>
      <c r="K1420" s="2">
        <v>1986</v>
      </c>
      <c r="L1420" s="38" t="s">
        <v>2</v>
      </c>
      <c r="M1420" s="8" t="s">
        <v>111</v>
      </c>
      <c r="N1420" s="39"/>
      <c r="O1420" s="22"/>
      <c r="P1420" s="21"/>
      <c r="Q1420" s="20"/>
      <c r="R1420" s="19"/>
      <c r="S1420" s="13"/>
      <c r="T1420" s="12"/>
      <c r="U1420" s="11"/>
      <c r="V1420" s="10"/>
      <c r="W1420" s="10"/>
      <c r="X1420" s="35"/>
    </row>
    <row r="1421" spans="1:24" ht="25.5">
      <c r="A1421" s="36">
        <v>1419</v>
      </c>
      <c r="B1421" s="7" t="s">
        <v>191</v>
      </c>
      <c r="C1421" s="4" t="s">
        <v>10</v>
      </c>
      <c r="D1421" s="4" t="s">
        <v>6</v>
      </c>
      <c r="E1421" s="37">
        <v>133</v>
      </c>
      <c r="F1421" s="37">
        <v>124</v>
      </c>
      <c r="G1421" s="6" t="s">
        <v>5</v>
      </c>
      <c r="H1421" s="5">
        <v>2</v>
      </c>
      <c r="I1421" s="4" t="s">
        <v>4</v>
      </c>
      <c r="J1421" s="3" t="s">
        <v>3</v>
      </c>
      <c r="K1421" s="2">
        <v>1986</v>
      </c>
      <c r="L1421" s="38" t="s">
        <v>2</v>
      </c>
      <c r="M1421" s="8" t="s">
        <v>111</v>
      </c>
      <c r="N1421" s="39"/>
      <c r="O1421" s="22"/>
      <c r="P1421" s="21"/>
      <c r="Q1421" s="20"/>
      <c r="R1421" s="19"/>
      <c r="S1421" s="13"/>
      <c r="T1421" s="12"/>
      <c r="U1421" s="11"/>
      <c r="V1421" s="10"/>
      <c r="W1421" s="10"/>
      <c r="X1421" s="35"/>
    </row>
    <row r="1422" spans="1:24" ht="25.5">
      <c r="A1422" s="36">
        <v>1420</v>
      </c>
      <c r="B1422" s="7" t="s">
        <v>191</v>
      </c>
      <c r="C1422" s="4" t="s">
        <v>7</v>
      </c>
      <c r="D1422" s="4" t="s">
        <v>9</v>
      </c>
      <c r="E1422" s="37">
        <v>63</v>
      </c>
      <c r="F1422" s="37">
        <v>42.9</v>
      </c>
      <c r="G1422" s="6" t="s">
        <v>141</v>
      </c>
      <c r="H1422" s="5">
        <v>2</v>
      </c>
      <c r="I1422" s="4" t="s">
        <v>4</v>
      </c>
      <c r="J1422" s="3" t="s">
        <v>3</v>
      </c>
      <c r="K1422" s="2">
        <v>2012</v>
      </c>
      <c r="L1422" s="38" t="s">
        <v>2</v>
      </c>
      <c r="M1422" s="8" t="s">
        <v>111</v>
      </c>
      <c r="N1422" s="39"/>
      <c r="O1422" s="22"/>
      <c r="P1422" s="21"/>
      <c r="Q1422" s="20"/>
      <c r="R1422" s="19"/>
      <c r="S1422" s="13"/>
      <c r="T1422" s="12"/>
      <c r="U1422" s="11"/>
      <c r="V1422" s="10"/>
      <c r="W1422" s="10"/>
      <c r="X1422" s="35"/>
    </row>
    <row r="1423" spans="1:24" ht="25.5">
      <c r="A1423" s="36">
        <v>1421</v>
      </c>
      <c r="B1423" s="7" t="s">
        <v>191</v>
      </c>
      <c r="C1423" s="4" t="s">
        <v>7</v>
      </c>
      <c r="D1423" s="4" t="s">
        <v>6</v>
      </c>
      <c r="E1423" s="37">
        <v>50</v>
      </c>
      <c r="F1423" s="37">
        <v>33.200000000000003</v>
      </c>
      <c r="G1423" s="6" t="s">
        <v>141</v>
      </c>
      <c r="H1423" s="5">
        <v>2</v>
      </c>
      <c r="I1423" s="4" t="s">
        <v>4</v>
      </c>
      <c r="J1423" s="3" t="s">
        <v>3</v>
      </c>
      <c r="K1423" s="2">
        <v>2012</v>
      </c>
      <c r="L1423" s="38" t="s">
        <v>2</v>
      </c>
      <c r="M1423" s="8" t="s">
        <v>111</v>
      </c>
      <c r="N1423" s="39"/>
      <c r="O1423" s="22"/>
      <c r="P1423" s="21"/>
      <c r="Q1423" s="20"/>
      <c r="R1423" s="19"/>
      <c r="S1423" s="13"/>
      <c r="T1423" s="12"/>
      <c r="U1423" s="11"/>
      <c r="V1423" s="10"/>
      <c r="W1423" s="10"/>
      <c r="X1423" s="35"/>
    </row>
    <row r="1424" spans="1:24" ht="25.5">
      <c r="A1424" s="36">
        <v>1422</v>
      </c>
      <c r="B1424" s="7" t="s">
        <v>190</v>
      </c>
      <c r="C1424" s="4" t="s">
        <v>10</v>
      </c>
      <c r="D1424" s="4" t="s">
        <v>9</v>
      </c>
      <c r="E1424" s="37">
        <v>32</v>
      </c>
      <c r="F1424" s="37">
        <v>25.6</v>
      </c>
      <c r="G1424" s="6" t="s">
        <v>5</v>
      </c>
      <c r="H1424" s="5">
        <v>11</v>
      </c>
      <c r="I1424" s="4" t="s">
        <v>4</v>
      </c>
      <c r="J1424" s="3" t="s">
        <v>3</v>
      </c>
      <c r="K1424" s="2">
        <v>2002</v>
      </c>
      <c r="L1424" s="38" t="s">
        <v>2</v>
      </c>
      <c r="M1424" s="8" t="s">
        <v>111</v>
      </c>
      <c r="N1424" s="39"/>
      <c r="O1424" s="22"/>
      <c r="P1424" s="21"/>
      <c r="Q1424" s="20"/>
      <c r="R1424" s="19"/>
      <c r="S1424" s="13"/>
      <c r="T1424" s="12"/>
      <c r="U1424" s="11"/>
      <c r="V1424" s="10"/>
      <c r="W1424" s="10"/>
      <c r="X1424" s="35"/>
    </row>
    <row r="1425" spans="1:24" ht="25.5">
      <c r="A1425" s="36">
        <v>1423</v>
      </c>
      <c r="B1425" s="7" t="s">
        <v>190</v>
      </c>
      <c r="C1425" s="4" t="s">
        <v>10</v>
      </c>
      <c r="D1425" s="4" t="s">
        <v>6</v>
      </c>
      <c r="E1425" s="37">
        <v>32</v>
      </c>
      <c r="F1425" s="37">
        <v>25.6</v>
      </c>
      <c r="G1425" s="6" t="s">
        <v>5</v>
      </c>
      <c r="H1425" s="5">
        <v>11</v>
      </c>
      <c r="I1425" s="4" t="s">
        <v>4</v>
      </c>
      <c r="J1425" s="3" t="s">
        <v>3</v>
      </c>
      <c r="K1425" s="2">
        <v>2002</v>
      </c>
      <c r="L1425" s="38" t="s">
        <v>2</v>
      </c>
      <c r="M1425" s="8" t="s">
        <v>111</v>
      </c>
      <c r="N1425" s="39"/>
      <c r="O1425" s="22"/>
      <c r="P1425" s="21"/>
      <c r="Q1425" s="20"/>
      <c r="R1425" s="19"/>
      <c r="S1425" s="13"/>
      <c r="T1425" s="12"/>
      <c r="U1425" s="11"/>
      <c r="V1425" s="10"/>
      <c r="W1425" s="10"/>
      <c r="X1425" s="35"/>
    </row>
    <row r="1426" spans="1:24" ht="25.5">
      <c r="A1426" s="36">
        <v>1424</v>
      </c>
      <c r="B1426" s="7" t="s">
        <v>190</v>
      </c>
      <c r="C1426" s="4" t="s">
        <v>7</v>
      </c>
      <c r="D1426" s="4" t="s">
        <v>9</v>
      </c>
      <c r="E1426" s="37">
        <v>20</v>
      </c>
      <c r="F1426" s="37">
        <v>13.2</v>
      </c>
      <c r="G1426" s="6" t="s">
        <v>141</v>
      </c>
      <c r="H1426" s="5">
        <v>11</v>
      </c>
      <c r="I1426" s="4" t="s">
        <v>4</v>
      </c>
      <c r="J1426" s="3" t="s">
        <v>3</v>
      </c>
      <c r="K1426" s="2">
        <v>2013</v>
      </c>
      <c r="L1426" s="38" t="s">
        <v>2</v>
      </c>
      <c r="M1426" s="8" t="s">
        <v>111</v>
      </c>
      <c r="N1426" s="39"/>
      <c r="O1426" s="22"/>
      <c r="P1426" s="21"/>
      <c r="Q1426" s="20"/>
      <c r="R1426" s="19"/>
      <c r="S1426" s="13"/>
      <c r="T1426" s="12"/>
      <c r="U1426" s="11"/>
      <c r="V1426" s="10"/>
      <c r="W1426" s="10"/>
      <c r="X1426" s="35"/>
    </row>
    <row r="1427" spans="1:24" ht="25.5">
      <c r="A1427" s="36">
        <v>1425</v>
      </c>
      <c r="B1427" s="7" t="s">
        <v>190</v>
      </c>
      <c r="C1427" s="4" t="s">
        <v>7</v>
      </c>
      <c r="D1427" s="4" t="s">
        <v>6</v>
      </c>
      <c r="E1427" s="37">
        <v>20</v>
      </c>
      <c r="F1427" s="37">
        <v>13.2</v>
      </c>
      <c r="G1427" s="6" t="s">
        <v>141</v>
      </c>
      <c r="H1427" s="5">
        <v>11</v>
      </c>
      <c r="I1427" s="4" t="s">
        <v>4</v>
      </c>
      <c r="J1427" s="3" t="s">
        <v>3</v>
      </c>
      <c r="K1427" s="2">
        <v>2013</v>
      </c>
      <c r="L1427" s="38" t="s">
        <v>2</v>
      </c>
      <c r="M1427" s="8" t="s">
        <v>111</v>
      </c>
      <c r="N1427" s="39"/>
      <c r="O1427" s="22"/>
      <c r="P1427" s="21"/>
      <c r="Q1427" s="20"/>
      <c r="R1427" s="19"/>
      <c r="S1427" s="13"/>
      <c r="T1427" s="12"/>
      <c r="U1427" s="11"/>
      <c r="V1427" s="10"/>
      <c r="W1427" s="10"/>
      <c r="X1427" s="35"/>
    </row>
    <row r="1428" spans="1:24" ht="25.5">
      <c r="A1428" s="36">
        <v>1426</v>
      </c>
      <c r="B1428" s="7" t="s">
        <v>189</v>
      </c>
      <c r="C1428" s="4" t="s">
        <v>10</v>
      </c>
      <c r="D1428" s="4" t="s">
        <v>9</v>
      </c>
      <c r="E1428" s="37">
        <v>133</v>
      </c>
      <c r="F1428" s="37">
        <v>124</v>
      </c>
      <c r="G1428" s="6" t="s">
        <v>5</v>
      </c>
      <c r="H1428" s="5">
        <v>31.000000000000004</v>
      </c>
      <c r="I1428" s="4" t="s">
        <v>4</v>
      </c>
      <c r="J1428" s="3" t="s">
        <v>3</v>
      </c>
      <c r="K1428" s="2">
        <v>1986</v>
      </c>
      <c r="L1428" s="38" t="s">
        <v>2</v>
      </c>
      <c r="M1428" s="8" t="s">
        <v>111</v>
      </c>
      <c r="N1428" s="39"/>
      <c r="O1428" s="22"/>
      <c r="P1428" s="21"/>
      <c r="Q1428" s="20"/>
      <c r="R1428" s="19"/>
      <c r="S1428" s="13"/>
      <c r="T1428" s="12"/>
      <c r="U1428" s="11"/>
      <c r="V1428" s="10"/>
      <c r="W1428" s="10"/>
      <c r="X1428" s="35"/>
    </row>
    <row r="1429" spans="1:24" ht="25.5">
      <c r="A1429" s="36">
        <v>1427</v>
      </c>
      <c r="B1429" s="7" t="s">
        <v>189</v>
      </c>
      <c r="C1429" s="4" t="s">
        <v>10</v>
      </c>
      <c r="D1429" s="4" t="s">
        <v>6</v>
      </c>
      <c r="E1429" s="37">
        <v>133</v>
      </c>
      <c r="F1429" s="37">
        <v>124</v>
      </c>
      <c r="G1429" s="6" t="s">
        <v>5</v>
      </c>
      <c r="H1429" s="5">
        <v>31.000000000000004</v>
      </c>
      <c r="I1429" s="4" t="s">
        <v>4</v>
      </c>
      <c r="J1429" s="3" t="s">
        <v>3</v>
      </c>
      <c r="K1429" s="2">
        <v>1986</v>
      </c>
      <c r="L1429" s="38" t="s">
        <v>2</v>
      </c>
      <c r="M1429" s="8" t="s">
        <v>111</v>
      </c>
      <c r="N1429" s="39"/>
      <c r="O1429" s="22"/>
      <c r="P1429" s="21"/>
      <c r="Q1429" s="20"/>
      <c r="R1429" s="19"/>
      <c r="S1429" s="13"/>
      <c r="T1429" s="12"/>
      <c r="U1429" s="11"/>
      <c r="V1429" s="10"/>
      <c r="W1429" s="10"/>
      <c r="X1429" s="35"/>
    </row>
    <row r="1430" spans="1:24" ht="25.5">
      <c r="A1430" s="36">
        <v>1428</v>
      </c>
      <c r="B1430" s="7" t="s">
        <v>189</v>
      </c>
      <c r="C1430" s="4" t="s">
        <v>7</v>
      </c>
      <c r="D1430" s="4" t="s">
        <v>9</v>
      </c>
      <c r="E1430" s="37">
        <v>63</v>
      </c>
      <c r="F1430" s="37">
        <v>42.9</v>
      </c>
      <c r="G1430" s="6" t="s">
        <v>141</v>
      </c>
      <c r="H1430" s="5">
        <v>31</v>
      </c>
      <c r="I1430" s="4" t="s">
        <v>4</v>
      </c>
      <c r="J1430" s="3" t="s">
        <v>3</v>
      </c>
      <c r="K1430" s="2">
        <v>2012</v>
      </c>
      <c r="L1430" s="38" t="s">
        <v>2</v>
      </c>
      <c r="M1430" s="8" t="s">
        <v>111</v>
      </c>
      <c r="N1430" s="39"/>
      <c r="O1430" s="22"/>
      <c r="P1430" s="21"/>
      <c r="Q1430" s="20"/>
      <c r="R1430" s="19"/>
      <c r="S1430" s="13"/>
      <c r="T1430" s="12"/>
      <c r="U1430" s="11"/>
      <c r="V1430" s="10"/>
      <c r="W1430" s="10"/>
      <c r="X1430" s="35"/>
    </row>
    <row r="1431" spans="1:24" ht="25.5">
      <c r="A1431" s="36">
        <v>1429</v>
      </c>
      <c r="B1431" s="7" t="s">
        <v>189</v>
      </c>
      <c r="C1431" s="4" t="s">
        <v>7</v>
      </c>
      <c r="D1431" s="4" t="s">
        <v>6</v>
      </c>
      <c r="E1431" s="37">
        <v>50</v>
      </c>
      <c r="F1431" s="37">
        <v>33.200000000000003</v>
      </c>
      <c r="G1431" s="6" t="s">
        <v>141</v>
      </c>
      <c r="H1431" s="5">
        <v>31</v>
      </c>
      <c r="I1431" s="4" t="s">
        <v>4</v>
      </c>
      <c r="J1431" s="3" t="s">
        <v>3</v>
      </c>
      <c r="K1431" s="2">
        <v>2012</v>
      </c>
      <c r="L1431" s="38" t="s">
        <v>2</v>
      </c>
      <c r="M1431" s="8" t="s">
        <v>111</v>
      </c>
      <c r="N1431" s="39"/>
      <c r="O1431" s="22"/>
      <c r="P1431" s="21"/>
      <c r="Q1431" s="20"/>
      <c r="R1431" s="19"/>
      <c r="S1431" s="13"/>
      <c r="T1431" s="12"/>
      <c r="U1431" s="11"/>
      <c r="V1431" s="10"/>
      <c r="W1431" s="10"/>
      <c r="X1431" s="35"/>
    </row>
    <row r="1432" spans="1:24" ht="33.75">
      <c r="A1432" s="36">
        <v>1430</v>
      </c>
      <c r="B1432" s="7" t="s">
        <v>188</v>
      </c>
      <c r="C1432" s="4" t="s">
        <v>10</v>
      </c>
      <c r="D1432" s="4" t="s">
        <v>9</v>
      </c>
      <c r="E1432" s="37">
        <v>89</v>
      </c>
      <c r="F1432" s="37">
        <v>82</v>
      </c>
      <c r="G1432" s="6" t="s">
        <v>5</v>
      </c>
      <c r="H1432" s="5">
        <v>16.2</v>
      </c>
      <c r="I1432" s="4" t="s">
        <v>4</v>
      </c>
      <c r="J1432" s="3" t="s">
        <v>3</v>
      </c>
      <c r="K1432" s="2">
        <v>1995</v>
      </c>
      <c r="L1432" s="38" t="s">
        <v>2</v>
      </c>
      <c r="M1432" s="8" t="s">
        <v>111</v>
      </c>
      <c r="N1432" s="39"/>
      <c r="O1432" s="22"/>
      <c r="P1432" s="21"/>
      <c r="Q1432" s="20"/>
      <c r="R1432" s="19"/>
      <c r="S1432" s="13"/>
      <c r="T1432" s="12"/>
      <c r="U1432" s="11"/>
      <c r="V1432" s="10"/>
      <c r="W1432" s="10"/>
      <c r="X1432" s="35"/>
    </row>
    <row r="1433" spans="1:24" ht="33.75">
      <c r="A1433" s="36">
        <v>1431</v>
      </c>
      <c r="B1433" s="7" t="s">
        <v>188</v>
      </c>
      <c r="C1433" s="4" t="s">
        <v>10</v>
      </c>
      <c r="D1433" s="4" t="s">
        <v>6</v>
      </c>
      <c r="E1433" s="37">
        <v>89</v>
      </c>
      <c r="F1433" s="37">
        <v>82</v>
      </c>
      <c r="G1433" s="6" t="s">
        <v>5</v>
      </c>
      <c r="H1433" s="5">
        <v>16.2</v>
      </c>
      <c r="I1433" s="4" t="s">
        <v>4</v>
      </c>
      <c r="J1433" s="3" t="s">
        <v>3</v>
      </c>
      <c r="K1433" s="2">
        <v>1995</v>
      </c>
      <c r="L1433" s="38" t="s">
        <v>2</v>
      </c>
      <c r="M1433" s="8" t="s">
        <v>111</v>
      </c>
      <c r="N1433" s="39"/>
      <c r="O1433" s="22"/>
      <c r="P1433" s="21"/>
      <c r="Q1433" s="20"/>
      <c r="R1433" s="19"/>
      <c r="S1433" s="13"/>
      <c r="T1433" s="12"/>
      <c r="U1433" s="11"/>
      <c r="V1433" s="10"/>
      <c r="W1433" s="10"/>
      <c r="X1433" s="35"/>
    </row>
    <row r="1434" spans="1:24" ht="33.75">
      <c r="A1434" s="36">
        <v>1432</v>
      </c>
      <c r="B1434" s="7" t="s">
        <v>188</v>
      </c>
      <c r="C1434" s="4" t="s">
        <v>7</v>
      </c>
      <c r="D1434" s="4" t="s">
        <v>9</v>
      </c>
      <c r="E1434" s="37">
        <v>25</v>
      </c>
      <c r="F1434" s="37">
        <v>16.600000000000001</v>
      </c>
      <c r="G1434" s="6" t="s">
        <v>141</v>
      </c>
      <c r="H1434" s="5">
        <v>16.2</v>
      </c>
      <c r="I1434" s="4" t="s">
        <v>4</v>
      </c>
      <c r="J1434" s="3" t="s">
        <v>3</v>
      </c>
      <c r="K1434" s="2">
        <v>1995</v>
      </c>
      <c r="L1434" s="38" t="s">
        <v>2</v>
      </c>
      <c r="M1434" s="8" t="s">
        <v>111</v>
      </c>
      <c r="N1434" s="39"/>
      <c r="O1434" s="22"/>
      <c r="P1434" s="21"/>
      <c r="Q1434" s="20"/>
      <c r="R1434" s="19"/>
      <c r="S1434" s="13"/>
      <c r="T1434" s="12"/>
      <c r="U1434" s="11"/>
      <c r="V1434" s="10"/>
      <c r="W1434" s="10"/>
      <c r="X1434" s="35"/>
    </row>
    <row r="1435" spans="1:24" ht="33.75">
      <c r="A1435" s="36">
        <v>1433</v>
      </c>
      <c r="B1435" s="7" t="s">
        <v>188</v>
      </c>
      <c r="C1435" s="4" t="s">
        <v>7</v>
      </c>
      <c r="D1435" s="4" t="s">
        <v>6</v>
      </c>
      <c r="E1435" s="37">
        <v>20</v>
      </c>
      <c r="F1435" s="37">
        <v>13.2</v>
      </c>
      <c r="G1435" s="6" t="s">
        <v>141</v>
      </c>
      <c r="H1435" s="5">
        <v>16.2</v>
      </c>
      <c r="I1435" s="4" t="s">
        <v>4</v>
      </c>
      <c r="J1435" s="3" t="s">
        <v>3</v>
      </c>
      <c r="K1435" s="2">
        <v>1995</v>
      </c>
      <c r="L1435" s="38" t="s">
        <v>2</v>
      </c>
      <c r="M1435" s="8" t="s">
        <v>111</v>
      </c>
      <c r="N1435" s="39"/>
      <c r="O1435" s="22"/>
      <c r="P1435" s="21"/>
      <c r="Q1435" s="20"/>
      <c r="R1435" s="19"/>
      <c r="S1435" s="13"/>
      <c r="T1435" s="12"/>
      <c r="U1435" s="11"/>
      <c r="V1435" s="10"/>
      <c r="W1435" s="10"/>
      <c r="X1435" s="35"/>
    </row>
    <row r="1436" spans="1:24" ht="33.75">
      <c r="A1436" s="36">
        <v>1434</v>
      </c>
      <c r="B1436" s="7" t="s">
        <v>187</v>
      </c>
      <c r="C1436" s="4" t="s">
        <v>10</v>
      </c>
      <c r="D1436" s="4" t="s">
        <v>9</v>
      </c>
      <c r="E1436" s="37">
        <v>89</v>
      </c>
      <c r="F1436" s="37">
        <v>82</v>
      </c>
      <c r="G1436" s="6" t="s">
        <v>5</v>
      </c>
      <c r="H1436" s="5">
        <v>26.7</v>
      </c>
      <c r="I1436" s="4" t="s">
        <v>4</v>
      </c>
      <c r="J1436" s="3" t="s">
        <v>3</v>
      </c>
      <c r="K1436" s="2">
        <v>1995</v>
      </c>
      <c r="L1436" s="38" t="s">
        <v>2</v>
      </c>
      <c r="M1436" s="8" t="s">
        <v>111</v>
      </c>
      <c r="N1436" s="39"/>
      <c r="O1436" s="22"/>
      <c r="P1436" s="21"/>
      <c r="Q1436" s="20"/>
      <c r="R1436" s="19"/>
      <c r="S1436" s="13"/>
      <c r="T1436" s="12"/>
      <c r="U1436" s="11"/>
      <c r="V1436" s="10"/>
      <c r="W1436" s="10"/>
      <c r="X1436" s="35"/>
    </row>
    <row r="1437" spans="1:24" ht="33.75">
      <c r="A1437" s="36">
        <v>1435</v>
      </c>
      <c r="B1437" s="7" t="s">
        <v>187</v>
      </c>
      <c r="C1437" s="4" t="s">
        <v>10</v>
      </c>
      <c r="D1437" s="4" t="s">
        <v>6</v>
      </c>
      <c r="E1437" s="37">
        <v>89</v>
      </c>
      <c r="F1437" s="37">
        <v>82</v>
      </c>
      <c r="G1437" s="6" t="s">
        <v>5</v>
      </c>
      <c r="H1437" s="5">
        <v>26.7</v>
      </c>
      <c r="I1437" s="4" t="s">
        <v>4</v>
      </c>
      <c r="J1437" s="3" t="s">
        <v>3</v>
      </c>
      <c r="K1437" s="2">
        <v>1995</v>
      </c>
      <c r="L1437" s="38" t="s">
        <v>2</v>
      </c>
      <c r="M1437" s="8" t="s">
        <v>111</v>
      </c>
      <c r="N1437" s="39"/>
      <c r="O1437" s="22"/>
      <c r="P1437" s="21"/>
      <c r="Q1437" s="20"/>
      <c r="R1437" s="19"/>
      <c r="S1437" s="13"/>
      <c r="T1437" s="12"/>
      <c r="U1437" s="11"/>
      <c r="V1437" s="10"/>
      <c r="W1437" s="10"/>
      <c r="X1437" s="35"/>
    </row>
    <row r="1438" spans="1:24" ht="33.75">
      <c r="A1438" s="36">
        <v>1436</v>
      </c>
      <c r="B1438" s="7" t="s">
        <v>187</v>
      </c>
      <c r="C1438" s="4" t="s">
        <v>7</v>
      </c>
      <c r="D1438" s="4" t="s">
        <v>9</v>
      </c>
      <c r="E1438" s="37">
        <v>25</v>
      </c>
      <c r="F1438" s="37">
        <v>16.600000000000001</v>
      </c>
      <c r="G1438" s="6" t="s">
        <v>141</v>
      </c>
      <c r="H1438" s="5">
        <v>26.7</v>
      </c>
      <c r="I1438" s="4" t="s">
        <v>4</v>
      </c>
      <c r="J1438" s="3" t="s">
        <v>3</v>
      </c>
      <c r="K1438" s="2">
        <v>2012</v>
      </c>
      <c r="L1438" s="38" t="s">
        <v>2</v>
      </c>
      <c r="M1438" s="8" t="s">
        <v>111</v>
      </c>
      <c r="N1438" s="39"/>
      <c r="O1438" s="22"/>
      <c r="P1438" s="21"/>
      <c r="Q1438" s="20"/>
      <c r="R1438" s="19"/>
      <c r="S1438" s="13"/>
      <c r="T1438" s="12"/>
      <c r="U1438" s="11"/>
      <c r="V1438" s="10"/>
      <c r="W1438" s="10"/>
      <c r="X1438" s="35"/>
    </row>
    <row r="1439" spans="1:24" ht="33.75">
      <c r="A1439" s="36">
        <v>1437</v>
      </c>
      <c r="B1439" s="7" t="s">
        <v>187</v>
      </c>
      <c r="C1439" s="4" t="s">
        <v>7</v>
      </c>
      <c r="D1439" s="4" t="s">
        <v>6</v>
      </c>
      <c r="E1439" s="37">
        <v>20</v>
      </c>
      <c r="F1439" s="37">
        <v>13.2</v>
      </c>
      <c r="G1439" s="6" t="s">
        <v>141</v>
      </c>
      <c r="H1439" s="5">
        <v>26.7</v>
      </c>
      <c r="I1439" s="4" t="s">
        <v>4</v>
      </c>
      <c r="J1439" s="3" t="s">
        <v>3</v>
      </c>
      <c r="K1439" s="2">
        <v>2012</v>
      </c>
      <c r="L1439" s="38" t="s">
        <v>2</v>
      </c>
      <c r="M1439" s="8" t="s">
        <v>111</v>
      </c>
      <c r="N1439" s="39"/>
      <c r="O1439" s="22"/>
      <c r="P1439" s="21"/>
      <c r="Q1439" s="20"/>
      <c r="R1439" s="19"/>
      <c r="S1439" s="13"/>
      <c r="T1439" s="12"/>
      <c r="U1439" s="11"/>
      <c r="V1439" s="10"/>
      <c r="W1439" s="10"/>
      <c r="X1439" s="35"/>
    </row>
    <row r="1440" spans="1:24" ht="33.75">
      <c r="A1440" s="36">
        <v>1438</v>
      </c>
      <c r="B1440" s="7" t="s">
        <v>186</v>
      </c>
      <c r="C1440" s="4" t="s">
        <v>10</v>
      </c>
      <c r="D1440" s="4" t="s">
        <v>9</v>
      </c>
      <c r="E1440" s="37">
        <v>57</v>
      </c>
      <c r="F1440" s="37">
        <v>50</v>
      </c>
      <c r="G1440" s="6" t="s">
        <v>5</v>
      </c>
      <c r="H1440" s="5">
        <v>10.9</v>
      </c>
      <c r="I1440" s="4" t="s">
        <v>4</v>
      </c>
      <c r="J1440" s="3" t="s">
        <v>3</v>
      </c>
      <c r="K1440" s="2">
        <v>1995</v>
      </c>
      <c r="L1440" s="38" t="s">
        <v>2</v>
      </c>
      <c r="M1440" s="8" t="s">
        <v>111</v>
      </c>
      <c r="N1440" s="39"/>
      <c r="O1440" s="22"/>
      <c r="P1440" s="21"/>
      <c r="Q1440" s="20"/>
      <c r="R1440" s="19"/>
      <c r="S1440" s="13"/>
      <c r="T1440" s="12"/>
      <c r="U1440" s="11"/>
      <c r="V1440" s="10"/>
      <c r="W1440" s="10"/>
      <c r="X1440" s="35"/>
    </row>
    <row r="1441" spans="1:24" ht="33.75">
      <c r="A1441" s="36">
        <v>1439</v>
      </c>
      <c r="B1441" s="7" t="s">
        <v>186</v>
      </c>
      <c r="C1441" s="4" t="s">
        <v>10</v>
      </c>
      <c r="D1441" s="4" t="s">
        <v>6</v>
      </c>
      <c r="E1441" s="37">
        <v>57</v>
      </c>
      <c r="F1441" s="37">
        <v>50</v>
      </c>
      <c r="G1441" s="6" t="s">
        <v>5</v>
      </c>
      <c r="H1441" s="5">
        <v>10.9</v>
      </c>
      <c r="I1441" s="4" t="s">
        <v>4</v>
      </c>
      <c r="J1441" s="3" t="s">
        <v>3</v>
      </c>
      <c r="K1441" s="2">
        <v>1995</v>
      </c>
      <c r="L1441" s="38" t="s">
        <v>2</v>
      </c>
      <c r="M1441" s="8" t="s">
        <v>111</v>
      </c>
      <c r="N1441" s="39"/>
      <c r="O1441" s="22"/>
      <c r="P1441" s="21"/>
      <c r="Q1441" s="20"/>
      <c r="R1441" s="19"/>
      <c r="S1441" s="13"/>
      <c r="T1441" s="12"/>
      <c r="U1441" s="11"/>
      <c r="V1441" s="10"/>
      <c r="W1441" s="10"/>
      <c r="X1441" s="35"/>
    </row>
    <row r="1442" spans="1:24" ht="33.75">
      <c r="A1442" s="36">
        <v>1440</v>
      </c>
      <c r="B1442" s="7" t="s">
        <v>186</v>
      </c>
      <c r="C1442" s="4" t="s">
        <v>7</v>
      </c>
      <c r="D1442" s="4" t="s">
        <v>9</v>
      </c>
      <c r="E1442" s="37">
        <v>25</v>
      </c>
      <c r="F1442" s="37">
        <v>16.600000000000001</v>
      </c>
      <c r="G1442" s="6" t="s">
        <v>141</v>
      </c>
      <c r="H1442" s="5">
        <v>10.9</v>
      </c>
      <c r="I1442" s="4" t="s">
        <v>4</v>
      </c>
      <c r="J1442" s="3" t="s">
        <v>3</v>
      </c>
      <c r="K1442" s="2">
        <v>2012</v>
      </c>
      <c r="L1442" s="38" t="s">
        <v>2</v>
      </c>
      <c r="M1442" s="8" t="s">
        <v>111</v>
      </c>
      <c r="N1442" s="39"/>
      <c r="O1442" s="22"/>
      <c r="P1442" s="21"/>
      <c r="Q1442" s="20"/>
      <c r="R1442" s="19"/>
      <c r="S1442" s="13"/>
      <c r="T1442" s="12"/>
      <c r="U1442" s="11"/>
      <c r="V1442" s="10"/>
      <c r="W1442" s="10"/>
      <c r="X1442" s="35"/>
    </row>
    <row r="1443" spans="1:24" ht="33.75">
      <c r="A1443" s="36">
        <v>1441</v>
      </c>
      <c r="B1443" s="7" t="s">
        <v>186</v>
      </c>
      <c r="C1443" s="4" t="s">
        <v>7</v>
      </c>
      <c r="D1443" s="4" t="s">
        <v>6</v>
      </c>
      <c r="E1443" s="37">
        <v>20</v>
      </c>
      <c r="F1443" s="37">
        <v>13.2</v>
      </c>
      <c r="G1443" s="6" t="s">
        <v>141</v>
      </c>
      <c r="H1443" s="5">
        <v>10.9</v>
      </c>
      <c r="I1443" s="4" t="s">
        <v>4</v>
      </c>
      <c r="J1443" s="3" t="s">
        <v>3</v>
      </c>
      <c r="K1443" s="2">
        <v>2012</v>
      </c>
      <c r="L1443" s="38" t="s">
        <v>2</v>
      </c>
      <c r="M1443" s="8" t="s">
        <v>111</v>
      </c>
      <c r="N1443" s="39"/>
      <c r="O1443" s="22"/>
      <c r="P1443" s="21"/>
      <c r="Q1443" s="20"/>
      <c r="R1443" s="19"/>
      <c r="S1443" s="13"/>
      <c r="T1443" s="12"/>
      <c r="U1443" s="11"/>
      <c r="V1443" s="10"/>
      <c r="W1443" s="10"/>
      <c r="X1443" s="35"/>
    </row>
    <row r="1444" spans="1:24" ht="33.75">
      <c r="A1444" s="36">
        <v>1442</v>
      </c>
      <c r="B1444" s="7" t="s">
        <v>185</v>
      </c>
      <c r="C1444" s="4" t="s">
        <v>10</v>
      </c>
      <c r="D1444" s="4" t="s">
        <v>9</v>
      </c>
      <c r="E1444" s="37">
        <v>57</v>
      </c>
      <c r="F1444" s="37">
        <v>50</v>
      </c>
      <c r="G1444" s="6" t="s">
        <v>5</v>
      </c>
      <c r="H1444" s="5">
        <v>4.3</v>
      </c>
      <c r="I1444" s="4" t="s">
        <v>4</v>
      </c>
      <c r="J1444" s="3" t="s">
        <v>3</v>
      </c>
      <c r="K1444" s="2">
        <v>1995</v>
      </c>
      <c r="L1444" s="38" t="s">
        <v>2</v>
      </c>
      <c r="M1444" s="8" t="s">
        <v>111</v>
      </c>
      <c r="N1444" s="39"/>
      <c r="O1444" s="22"/>
      <c r="P1444" s="21"/>
      <c r="Q1444" s="20"/>
      <c r="R1444" s="19"/>
      <c r="S1444" s="13"/>
      <c r="T1444" s="12"/>
      <c r="U1444" s="11"/>
      <c r="V1444" s="10"/>
      <c r="W1444" s="10"/>
      <c r="X1444" s="35"/>
    </row>
    <row r="1445" spans="1:24" ht="33.75">
      <c r="A1445" s="36">
        <v>1443</v>
      </c>
      <c r="B1445" s="7" t="s">
        <v>185</v>
      </c>
      <c r="C1445" s="4" t="s">
        <v>10</v>
      </c>
      <c r="D1445" s="4" t="s">
        <v>6</v>
      </c>
      <c r="E1445" s="37">
        <v>57</v>
      </c>
      <c r="F1445" s="37">
        <v>50</v>
      </c>
      <c r="G1445" s="6" t="s">
        <v>5</v>
      </c>
      <c r="H1445" s="5">
        <v>4.3</v>
      </c>
      <c r="I1445" s="4" t="s">
        <v>4</v>
      </c>
      <c r="J1445" s="3" t="s">
        <v>3</v>
      </c>
      <c r="K1445" s="2">
        <v>1995</v>
      </c>
      <c r="L1445" s="38" t="s">
        <v>2</v>
      </c>
      <c r="M1445" s="8" t="s">
        <v>111</v>
      </c>
      <c r="N1445" s="39"/>
      <c r="O1445" s="22"/>
      <c r="P1445" s="21"/>
      <c r="Q1445" s="20"/>
      <c r="R1445" s="19"/>
      <c r="S1445" s="13"/>
      <c r="T1445" s="12"/>
      <c r="U1445" s="11"/>
      <c r="V1445" s="10"/>
      <c r="W1445" s="10"/>
      <c r="X1445" s="35"/>
    </row>
    <row r="1446" spans="1:24" ht="33.75">
      <c r="A1446" s="36">
        <v>1444</v>
      </c>
      <c r="B1446" s="7" t="s">
        <v>185</v>
      </c>
      <c r="C1446" s="4" t="s">
        <v>7</v>
      </c>
      <c r="D1446" s="4" t="s">
        <v>9</v>
      </c>
      <c r="E1446" s="37">
        <v>25</v>
      </c>
      <c r="F1446" s="37">
        <v>16.600000000000001</v>
      </c>
      <c r="G1446" s="6" t="s">
        <v>141</v>
      </c>
      <c r="H1446" s="5">
        <v>4.3</v>
      </c>
      <c r="I1446" s="4" t="s">
        <v>4</v>
      </c>
      <c r="J1446" s="3" t="s">
        <v>3</v>
      </c>
      <c r="K1446" s="2">
        <v>2012</v>
      </c>
      <c r="L1446" s="38" t="s">
        <v>2</v>
      </c>
      <c r="M1446" s="8" t="s">
        <v>111</v>
      </c>
      <c r="N1446" s="39"/>
      <c r="O1446" s="22"/>
      <c r="P1446" s="21"/>
      <c r="Q1446" s="20"/>
      <c r="R1446" s="19"/>
      <c r="S1446" s="13"/>
      <c r="T1446" s="12"/>
      <c r="U1446" s="11"/>
      <c r="V1446" s="10"/>
      <c r="W1446" s="10"/>
      <c r="X1446" s="35"/>
    </row>
    <row r="1447" spans="1:24" ht="33.75">
      <c r="A1447" s="36">
        <v>1445</v>
      </c>
      <c r="B1447" s="7" t="s">
        <v>185</v>
      </c>
      <c r="C1447" s="4" t="s">
        <v>7</v>
      </c>
      <c r="D1447" s="4" t="s">
        <v>6</v>
      </c>
      <c r="E1447" s="37">
        <v>20</v>
      </c>
      <c r="F1447" s="37">
        <v>13.2</v>
      </c>
      <c r="G1447" s="6" t="s">
        <v>141</v>
      </c>
      <c r="H1447" s="5">
        <v>4.3</v>
      </c>
      <c r="I1447" s="4" t="s">
        <v>4</v>
      </c>
      <c r="J1447" s="3" t="s">
        <v>3</v>
      </c>
      <c r="K1447" s="2">
        <v>2012</v>
      </c>
      <c r="L1447" s="38" t="s">
        <v>2</v>
      </c>
      <c r="M1447" s="8" t="s">
        <v>111</v>
      </c>
      <c r="N1447" s="39"/>
      <c r="O1447" s="22"/>
      <c r="P1447" s="21"/>
      <c r="Q1447" s="20"/>
      <c r="R1447" s="19"/>
      <c r="S1447" s="13"/>
      <c r="T1447" s="12"/>
      <c r="U1447" s="11"/>
      <c r="V1447" s="10"/>
      <c r="W1447" s="10"/>
      <c r="X1447" s="35"/>
    </row>
    <row r="1448" spans="1:24" ht="25.5">
      <c r="A1448" s="36">
        <v>1446</v>
      </c>
      <c r="B1448" s="7" t="s">
        <v>184</v>
      </c>
      <c r="C1448" s="4" t="s">
        <v>7</v>
      </c>
      <c r="D1448" s="4" t="s">
        <v>9</v>
      </c>
      <c r="E1448" s="37">
        <v>25</v>
      </c>
      <c r="F1448" s="37">
        <v>16.600000000000001</v>
      </c>
      <c r="G1448" s="6" t="s">
        <v>141</v>
      </c>
      <c r="H1448" s="5">
        <v>23.6</v>
      </c>
      <c r="I1448" s="4" t="s">
        <v>4</v>
      </c>
      <c r="J1448" s="3" t="s">
        <v>3</v>
      </c>
      <c r="K1448" s="2">
        <v>2012</v>
      </c>
      <c r="L1448" s="38" t="s">
        <v>2</v>
      </c>
      <c r="M1448" s="8" t="s">
        <v>111</v>
      </c>
      <c r="N1448" s="39"/>
      <c r="O1448" s="22"/>
      <c r="P1448" s="21"/>
      <c r="Q1448" s="20"/>
      <c r="R1448" s="19"/>
      <c r="S1448" s="13"/>
      <c r="T1448" s="12"/>
      <c r="U1448" s="11"/>
      <c r="V1448" s="10"/>
      <c r="W1448" s="10"/>
      <c r="X1448" s="35"/>
    </row>
    <row r="1449" spans="1:24" ht="25.5">
      <c r="A1449" s="36">
        <v>1447</v>
      </c>
      <c r="B1449" s="7" t="s">
        <v>184</v>
      </c>
      <c r="C1449" s="4" t="s">
        <v>7</v>
      </c>
      <c r="D1449" s="4" t="s">
        <v>6</v>
      </c>
      <c r="E1449" s="37">
        <v>20</v>
      </c>
      <c r="F1449" s="37">
        <v>13.2</v>
      </c>
      <c r="G1449" s="6" t="s">
        <v>141</v>
      </c>
      <c r="H1449" s="5">
        <v>23.6</v>
      </c>
      <c r="I1449" s="4" t="s">
        <v>4</v>
      </c>
      <c r="J1449" s="3" t="s">
        <v>3</v>
      </c>
      <c r="K1449" s="2">
        <v>2012</v>
      </c>
      <c r="L1449" s="38" t="s">
        <v>2</v>
      </c>
      <c r="M1449" s="8" t="s">
        <v>111</v>
      </c>
      <c r="N1449" s="39"/>
      <c r="O1449" s="22"/>
      <c r="P1449" s="21"/>
      <c r="Q1449" s="20"/>
      <c r="R1449" s="19"/>
      <c r="S1449" s="13"/>
      <c r="T1449" s="12"/>
      <c r="U1449" s="11"/>
      <c r="V1449" s="10"/>
      <c r="W1449" s="10"/>
      <c r="X1449" s="35"/>
    </row>
    <row r="1450" spans="1:24" ht="25.5">
      <c r="A1450" s="36">
        <v>1448</v>
      </c>
      <c r="B1450" s="7" t="s">
        <v>183</v>
      </c>
      <c r="C1450" s="4" t="s">
        <v>10</v>
      </c>
      <c r="D1450" s="4" t="s">
        <v>9</v>
      </c>
      <c r="E1450" s="37">
        <v>57</v>
      </c>
      <c r="F1450" s="37">
        <v>50</v>
      </c>
      <c r="G1450" s="6" t="s">
        <v>5</v>
      </c>
      <c r="H1450" s="5">
        <v>22.6</v>
      </c>
      <c r="I1450" s="4" t="s">
        <v>4</v>
      </c>
      <c r="J1450" s="3" t="s">
        <v>3</v>
      </c>
      <c r="K1450" s="2">
        <v>1995</v>
      </c>
      <c r="L1450" s="38" t="s">
        <v>2</v>
      </c>
      <c r="M1450" s="8" t="s">
        <v>111</v>
      </c>
      <c r="N1450" s="39"/>
      <c r="O1450" s="22"/>
      <c r="P1450" s="21"/>
      <c r="Q1450" s="20"/>
      <c r="R1450" s="19"/>
      <c r="S1450" s="13"/>
      <c r="T1450" s="12"/>
      <c r="U1450" s="11"/>
      <c r="V1450" s="10"/>
      <c r="W1450" s="10"/>
      <c r="X1450" s="35"/>
    </row>
    <row r="1451" spans="1:24" ht="25.5">
      <c r="A1451" s="36">
        <v>1449</v>
      </c>
      <c r="B1451" s="7" t="s">
        <v>183</v>
      </c>
      <c r="C1451" s="4" t="s">
        <v>10</v>
      </c>
      <c r="D1451" s="4" t="s">
        <v>6</v>
      </c>
      <c r="E1451" s="37">
        <v>57</v>
      </c>
      <c r="F1451" s="37">
        <v>50</v>
      </c>
      <c r="G1451" s="6" t="s">
        <v>5</v>
      </c>
      <c r="H1451" s="5">
        <v>22.6</v>
      </c>
      <c r="I1451" s="4" t="s">
        <v>4</v>
      </c>
      <c r="J1451" s="3" t="s">
        <v>3</v>
      </c>
      <c r="K1451" s="2">
        <v>1995</v>
      </c>
      <c r="L1451" s="38" t="s">
        <v>2</v>
      </c>
      <c r="M1451" s="8" t="s">
        <v>111</v>
      </c>
      <c r="N1451" s="39"/>
      <c r="O1451" s="22"/>
      <c r="P1451" s="21"/>
      <c r="Q1451" s="20"/>
      <c r="R1451" s="19"/>
      <c r="S1451" s="13"/>
      <c r="T1451" s="12"/>
      <c r="U1451" s="11"/>
      <c r="V1451" s="10"/>
      <c r="W1451" s="10"/>
      <c r="X1451" s="35"/>
    </row>
    <row r="1452" spans="1:24" ht="33.75">
      <c r="A1452" s="36">
        <v>1450</v>
      </c>
      <c r="B1452" s="7" t="s">
        <v>182</v>
      </c>
      <c r="C1452" s="4" t="s">
        <v>10</v>
      </c>
      <c r="D1452" s="4" t="s">
        <v>9</v>
      </c>
      <c r="E1452" s="37">
        <v>57</v>
      </c>
      <c r="F1452" s="37">
        <v>50</v>
      </c>
      <c r="G1452" s="6" t="s">
        <v>5</v>
      </c>
      <c r="H1452" s="5">
        <v>23.7</v>
      </c>
      <c r="I1452" s="4" t="s">
        <v>4</v>
      </c>
      <c r="J1452" s="3" t="s">
        <v>3</v>
      </c>
      <c r="K1452" s="2">
        <v>1995</v>
      </c>
      <c r="L1452" s="38" t="s">
        <v>2</v>
      </c>
      <c r="M1452" s="8" t="s">
        <v>111</v>
      </c>
      <c r="N1452" s="39"/>
      <c r="O1452" s="22"/>
      <c r="P1452" s="21"/>
      <c r="Q1452" s="20"/>
      <c r="R1452" s="19"/>
      <c r="S1452" s="13"/>
      <c r="T1452" s="12"/>
      <c r="U1452" s="11"/>
      <c r="V1452" s="10"/>
      <c r="W1452" s="10"/>
      <c r="X1452" s="35"/>
    </row>
    <row r="1453" spans="1:24" ht="33.75">
      <c r="A1453" s="36">
        <v>1451</v>
      </c>
      <c r="B1453" s="7" t="s">
        <v>182</v>
      </c>
      <c r="C1453" s="4" t="s">
        <v>10</v>
      </c>
      <c r="D1453" s="4" t="s">
        <v>6</v>
      </c>
      <c r="E1453" s="37">
        <v>57</v>
      </c>
      <c r="F1453" s="37">
        <v>50</v>
      </c>
      <c r="G1453" s="6" t="s">
        <v>5</v>
      </c>
      <c r="H1453" s="5">
        <v>23.7</v>
      </c>
      <c r="I1453" s="4" t="s">
        <v>4</v>
      </c>
      <c r="J1453" s="3" t="s">
        <v>3</v>
      </c>
      <c r="K1453" s="2">
        <v>1995</v>
      </c>
      <c r="L1453" s="38" t="s">
        <v>2</v>
      </c>
      <c r="M1453" s="8" t="s">
        <v>111</v>
      </c>
      <c r="N1453" s="39"/>
      <c r="O1453" s="22"/>
      <c r="P1453" s="21"/>
      <c r="Q1453" s="20"/>
      <c r="R1453" s="19"/>
      <c r="S1453" s="13"/>
      <c r="T1453" s="12"/>
      <c r="U1453" s="11"/>
      <c r="V1453" s="10"/>
      <c r="W1453" s="10"/>
      <c r="X1453" s="35"/>
    </row>
    <row r="1454" spans="1:24" ht="33.75">
      <c r="A1454" s="36">
        <v>1452</v>
      </c>
      <c r="B1454" s="7" t="s">
        <v>181</v>
      </c>
      <c r="C1454" s="4" t="s">
        <v>10</v>
      </c>
      <c r="D1454" s="4" t="s">
        <v>9</v>
      </c>
      <c r="E1454" s="37">
        <v>57</v>
      </c>
      <c r="F1454" s="37">
        <v>50</v>
      </c>
      <c r="G1454" s="6" t="s">
        <v>5</v>
      </c>
      <c r="H1454" s="5">
        <v>22.6</v>
      </c>
      <c r="I1454" s="4" t="s">
        <v>4</v>
      </c>
      <c r="J1454" s="3" t="s">
        <v>3</v>
      </c>
      <c r="K1454" s="2">
        <v>1995</v>
      </c>
      <c r="L1454" s="38" t="s">
        <v>2</v>
      </c>
      <c r="M1454" s="8" t="s">
        <v>111</v>
      </c>
      <c r="N1454" s="39"/>
      <c r="O1454" s="22"/>
      <c r="P1454" s="21"/>
      <c r="Q1454" s="20"/>
      <c r="R1454" s="19"/>
      <c r="S1454" s="13"/>
      <c r="T1454" s="12"/>
      <c r="U1454" s="11"/>
      <c r="V1454" s="10"/>
      <c r="W1454" s="10"/>
      <c r="X1454" s="35"/>
    </row>
    <row r="1455" spans="1:24" ht="33.75">
      <c r="A1455" s="36">
        <v>1453</v>
      </c>
      <c r="B1455" s="7" t="s">
        <v>181</v>
      </c>
      <c r="C1455" s="4" t="s">
        <v>10</v>
      </c>
      <c r="D1455" s="4" t="s">
        <v>6</v>
      </c>
      <c r="E1455" s="37">
        <v>57</v>
      </c>
      <c r="F1455" s="37">
        <v>50</v>
      </c>
      <c r="G1455" s="6" t="s">
        <v>5</v>
      </c>
      <c r="H1455" s="5">
        <v>22.6</v>
      </c>
      <c r="I1455" s="4" t="s">
        <v>4</v>
      </c>
      <c r="J1455" s="3" t="s">
        <v>3</v>
      </c>
      <c r="K1455" s="2">
        <v>1995</v>
      </c>
      <c r="L1455" s="38" t="s">
        <v>2</v>
      </c>
      <c r="M1455" s="8" t="s">
        <v>111</v>
      </c>
      <c r="N1455" s="39"/>
      <c r="O1455" s="22"/>
      <c r="P1455" s="21"/>
      <c r="Q1455" s="20"/>
      <c r="R1455" s="19"/>
      <c r="S1455" s="13"/>
      <c r="T1455" s="12"/>
      <c r="U1455" s="11"/>
      <c r="V1455" s="10"/>
      <c r="W1455" s="10"/>
      <c r="X1455" s="35"/>
    </row>
    <row r="1456" spans="1:24" ht="25.5">
      <c r="A1456" s="36">
        <v>1454</v>
      </c>
      <c r="B1456" s="7" t="s">
        <v>180</v>
      </c>
      <c r="C1456" s="4" t="s">
        <v>10</v>
      </c>
      <c r="D1456" s="4" t="s">
        <v>9</v>
      </c>
      <c r="E1456" s="37">
        <v>57</v>
      </c>
      <c r="F1456" s="37">
        <v>50</v>
      </c>
      <c r="G1456" s="6" t="s">
        <v>5</v>
      </c>
      <c r="H1456" s="5">
        <v>46</v>
      </c>
      <c r="I1456" s="4" t="s">
        <v>4</v>
      </c>
      <c r="J1456" s="3" t="s">
        <v>3</v>
      </c>
      <c r="K1456" s="2">
        <v>1995</v>
      </c>
      <c r="L1456" s="38" t="s">
        <v>2</v>
      </c>
      <c r="M1456" s="8" t="s">
        <v>111</v>
      </c>
      <c r="N1456" s="39"/>
      <c r="O1456" s="22"/>
      <c r="P1456" s="21"/>
      <c r="Q1456" s="20"/>
      <c r="R1456" s="19"/>
      <c r="S1456" s="13"/>
      <c r="T1456" s="12"/>
      <c r="U1456" s="11"/>
      <c r="V1456" s="10"/>
      <c r="W1456" s="10"/>
      <c r="X1456" s="35"/>
    </row>
    <row r="1457" spans="1:24" ht="25.5">
      <c r="A1457" s="36">
        <v>1455</v>
      </c>
      <c r="B1457" s="7" t="s">
        <v>180</v>
      </c>
      <c r="C1457" s="4" t="s">
        <v>10</v>
      </c>
      <c r="D1457" s="4" t="s">
        <v>6</v>
      </c>
      <c r="E1457" s="37">
        <v>57</v>
      </c>
      <c r="F1457" s="37">
        <v>50</v>
      </c>
      <c r="G1457" s="6" t="s">
        <v>5</v>
      </c>
      <c r="H1457" s="5">
        <v>46</v>
      </c>
      <c r="I1457" s="4" t="s">
        <v>4</v>
      </c>
      <c r="J1457" s="3" t="s">
        <v>3</v>
      </c>
      <c r="K1457" s="2">
        <v>1995</v>
      </c>
      <c r="L1457" s="38" t="s">
        <v>2</v>
      </c>
      <c r="M1457" s="8" t="s">
        <v>111</v>
      </c>
      <c r="N1457" s="39"/>
      <c r="O1457" s="22"/>
      <c r="P1457" s="21"/>
      <c r="Q1457" s="20"/>
      <c r="R1457" s="19"/>
      <c r="S1457" s="13"/>
      <c r="T1457" s="12"/>
      <c r="U1457" s="11"/>
      <c r="V1457" s="10"/>
      <c r="W1457" s="10"/>
      <c r="X1457" s="35"/>
    </row>
    <row r="1458" spans="1:24" ht="25.5">
      <c r="A1458" s="36">
        <v>1456</v>
      </c>
      <c r="B1458" s="7" t="s">
        <v>179</v>
      </c>
      <c r="C1458" s="4" t="s">
        <v>10</v>
      </c>
      <c r="D1458" s="4" t="s">
        <v>9</v>
      </c>
      <c r="E1458" s="37">
        <v>57</v>
      </c>
      <c r="F1458" s="37">
        <v>50</v>
      </c>
      <c r="G1458" s="6" t="s">
        <v>5</v>
      </c>
      <c r="H1458" s="5">
        <v>20.399999999999999</v>
      </c>
      <c r="I1458" s="4" t="s">
        <v>4</v>
      </c>
      <c r="J1458" s="3" t="s">
        <v>3</v>
      </c>
      <c r="K1458" s="2">
        <v>2013</v>
      </c>
      <c r="L1458" s="38" t="s">
        <v>2</v>
      </c>
      <c r="M1458" s="8" t="s">
        <v>111</v>
      </c>
      <c r="N1458" s="39"/>
      <c r="O1458" s="22"/>
      <c r="P1458" s="21"/>
      <c r="Q1458" s="20"/>
      <c r="R1458" s="19"/>
      <c r="S1458" s="13"/>
      <c r="T1458" s="12"/>
      <c r="U1458" s="11"/>
      <c r="V1458" s="10"/>
      <c r="W1458" s="10"/>
      <c r="X1458" s="35"/>
    </row>
    <row r="1459" spans="1:24" ht="25.5">
      <c r="A1459" s="36">
        <v>1457</v>
      </c>
      <c r="B1459" s="7" t="s">
        <v>179</v>
      </c>
      <c r="C1459" s="4" t="s">
        <v>10</v>
      </c>
      <c r="D1459" s="4" t="s">
        <v>6</v>
      </c>
      <c r="E1459" s="37">
        <v>57</v>
      </c>
      <c r="F1459" s="37">
        <v>50</v>
      </c>
      <c r="G1459" s="6" t="s">
        <v>5</v>
      </c>
      <c r="H1459" s="5">
        <v>20.399999999999999</v>
      </c>
      <c r="I1459" s="4" t="s">
        <v>4</v>
      </c>
      <c r="J1459" s="3" t="s">
        <v>3</v>
      </c>
      <c r="K1459" s="2">
        <v>2013</v>
      </c>
      <c r="L1459" s="38" t="s">
        <v>2</v>
      </c>
      <c r="M1459" s="8" t="s">
        <v>111</v>
      </c>
      <c r="N1459" s="39"/>
      <c r="O1459" s="22"/>
      <c r="P1459" s="21"/>
      <c r="Q1459" s="20"/>
      <c r="R1459" s="19"/>
      <c r="S1459" s="13"/>
      <c r="T1459" s="12"/>
      <c r="U1459" s="11"/>
      <c r="V1459" s="10"/>
      <c r="W1459" s="10"/>
      <c r="X1459" s="35"/>
    </row>
    <row r="1460" spans="1:24" ht="25.5">
      <c r="A1460" s="36">
        <v>1458</v>
      </c>
      <c r="B1460" s="7" t="s">
        <v>178</v>
      </c>
      <c r="C1460" s="4" t="s">
        <v>10</v>
      </c>
      <c r="D1460" s="4" t="s">
        <v>9</v>
      </c>
      <c r="E1460" s="37">
        <v>32</v>
      </c>
      <c r="F1460" s="37">
        <v>25.6</v>
      </c>
      <c r="G1460" s="6" t="s">
        <v>5</v>
      </c>
      <c r="H1460" s="5">
        <v>35.9</v>
      </c>
      <c r="I1460" s="4" t="s">
        <v>4</v>
      </c>
      <c r="J1460" s="3" t="s">
        <v>3</v>
      </c>
      <c r="K1460" s="2">
        <v>1995</v>
      </c>
      <c r="L1460" s="38" t="s">
        <v>2</v>
      </c>
      <c r="M1460" s="8" t="s">
        <v>111</v>
      </c>
      <c r="N1460" s="39"/>
      <c r="O1460" s="22"/>
      <c r="P1460" s="21"/>
      <c r="Q1460" s="20"/>
      <c r="R1460" s="19"/>
      <c r="S1460" s="13"/>
      <c r="T1460" s="12"/>
      <c r="U1460" s="11"/>
      <c r="V1460" s="10"/>
      <c r="W1460" s="10"/>
      <c r="X1460" s="35"/>
    </row>
    <row r="1461" spans="1:24" ht="25.5">
      <c r="A1461" s="36">
        <v>1459</v>
      </c>
      <c r="B1461" s="7" t="s">
        <v>178</v>
      </c>
      <c r="C1461" s="4" t="s">
        <v>10</v>
      </c>
      <c r="D1461" s="4" t="s">
        <v>6</v>
      </c>
      <c r="E1461" s="37">
        <v>32</v>
      </c>
      <c r="F1461" s="37">
        <v>25.6</v>
      </c>
      <c r="G1461" s="6" t="s">
        <v>5</v>
      </c>
      <c r="H1461" s="5">
        <v>35.9</v>
      </c>
      <c r="I1461" s="4" t="s">
        <v>4</v>
      </c>
      <c r="J1461" s="3" t="s">
        <v>3</v>
      </c>
      <c r="K1461" s="2">
        <v>1995</v>
      </c>
      <c r="L1461" s="38" t="s">
        <v>2</v>
      </c>
      <c r="M1461" s="8" t="s">
        <v>111</v>
      </c>
      <c r="N1461" s="39"/>
      <c r="O1461" s="22"/>
      <c r="P1461" s="21"/>
      <c r="Q1461" s="20"/>
      <c r="R1461" s="19"/>
      <c r="S1461" s="13"/>
      <c r="T1461" s="12"/>
      <c r="U1461" s="11"/>
      <c r="V1461" s="10"/>
      <c r="W1461" s="10"/>
      <c r="X1461" s="35"/>
    </row>
    <row r="1462" spans="1:24" ht="25.5">
      <c r="A1462" s="36">
        <v>1460</v>
      </c>
      <c r="B1462" s="7" t="s">
        <v>177</v>
      </c>
      <c r="C1462" s="4" t="s">
        <v>10</v>
      </c>
      <c r="D1462" s="4" t="s">
        <v>9</v>
      </c>
      <c r="E1462" s="37">
        <v>32</v>
      </c>
      <c r="F1462" s="37">
        <v>25.6</v>
      </c>
      <c r="G1462" s="6" t="s">
        <v>5</v>
      </c>
      <c r="H1462" s="5">
        <v>13</v>
      </c>
      <c r="I1462" s="4" t="s">
        <v>4</v>
      </c>
      <c r="J1462" s="3" t="s">
        <v>3</v>
      </c>
      <c r="K1462" s="2">
        <v>1995</v>
      </c>
      <c r="L1462" s="38" t="s">
        <v>2</v>
      </c>
      <c r="M1462" s="8" t="s">
        <v>111</v>
      </c>
      <c r="N1462" s="39"/>
      <c r="O1462" s="22"/>
      <c r="P1462" s="21"/>
      <c r="Q1462" s="20"/>
      <c r="R1462" s="19"/>
      <c r="S1462" s="13"/>
      <c r="T1462" s="12"/>
      <c r="U1462" s="11"/>
      <c r="V1462" s="10"/>
      <c r="W1462" s="10"/>
      <c r="X1462" s="35"/>
    </row>
    <row r="1463" spans="1:24" ht="25.5">
      <c r="A1463" s="36">
        <v>1461</v>
      </c>
      <c r="B1463" s="7" t="s">
        <v>177</v>
      </c>
      <c r="C1463" s="4" t="s">
        <v>10</v>
      </c>
      <c r="D1463" s="4" t="s">
        <v>6</v>
      </c>
      <c r="E1463" s="37">
        <v>32</v>
      </c>
      <c r="F1463" s="37">
        <v>25.6</v>
      </c>
      <c r="G1463" s="6" t="s">
        <v>5</v>
      </c>
      <c r="H1463" s="5">
        <v>13</v>
      </c>
      <c r="I1463" s="4" t="s">
        <v>4</v>
      </c>
      <c r="J1463" s="3" t="s">
        <v>3</v>
      </c>
      <c r="K1463" s="2">
        <v>1995</v>
      </c>
      <c r="L1463" s="38" t="s">
        <v>2</v>
      </c>
      <c r="M1463" s="8" t="s">
        <v>111</v>
      </c>
      <c r="N1463" s="39"/>
      <c r="O1463" s="22"/>
      <c r="P1463" s="21"/>
      <c r="Q1463" s="20"/>
      <c r="R1463" s="19"/>
      <c r="S1463" s="13"/>
      <c r="T1463" s="12"/>
      <c r="U1463" s="11"/>
      <c r="V1463" s="10"/>
      <c r="W1463" s="10"/>
      <c r="X1463" s="35"/>
    </row>
    <row r="1464" spans="1:24" ht="25.5">
      <c r="A1464" s="36">
        <v>1462</v>
      </c>
      <c r="B1464" s="7" t="s">
        <v>176</v>
      </c>
      <c r="C1464" s="4" t="s">
        <v>10</v>
      </c>
      <c r="D1464" s="4" t="s">
        <v>9</v>
      </c>
      <c r="E1464" s="37">
        <v>32</v>
      </c>
      <c r="F1464" s="37">
        <v>21.2</v>
      </c>
      <c r="G1464" s="6" t="s">
        <v>141</v>
      </c>
      <c r="H1464" s="5">
        <v>47</v>
      </c>
      <c r="I1464" s="4" t="s">
        <v>4</v>
      </c>
      <c r="J1464" s="3" t="s">
        <v>3</v>
      </c>
      <c r="K1464" s="2">
        <v>2014</v>
      </c>
      <c r="L1464" s="38" t="s">
        <v>2</v>
      </c>
      <c r="M1464" s="8" t="s">
        <v>111</v>
      </c>
      <c r="N1464" s="39"/>
      <c r="O1464" s="22"/>
      <c r="P1464" s="21"/>
      <c r="Q1464" s="20"/>
      <c r="R1464" s="19"/>
      <c r="S1464" s="13"/>
      <c r="T1464" s="12"/>
      <c r="U1464" s="11"/>
      <c r="V1464" s="10"/>
      <c r="W1464" s="10"/>
      <c r="X1464" s="35"/>
    </row>
    <row r="1465" spans="1:24" ht="25.5">
      <c r="A1465" s="36">
        <v>1463</v>
      </c>
      <c r="B1465" s="7" t="s">
        <v>175</v>
      </c>
      <c r="C1465" s="4" t="s">
        <v>10</v>
      </c>
      <c r="D1465" s="4" t="s">
        <v>6</v>
      </c>
      <c r="E1465" s="37">
        <v>32</v>
      </c>
      <c r="F1465" s="37">
        <v>21.2</v>
      </c>
      <c r="G1465" s="6" t="s">
        <v>141</v>
      </c>
      <c r="H1465" s="5">
        <v>47</v>
      </c>
      <c r="I1465" s="4" t="s">
        <v>4</v>
      </c>
      <c r="J1465" s="3" t="s">
        <v>3</v>
      </c>
      <c r="K1465" s="2">
        <v>2014</v>
      </c>
      <c r="L1465" s="38" t="s">
        <v>2</v>
      </c>
      <c r="M1465" s="8" t="s">
        <v>111</v>
      </c>
      <c r="N1465" s="39"/>
      <c r="O1465" s="22"/>
      <c r="P1465" s="21"/>
      <c r="Q1465" s="20"/>
      <c r="R1465" s="19"/>
      <c r="S1465" s="13"/>
      <c r="T1465" s="12"/>
      <c r="U1465" s="11"/>
      <c r="V1465" s="10"/>
      <c r="W1465" s="10"/>
      <c r="X1465" s="35"/>
    </row>
    <row r="1466" spans="1:24" ht="25.5">
      <c r="A1466" s="36">
        <v>1464</v>
      </c>
      <c r="B1466" s="7" t="s">
        <v>174</v>
      </c>
      <c r="C1466" s="4" t="s">
        <v>10</v>
      </c>
      <c r="D1466" s="4" t="s">
        <v>9</v>
      </c>
      <c r="E1466" s="37">
        <v>133</v>
      </c>
      <c r="F1466" s="37">
        <v>124</v>
      </c>
      <c r="G1466" s="6" t="s">
        <v>5</v>
      </c>
      <c r="H1466" s="5">
        <v>2</v>
      </c>
      <c r="I1466" s="4" t="s">
        <v>4</v>
      </c>
      <c r="J1466" s="3" t="s">
        <v>3</v>
      </c>
      <c r="K1466" s="2">
        <v>1995</v>
      </c>
      <c r="L1466" s="38" t="s">
        <v>2</v>
      </c>
      <c r="M1466" s="8" t="s">
        <v>111</v>
      </c>
      <c r="N1466" s="39"/>
      <c r="O1466" s="22"/>
      <c r="P1466" s="21"/>
      <c r="Q1466" s="20"/>
      <c r="R1466" s="19"/>
      <c r="S1466" s="13"/>
      <c r="T1466" s="12"/>
      <c r="U1466" s="11"/>
      <c r="V1466" s="10"/>
      <c r="W1466" s="10"/>
      <c r="X1466" s="35"/>
    </row>
    <row r="1467" spans="1:24" ht="25.5">
      <c r="A1467" s="36">
        <v>1465</v>
      </c>
      <c r="B1467" s="7" t="s">
        <v>174</v>
      </c>
      <c r="C1467" s="4" t="s">
        <v>10</v>
      </c>
      <c r="D1467" s="4" t="s">
        <v>6</v>
      </c>
      <c r="E1467" s="37">
        <v>133</v>
      </c>
      <c r="F1467" s="37">
        <v>124</v>
      </c>
      <c r="G1467" s="6" t="s">
        <v>5</v>
      </c>
      <c r="H1467" s="5">
        <v>2</v>
      </c>
      <c r="I1467" s="4" t="s">
        <v>4</v>
      </c>
      <c r="J1467" s="3" t="s">
        <v>3</v>
      </c>
      <c r="K1467" s="2">
        <v>1995</v>
      </c>
      <c r="L1467" s="38" t="s">
        <v>2</v>
      </c>
      <c r="M1467" s="8" t="s">
        <v>111</v>
      </c>
      <c r="N1467" s="39"/>
      <c r="O1467" s="22"/>
      <c r="P1467" s="21"/>
      <c r="Q1467" s="20"/>
      <c r="R1467" s="19"/>
      <c r="S1467" s="13"/>
      <c r="T1467" s="12"/>
      <c r="U1467" s="11"/>
      <c r="V1467" s="10"/>
      <c r="W1467" s="10"/>
      <c r="X1467" s="35"/>
    </row>
    <row r="1468" spans="1:24" ht="25.5">
      <c r="A1468" s="36">
        <v>1466</v>
      </c>
      <c r="B1468" s="7" t="s">
        <v>174</v>
      </c>
      <c r="C1468" s="4" t="s">
        <v>7</v>
      </c>
      <c r="D1468" s="4" t="s">
        <v>9</v>
      </c>
      <c r="E1468" s="37">
        <v>63</v>
      </c>
      <c r="F1468" s="37">
        <v>42.9</v>
      </c>
      <c r="G1468" s="6" t="s">
        <v>141</v>
      </c>
      <c r="H1468" s="5">
        <v>2</v>
      </c>
      <c r="I1468" s="4" t="s">
        <v>4</v>
      </c>
      <c r="J1468" s="3" t="s">
        <v>3</v>
      </c>
      <c r="K1468" s="2">
        <v>2012</v>
      </c>
      <c r="L1468" s="38" t="s">
        <v>2</v>
      </c>
      <c r="M1468" s="8" t="s">
        <v>111</v>
      </c>
      <c r="N1468" s="39"/>
      <c r="O1468" s="22"/>
      <c r="P1468" s="21"/>
      <c r="Q1468" s="20"/>
      <c r="R1468" s="19"/>
      <c r="S1468" s="13"/>
      <c r="T1468" s="12"/>
      <c r="U1468" s="11"/>
      <c r="V1468" s="10"/>
      <c r="W1468" s="10"/>
      <c r="X1468" s="35"/>
    </row>
    <row r="1469" spans="1:24" ht="25.5">
      <c r="A1469" s="36">
        <v>1467</v>
      </c>
      <c r="B1469" s="7" t="s">
        <v>174</v>
      </c>
      <c r="C1469" s="4" t="s">
        <v>7</v>
      </c>
      <c r="D1469" s="4" t="s">
        <v>6</v>
      </c>
      <c r="E1469" s="37">
        <v>50</v>
      </c>
      <c r="F1469" s="37">
        <v>33.200000000000003</v>
      </c>
      <c r="G1469" s="6" t="s">
        <v>141</v>
      </c>
      <c r="H1469" s="5">
        <v>2</v>
      </c>
      <c r="I1469" s="4" t="s">
        <v>4</v>
      </c>
      <c r="J1469" s="3" t="s">
        <v>3</v>
      </c>
      <c r="K1469" s="2">
        <v>2012</v>
      </c>
      <c r="L1469" s="38" t="s">
        <v>2</v>
      </c>
      <c r="M1469" s="8" t="s">
        <v>111</v>
      </c>
      <c r="N1469" s="39"/>
      <c r="O1469" s="22"/>
      <c r="P1469" s="21"/>
      <c r="Q1469" s="20"/>
      <c r="R1469" s="19"/>
      <c r="S1469" s="13"/>
      <c r="T1469" s="12"/>
      <c r="U1469" s="11"/>
      <c r="V1469" s="10"/>
      <c r="W1469" s="10"/>
      <c r="X1469" s="35"/>
    </row>
    <row r="1470" spans="1:24" ht="25.5">
      <c r="A1470" s="36">
        <v>1468</v>
      </c>
      <c r="B1470" s="7" t="s">
        <v>173</v>
      </c>
      <c r="C1470" s="4" t="s">
        <v>10</v>
      </c>
      <c r="D1470" s="4" t="s">
        <v>9</v>
      </c>
      <c r="E1470" s="37">
        <v>159</v>
      </c>
      <c r="F1470" s="37">
        <v>150</v>
      </c>
      <c r="G1470" s="6" t="s">
        <v>5</v>
      </c>
      <c r="H1470" s="5">
        <v>36.5</v>
      </c>
      <c r="I1470" s="4" t="s">
        <v>4</v>
      </c>
      <c r="J1470" s="3" t="s">
        <v>3</v>
      </c>
      <c r="K1470" s="2">
        <v>2018</v>
      </c>
      <c r="L1470" s="38" t="s">
        <v>2</v>
      </c>
      <c r="M1470" s="8" t="s">
        <v>111</v>
      </c>
      <c r="N1470" s="39">
        <v>21</v>
      </c>
      <c r="O1470" s="22"/>
      <c r="P1470" s="21"/>
      <c r="Q1470" s="20"/>
      <c r="R1470" s="19"/>
      <c r="S1470" s="13"/>
      <c r="T1470" s="12"/>
      <c r="U1470" s="11"/>
      <c r="V1470" s="10"/>
      <c r="W1470" s="10"/>
      <c r="X1470" s="35"/>
    </row>
    <row r="1471" spans="1:24" ht="25.5">
      <c r="A1471" s="36">
        <v>1469</v>
      </c>
      <c r="B1471" s="7" t="s">
        <v>173</v>
      </c>
      <c r="C1471" s="4" t="s">
        <v>10</v>
      </c>
      <c r="D1471" s="4" t="s">
        <v>6</v>
      </c>
      <c r="E1471" s="37">
        <v>159</v>
      </c>
      <c r="F1471" s="37">
        <v>150</v>
      </c>
      <c r="G1471" s="6" t="s">
        <v>5</v>
      </c>
      <c r="H1471" s="5">
        <v>36.5</v>
      </c>
      <c r="I1471" s="4" t="s">
        <v>4</v>
      </c>
      <c r="J1471" s="3" t="s">
        <v>3</v>
      </c>
      <c r="K1471" s="2">
        <v>2018</v>
      </c>
      <c r="L1471" s="38" t="s">
        <v>2</v>
      </c>
      <c r="M1471" s="8" t="s">
        <v>111</v>
      </c>
      <c r="N1471" s="39">
        <v>21</v>
      </c>
      <c r="O1471" s="22"/>
      <c r="P1471" s="21"/>
      <c r="Q1471" s="20"/>
      <c r="R1471" s="19"/>
      <c r="S1471" s="13"/>
      <c r="T1471" s="12"/>
      <c r="U1471" s="11"/>
      <c r="V1471" s="10"/>
      <c r="W1471" s="10"/>
      <c r="X1471" s="35"/>
    </row>
    <row r="1472" spans="1:24" ht="25.5">
      <c r="A1472" s="36">
        <v>1470</v>
      </c>
      <c r="B1472" s="7" t="s">
        <v>172</v>
      </c>
      <c r="C1472" s="4" t="s">
        <v>10</v>
      </c>
      <c r="D1472" s="4" t="s">
        <v>9</v>
      </c>
      <c r="E1472" s="37">
        <v>219</v>
      </c>
      <c r="F1472" s="37">
        <v>207</v>
      </c>
      <c r="G1472" s="6" t="s">
        <v>5</v>
      </c>
      <c r="H1472" s="5">
        <f>6.5+12+13.5+13</f>
        <v>45</v>
      </c>
      <c r="I1472" s="4" t="s">
        <v>52</v>
      </c>
      <c r="J1472" s="3" t="s">
        <v>3</v>
      </c>
      <c r="K1472" s="2">
        <v>2018</v>
      </c>
      <c r="L1472" s="38" t="s">
        <v>2</v>
      </c>
      <c r="M1472" s="8" t="s">
        <v>111</v>
      </c>
      <c r="N1472" s="39">
        <v>21</v>
      </c>
      <c r="O1472" s="22"/>
      <c r="P1472" s="21"/>
      <c r="Q1472" s="20"/>
      <c r="R1472" s="19"/>
      <c r="S1472" s="13"/>
      <c r="T1472" s="12"/>
      <c r="U1472" s="11"/>
      <c r="V1472" s="10"/>
      <c r="W1472" s="10"/>
      <c r="X1472" s="35"/>
    </row>
    <row r="1473" spans="1:24" ht="25.5">
      <c r="A1473" s="36">
        <v>1471</v>
      </c>
      <c r="B1473" s="7" t="s">
        <v>172</v>
      </c>
      <c r="C1473" s="4" t="s">
        <v>10</v>
      </c>
      <c r="D1473" s="4" t="s">
        <v>6</v>
      </c>
      <c r="E1473" s="37">
        <v>219</v>
      </c>
      <c r="F1473" s="37">
        <v>207</v>
      </c>
      <c r="G1473" s="6" t="s">
        <v>5</v>
      </c>
      <c r="H1473" s="5">
        <f>6.5+12+13.5+13</f>
        <v>45</v>
      </c>
      <c r="I1473" s="4" t="s">
        <v>52</v>
      </c>
      <c r="J1473" s="3" t="s">
        <v>3</v>
      </c>
      <c r="K1473" s="2">
        <v>2018</v>
      </c>
      <c r="L1473" s="38" t="s">
        <v>2</v>
      </c>
      <c r="M1473" s="8" t="s">
        <v>111</v>
      </c>
      <c r="N1473" s="39">
        <v>21</v>
      </c>
      <c r="O1473" s="22"/>
      <c r="P1473" s="21"/>
      <c r="Q1473" s="20"/>
      <c r="R1473" s="19"/>
      <c r="S1473" s="13"/>
      <c r="T1473" s="12"/>
      <c r="U1473" s="11"/>
      <c r="V1473" s="10"/>
      <c r="W1473" s="10"/>
      <c r="X1473" s="35"/>
    </row>
    <row r="1474" spans="1:24" ht="25.5">
      <c r="A1474" s="36">
        <v>1472</v>
      </c>
      <c r="B1474" s="7" t="s">
        <v>172</v>
      </c>
      <c r="C1474" s="4" t="s">
        <v>7</v>
      </c>
      <c r="D1474" s="4" t="s">
        <v>9</v>
      </c>
      <c r="E1474" s="37">
        <v>76</v>
      </c>
      <c r="F1474" s="37">
        <v>69</v>
      </c>
      <c r="G1474" s="6" t="s">
        <v>5</v>
      </c>
      <c r="H1474" s="5">
        <f>6.5+12+13.5+13</f>
        <v>45</v>
      </c>
      <c r="I1474" s="4" t="s">
        <v>52</v>
      </c>
      <c r="J1474" s="3" t="s">
        <v>3</v>
      </c>
      <c r="K1474" s="2">
        <v>2018</v>
      </c>
      <c r="L1474" s="38" t="s">
        <v>2</v>
      </c>
      <c r="M1474" s="8" t="s">
        <v>111</v>
      </c>
      <c r="N1474" s="39">
        <v>21</v>
      </c>
      <c r="O1474" s="22"/>
      <c r="P1474" s="21"/>
      <c r="Q1474" s="20"/>
      <c r="R1474" s="19"/>
      <c r="S1474" s="13"/>
      <c r="T1474" s="12"/>
      <c r="U1474" s="11"/>
      <c r="V1474" s="10"/>
      <c r="W1474" s="10"/>
      <c r="X1474" s="35"/>
    </row>
    <row r="1475" spans="1:24" ht="25.5">
      <c r="A1475" s="36">
        <v>1473</v>
      </c>
      <c r="B1475" s="7" t="s">
        <v>172</v>
      </c>
      <c r="C1475" s="4" t="s">
        <v>7</v>
      </c>
      <c r="D1475" s="4" t="s">
        <v>6</v>
      </c>
      <c r="E1475" s="37">
        <v>40</v>
      </c>
      <c r="F1475" s="37">
        <v>33</v>
      </c>
      <c r="G1475" s="6" t="s">
        <v>5</v>
      </c>
      <c r="H1475" s="5">
        <f>6.5+12+13.5+13</f>
        <v>45</v>
      </c>
      <c r="I1475" s="4" t="s">
        <v>52</v>
      </c>
      <c r="J1475" s="3" t="s">
        <v>3</v>
      </c>
      <c r="K1475" s="2">
        <v>2018</v>
      </c>
      <c r="L1475" s="38" t="s">
        <v>2</v>
      </c>
      <c r="M1475" s="8" t="s">
        <v>111</v>
      </c>
      <c r="N1475" s="39">
        <v>21</v>
      </c>
      <c r="O1475" s="22"/>
      <c r="P1475" s="21"/>
      <c r="Q1475" s="20"/>
      <c r="R1475" s="19"/>
      <c r="S1475" s="13"/>
      <c r="T1475" s="12"/>
      <c r="U1475" s="11"/>
      <c r="V1475" s="10"/>
      <c r="W1475" s="10"/>
      <c r="X1475" s="35"/>
    </row>
    <row r="1476" spans="1:24" ht="25.5">
      <c r="A1476" s="36">
        <v>1474</v>
      </c>
      <c r="B1476" s="7" t="s">
        <v>171</v>
      </c>
      <c r="C1476" s="4" t="s">
        <v>10</v>
      </c>
      <c r="D1476" s="4" t="s">
        <v>9</v>
      </c>
      <c r="E1476" s="37">
        <v>219</v>
      </c>
      <c r="F1476" s="37">
        <v>207</v>
      </c>
      <c r="G1476" s="6" t="s">
        <v>5</v>
      </c>
      <c r="H1476" s="5">
        <f>2.5+7+2.5</f>
        <v>12</v>
      </c>
      <c r="I1476" s="4" t="s">
        <v>52</v>
      </c>
      <c r="J1476" s="3" t="s">
        <v>3</v>
      </c>
      <c r="K1476" s="2">
        <v>2018</v>
      </c>
      <c r="L1476" s="38" t="s">
        <v>2</v>
      </c>
      <c r="M1476" s="8" t="s">
        <v>111</v>
      </c>
      <c r="N1476" s="39">
        <v>21</v>
      </c>
      <c r="O1476" s="22"/>
      <c r="P1476" s="21"/>
      <c r="Q1476" s="20"/>
      <c r="R1476" s="19"/>
      <c r="S1476" s="13"/>
      <c r="T1476" s="12"/>
      <c r="U1476" s="11"/>
      <c r="V1476" s="10"/>
      <c r="W1476" s="10"/>
      <c r="X1476" s="35"/>
    </row>
    <row r="1477" spans="1:24" ht="25.5">
      <c r="A1477" s="36">
        <v>1475</v>
      </c>
      <c r="B1477" s="7" t="s">
        <v>171</v>
      </c>
      <c r="C1477" s="4" t="s">
        <v>10</v>
      </c>
      <c r="D1477" s="4" t="s">
        <v>6</v>
      </c>
      <c r="E1477" s="37">
        <v>219</v>
      </c>
      <c r="F1477" s="37">
        <v>207</v>
      </c>
      <c r="G1477" s="6" t="s">
        <v>5</v>
      </c>
      <c r="H1477" s="5">
        <f>2.5+7+2.5</f>
        <v>12</v>
      </c>
      <c r="I1477" s="4" t="s">
        <v>52</v>
      </c>
      <c r="J1477" s="3" t="s">
        <v>3</v>
      </c>
      <c r="K1477" s="2">
        <v>2018</v>
      </c>
      <c r="L1477" s="38" t="s">
        <v>2</v>
      </c>
      <c r="M1477" s="8" t="s">
        <v>111</v>
      </c>
      <c r="N1477" s="39">
        <v>21</v>
      </c>
      <c r="O1477" s="22"/>
      <c r="P1477" s="21"/>
      <c r="Q1477" s="20"/>
      <c r="R1477" s="19"/>
      <c r="S1477" s="13"/>
      <c r="T1477" s="12"/>
      <c r="U1477" s="11"/>
      <c r="V1477" s="10"/>
      <c r="W1477" s="10"/>
      <c r="X1477" s="35"/>
    </row>
    <row r="1478" spans="1:24" ht="25.5">
      <c r="A1478" s="36">
        <v>1476</v>
      </c>
      <c r="B1478" s="7" t="s">
        <v>171</v>
      </c>
      <c r="C1478" s="4" t="s">
        <v>7</v>
      </c>
      <c r="D1478" s="4" t="s">
        <v>9</v>
      </c>
      <c r="E1478" s="37">
        <v>76</v>
      </c>
      <c r="F1478" s="37">
        <v>69</v>
      </c>
      <c r="G1478" s="6" t="s">
        <v>5</v>
      </c>
      <c r="H1478" s="5">
        <f>2.5+7+2.5</f>
        <v>12</v>
      </c>
      <c r="I1478" s="4" t="s">
        <v>52</v>
      </c>
      <c r="J1478" s="3" t="s">
        <v>3</v>
      </c>
      <c r="K1478" s="2">
        <v>2018</v>
      </c>
      <c r="L1478" s="38" t="s">
        <v>2</v>
      </c>
      <c r="M1478" s="8" t="s">
        <v>111</v>
      </c>
      <c r="N1478" s="39">
        <v>21</v>
      </c>
      <c r="O1478" s="22"/>
      <c r="P1478" s="21"/>
      <c r="Q1478" s="20"/>
      <c r="R1478" s="19"/>
      <c r="S1478" s="13"/>
      <c r="T1478" s="12"/>
      <c r="U1478" s="11"/>
      <c r="V1478" s="10"/>
      <c r="W1478" s="10"/>
      <c r="X1478" s="35"/>
    </row>
    <row r="1479" spans="1:24" ht="25.5">
      <c r="A1479" s="36">
        <v>1477</v>
      </c>
      <c r="B1479" s="7" t="s">
        <v>166</v>
      </c>
      <c r="C1479" s="4" t="s">
        <v>7</v>
      </c>
      <c r="D1479" s="4" t="s">
        <v>9</v>
      </c>
      <c r="E1479" s="9">
        <v>40</v>
      </c>
      <c r="F1479" s="37">
        <v>26.6</v>
      </c>
      <c r="G1479" s="6" t="s">
        <v>141</v>
      </c>
      <c r="H1479" s="6">
        <v>46.6</v>
      </c>
      <c r="I1479" s="4" t="s">
        <v>52</v>
      </c>
      <c r="J1479" s="3" t="s">
        <v>3</v>
      </c>
      <c r="K1479" s="2">
        <v>2012</v>
      </c>
      <c r="L1479" s="38" t="s">
        <v>2</v>
      </c>
      <c r="M1479" s="8" t="s">
        <v>1</v>
      </c>
      <c r="N1479" s="39" t="s">
        <v>104</v>
      </c>
      <c r="O1479" s="22"/>
      <c r="P1479" s="21"/>
      <c r="Q1479" s="20"/>
      <c r="R1479" s="19"/>
      <c r="S1479" s="13"/>
      <c r="T1479" s="12"/>
      <c r="U1479" s="11"/>
      <c r="V1479" s="10"/>
      <c r="W1479" s="10"/>
      <c r="X1479" s="35"/>
    </row>
    <row r="1480" spans="1:24" ht="25.5">
      <c r="A1480" s="36">
        <v>1478</v>
      </c>
      <c r="B1480" s="7" t="s">
        <v>166</v>
      </c>
      <c r="C1480" s="4" t="s">
        <v>7</v>
      </c>
      <c r="D1480" s="4" t="s">
        <v>6</v>
      </c>
      <c r="E1480" s="9">
        <v>32</v>
      </c>
      <c r="F1480" s="37">
        <v>21.2</v>
      </c>
      <c r="G1480" s="6" t="s">
        <v>141</v>
      </c>
      <c r="H1480" s="6">
        <v>47.800000000000004</v>
      </c>
      <c r="I1480" s="4" t="s">
        <v>52</v>
      </c>
      <c r="J1480" s="3" t="s">
        <v>3</v>
      </c>
      <c r="K1480" s="2">
        <v>2012</v>
      </c>
      <c r="L1480" s="38" t="s">
        <v>2</v>
      </c>
      <c r="M1480" s="8" t="s">
        <v>1</v>
      </c>
      <c r="N1480" s="39" t="s">
        <v>104</v>
      </c>
      <c r="O1480" s="22"/>
      <c r="P1480" s="21"/>
      <c r="Q1480" s="20"/>
      <c r="R1480" s="19"/>
      <c r="S1480" s="13"/>
      <c r="T1480" s="12"/>
      <c r="U1480" s="11"/>
      <c r="V1480" s="10"/>
      <c r="W1480" s="10"/>
      <c r="X1480" s="35"/>
    </row>
    <row r="1481" spans="1:24" ht="25.5">
      <c r="A1481" s="36">
        <v>1479</v>
      </c>
      <c r="B1481" s="7" t="s">
        <v>166</v>
      </c>
      <c r="C1481" s="4" t="s">
        <v>7</v>
      </c>
      <c r="D1481" s="4" t="s">
        <v>9</v>
      </c>
      <c r="E1481" s="9">
        <v>32</v>
      </c>
      <c r="F1481" s="37">
        <v>21.2</v>
      </c>
      <c r="G1481" s="6" t="s">
        <v>141</v>
      </c>
      <c r="H1481" s="6">
        <v>30.1</v>
      </c>
      <c r="I1481" s="4" t="s">
        <v>52</v>
      </c>
      <c r="J1481" s="3" t="s">
        <v>3</v>
      </c>
      <c r="K1481" s="2">
        <v>2012</v>
      </c>
      <c r="L1481" s="38" t="s">
        <v>2</v>
      </c>
      <c r="M1481" s="8" t="s">
        <v>1</v>
      </c>
      <c r="N1481" s="39" t="s">
        <v>104</v>
      </c>
      <c r="O1481" s="22"/>
      <c r="P1481" s="21"/>
      <c r="Q1481" s="20"/>
      <c r="R1481" s="19"/>
      <c r="S1481" s="13"/>
      <c r="T1481" s="12"/>
      <c r="U1481" s="11"/>
      <c r="V1481" s="10"/>
      <c r="W1481" s="10"/>
      <c r="X1481" s="35"/>
    </row>
    <row r="1482" spans="1:24" ht="25.5">
      <c r="A1482" s="36">
        <v>1480</v>
      </c>
      <c r="B1482" s="7" t="s">
        <v>166</v>
      </c>
      <c r="C1482" s="4" t="s">
        <v>7</v>
      </c>
      <c r="D1482" s="4" t="s">
        <v>6</v>
      </c>
      <c r="E1482" s="9">
        <v>25</v>
      </c>
      <c r="F1482" s="37">
        <v>16.600000000000001</v>
      </c>
      <c r="G1482" s="6" t="s">
        <v>141</v>
      </c>
      <c r="H1482" s="6">
        <v>28.9</v>
      </c>
      <c r="I1482" s="4" t="s">
        <v>52</v>
      </c>
      <c r="J1482" s="3" t="s">
        <v>3</v>
      </c>
      <c r="K1482" s="2">
        <v>2012</v>
      </c>
      <c r="L1482" s="38" t="s">
        <v>2</v>
      </c>
      <c r="M1482" s="8" t="s">
        <v>1</v>
      </c>
      <c r="N1482" s="39" t="s">
        <v>104</v>
      </c>
      <c r="O1482" s="22"/>
      <c r="P1482" s="21"/>
      <c r="Q1482" s="20"/>
      <c r="R1482" s="19"/>
      <c r="S1482" s="13"/>
      <c r="T1482" s="12"/>
      <c r="U1482" s="11"/>
      <c r="V1482" s="10"/>
      <c r="W1482" s="10"/>
      <c r="X1482" s="35"/>
    </row>
    <row r="1483" spans="1:24" ht="25.5">
      <c r="A1483" s="36">
        <v>1481</v>
      </c>
      <c r="B1483" s="7" t="s">
        <v>171</v>
      </c>
      <c r="C1483" s="4" t="s">
        <v>7</v>
      </c>
      <c r="D1483" s="4" t="s">
        <v>6</v>
      </c>
      <c r="E1483" s="37">
        <v>40</v>
      </c>
      <c r="F1483" s="37">
        <v>33</v>
      </c>
      <c r="G1483" s="6" t="s">
        <v>5</v>
      </c>
      <c r="H1483" s="5">
        <f>2.5+7+2.5</f>
        <v>12</v>
      </c>
      <c r="I1483" s="4" t="s">
        <v>52</v>
      </c>
      <c r="J1483" s="3" t="s">
        <v>3</v>
      </c>
      <c r="K1483" s="2">
        <v>2018</v>
      </c>
      <c r="L1483" s="38" t="s">
        <v>2</v>
      </c>
      <c r="M1483" s="8" t="s">
        <v>111</v>
      </c>
      <c r="N1483" s="39">
        <v>21</v>
      </c>
      <c r="O1483" s="22"/>
      <c r="P1483" s="21"/>
      <c r="Q1483" s="20"/>
      <c r="R1483" s="19"/>
      <c r="S1483" s="13"/>
      <c r="T1483" s="12"/>
      <c r="U1483" s="11"/>
      <c r="V1483" s="10"/>
      <c r="W1483" s="10"/>
      <c r="X1483" s="35"/>
    </row>
    <row r="1484" spans="1:24" ht="25.5">
      <c r="A1484" s="36">
        <v>1482</v>
      </c>
      <c r="B1484" s="7" t="s">
        <v>170</v>
      </c>
      <c r="C1484" s="4" t="s">
        <v>10</v>
      </c>
      <c r="D1484" s="4" t="s">
        <v>9</v>
      </c>
      <c r="E1484" s="37">
        <v>219</v>
      </c>
      <c r="F1484" s="37">
        <v>207</v>
      </c>
      <c r="G1484" s="6" t="s">
        <v>5</v>
      </c>
      <c r="H1484" s="5">
        <f>36+4+5</f>
        <v>45</v>
      </c>
      <c r="I1484" s="4" t="s">
        <v>52</v>
      </c>
      <c r="J1484" s="3" t="s">
        <v>3</v>
      </c>
      <c r="K1484" s="2">
        <v>2018</v>
      </c>
      <c r="L1484" s="38" t="s">
        <v>2</v>
      </c>
      <c r="M1484" s="8" t="s">
        <v>111</v>
      </c>
      <c r="N1484" s="39">
        <v>21</v>
      </c>
      <c r="O1484" s="22"/>
      <c r="P1484" s="21"/>
      <c r="Q1484" s="20"/>
      <c r="R1484" s="19"/>
      <c r="S1484" s="13"/>
      <c r="T1484" s="12"/>
      <c r="U1484" s="11"/>
      <c r="V1484" s="10"/>
      <c r="W1484" s="10"/>
      <c r="X1484" s="35"/>
    </row>
    <row r="1485" spans="1:24" ht="25.5">
      <c r="A1485" s="36">
        <v>1483</v>
      </c>
      <c r="B1485" s="7" t="s">
        <v>170</v>
      </c>
      <c r="C1485" s="4" t="s">
        <v>10</v>
      </c>
      <c r="D1485" s="4" t="s">
        <v>6</v>
      </c>
      <c r="E1485" s="37">
        <v>219</v>
      </c>
      <c r="F1485" s="37">
        <v>207</v>
      </c>
      <c r="G1485" s="6" t="s">
        <v>5</v>
      </c>
      <c r="H1485" s="5">
        <f>36+4+5</f>
        <v>45</v>
      </c>
      <c r="I1485" s="4" t="s">
        <v>52</v>
      </c>
      <c r="J1485" s="3" t="s">
        <v>3</v>
      </c>
      <c r="K1485" s="2">
        <v>2018</v>
      </c>
      <c r="L1485" s="38" t="s">
        <v>2</v>
      </c>
      <c r="M1485" s="8" t="s">
        <v>111</v>
      </c>
      <c r="N1485" s="39">
        <v>21</v>
      </c>
      <c r="O1485" s="22"/>
      <c r="P1485" s="21"/>
      <c r="Q1485" s="20"/>
      <c r="R1485" s="19"/>
      <c r="S1485" s="13"/>
      <c r="T1485" s="12"/>
      <c r="U1485" s="11"/>
      <c r="V1485" s="10"/>
      <c r="W1485" s="10"/>
      <c r="X1485" s="35"/>
    </row>
    <row r="1486" spans="1:24" ht="25.5">
      <c r="A1486" s="36">
        <v>1484</v>
      </c>
      <c r="B1486" s="7" t="s">
        <v>170</v>
      </c>
      <c r="C1486" s="4" t="s">
        <v>7</v>
      </c>
      <c r="D1486" s="4" t="s">
        <v>9</v>
      </c>
      <c r="E1486" s="37">
        <v>76</v>
      </c>
      <c r="F1486" s="37">
        <v>69</v>
      </c>
      <c r="G1486" s="6" t="s">
        <v>5</v>
      </c>
      <c r="H1486" s="5">
        <f>36+4+5</f>
        <v>45</v>
      </c>
      <c r="I1486" s="4" t="s">
        <v>52</v>
      </c>
      <c r="J1486" s="3" t="s">
        <v>3</v>
      </c>
      <c r="K1486" s="2">
        <v>2018</v>
      </c>
      <c r="L1486" s="38" t="s">
        <v>2</v>
      </c>
      <c r="M1486" s="8" t="s">
        <v>111</v>
      </c>
      <c r="N1486" s="39">
        <v>21</v>
      </c>
      <c r="O1486" s="22"/>
      <c r="P1486" s="21"/>
      <c r="Q1486" s="20"/>
      <c r="R1486" s="19"/>
      <c r="S1486" s="13"/>
      <c r="T1486" s="12"/>
      <c r="U1486" s="11"/>
      <c r="V1486" s="10"/>
      <c r="W1486" s="10"/>
      <c r="X1486" s="35"/>
    </row>
    <row r="1487" spans="1:24" ht="25.5">
      <c r="A1487" s="36">
        <v>1485</v>
      </c>
      <c r="B1487" s="7" t="s">
        <v>170</v>
      </c>
      <c r="C1487" s="4" t="s">
        <v>7</v>
      </c>
      <c r="D1487" s="4" t="s">
        <v>6</v>
      </c>
      <c r="E1487" s="37">
        <v>40</v>
      </c>
      <c r="F1487" s="37">
        <v>33</v>
      </c>
      <c r="G1487" s="6" t="s">
        <v>5</v>
      </c>
      <c r="H1487" s="5">
        <f>36+4+5</f>
        <v>45</v>
      </c>
      <c r="I1487" s="4" t="s">
        <v>52</v>
      </c>
      <c r="J1487" s="3" t="s">
        <v>3</v>
      </c>
      <c r="K1487" s="2">
        <v>2018</v>
      </c>
      <c r="L1487" s="38" t="s">
        <v>2</v>
      </c>
      <c r="M1487" s="8" t="s">
        <v>111</v>
      </c>
      <c r="N1487" s="39">
        <v>21</v>
      </c>
      <c r="O1487" s="35"/>
      <c r="P1487" s="35"/>
      <c r="Q1487" s="35"/>
      <c r="R1487" s="35"/>
      <c r="S1487" s="35"/>
      <c r="T1487" s="35"/>
      <c r="U1487" s="35"/>
      <c r="V1487" s="35"/>
      <c r="W1487" s="35"/>
      <c r="X1487" s="35"/>
    </row>
    <row r="1488" spans="1:24" ht="25.5">
      <c r="A1488" s="36">
        <v>1486</v>
      </c>
      <c r="B1488" s="7" t="s">
        <v>169</v>
      </c>
      <c r="C1488" s="4" t="s">
        <v>10</v>
      </c>
      <c r="D1488" s="4" t="s">
        <v>9</v>
      </c>
      <c r="E1488" s="37">
        <v>219</v>
      </c>
      <c r="F1488" s="37">
        <v>207</v>
      </c>
      <c r="G1488" s="6" t="s">
        <v>5</v>
      </c>
      <c r="H1488" s="5">
        <v>65</v>
      </c>
      <c r="I1488" s="4" t="s">
        <v>52</v>
      </c>
      <c r="J1488" s="3" t="s">
        <v>3</v>
      </c>
      <c r="K1488" s="2">
        <v>2018</v>
      </c>
      <c r="L1488" s="38" t="s">
        <v>2</v>
      </c>
      <c r="M1488" s="8" t="s">
        <v>111</v>
      </c>
      <c r="N1488" s="39">
        <v>21</v>
      </c>
      <c r="O1488" s="35"/>
      <c r="P1488" s="35"/>
      <c r="Q1488" s="35"/>
      <c r="R1488" s="35"/>
      <c r="S1488" s="35"/>
      <c r="T1488" s="35"/>
      <c r="U1488" s="35"/>
      <c r="V1488" s="35"/>
      <c r="W1488" s="35"/>
      <c r="X1488" s="35"/>
    </row>
    <row r="1489" spans="1:24" ht="25.5">
      <c r="A1489" s="36">
        <v>1487</v>
      </c>
      <c r="B1489" s="7" t="s">
        <v>169</v>
      </c>
      <c r="C1489" s="4" t="s">
        <v>10</v>
      </c>
      <c r="D1489" s="4" t="s">
        <v>6</v>
      </c>
      <c r="E1489" s="37">
        <v>219</v>
      </c>
      <c r="F1489" s="37">
        <v>207</v>
      </c>
      <c r="G1489" s="6" t="s">
        <v>5</v>
      </c>
      <c r="H1489" s="5">
        <v>65</v>
      </c>
      <c r="I1489" s="4" t="s">
        <v>52</v>
      </c>
      <c r="J1489" s="3" t="s">
        <v>3</v>
      </c>
      <c r="K1489" s="2">
        <v>2018</v>
      </c>
      <c r="L1489" s="38" t="s">
        <v>2</v>
      </c>
      <c r="M1489" s="8" t="s">
        <v>111</v>
      </c>
      <c r="N1489" s="39">
        <v>21</v>
      </c>
      <c r="O1489" s="35"/>
      <c r="P1489" s="35"/>
      <c r="Q1489" s="35"/>
      <c r="R1489" s="35"/>
      <c r="S1489" s="35"/>
      <c r="T1489" s="35"/>
      <c r="U1489" s="35"/>
      <c r="V1489" s="35"/>
      <c r="W1489" s="35"/>
      <c r="X1489" s="35"/>
    </row>
    <row r="1490" spans="1:24" ht="25.5">
      <c r="A1490" s="36">
        <v>1488</v>
      </c>
      <c r="B1490" s="7" t="s">
        <v>169</v>
      </c>
      <c r="C1490" s="4" t="s">
        <v>7</v>
      </c>
      <c r="D1490" s="4" t="s">
        <v>9</v>
      </c>
      <c r="E1490" s="37">
        <v>76</v>
      </c>
      <c r="F1490" s="37">
        <v>69</v>
      </c>
      <c r="G1490" s="6" t="s">
        <v>5</v>
      </c>
      <c r="H1490" s="5">
        <f>9+21.1+2.5+32.4</f>
        <v>65</v>
      </c>
      <c r="I1490" s="4" t="s">
        <v>52</v>
      </c>
      <c r="J1490" s="3" t="s">
        <v>3</v>
      </c>
      <c r="K1490" s="2">
        <v>2018</v>
      </c>
      <c r="L1490" s="38" t="s">
        <v>2</v>
      </c>
      <c r="M1490" s="8" t="s">
        <v>111</v>
      </c>
      <c r="N1490" s="39">
        <v>21</v>
      </c>
      <c r="O1490" s="35"/>
      <c r="P1490" s="35"/>
      <c r="Q1490" s="35"/>
      <c r="R1490" s="35"/>
      <c r="S1490" s="35"/>
      <c r="T1490" s="35"/>
      <c r="U1490" s="35"/>
      <c r="V1490" s="35"/>
      <c r="W1490" s="35"/>
      <c r="X1490" s="35"/>
    </row>
    <row r="1491" spans="1:24" ht="25.5">
      <c r="A1491" s="36">
        <v>1489</v>
      </c>
      <c r="B1491" s="7" t="s">
        <v>169</v>
      </c>
      <c r="C1491" s="4" t="s">
        <v>7</v>
      </c>
      <c r="D1491" s="4" t="s">
        <v>6</v>
      </c>
      <c r="E1491" s="37">
        <v>40</v>
      </c>
      <c r="F1491" s="37">
        <v>33</v>
      </c>
      <c r="G1491" s="6" t="s">
        <v>5</v>
      </c>
      <c r="H1491" s="5">
        <f>9+21.1+2.5+32.4</f>
        <v>65</v>
      </c>
      <c r="I1491" s="4" t="s">
        <v>52</v>
      </c>
      <c r="J1491" s="3" t="s">
        <v>3</v>
      </c>
      <c r="K1491" s="2">
        <v>2018</v>
      </c>
      <c r="L1491" s="38" t="s">
        <v>2</v>
      </c>
      <c r="M1491" s="8" t="s">
        <v>111</v>
      </c>
      <c r="N1491" s="39">
        <v>21</v>
      </c>
      <c r="O1491" s="35"/>
      <c r="P1491" s="35"/>
      <c r="Q1491" s="35"/>
      <c r="R1491" s="35"/>
      <c r="S1491" s="35"/>
      <c r="T1491" s="35"/>
      <c r="U1491" s="35"/>
      <c r="V1491" s="35"/>
      <c r="W1491" s="35"/>
      <c r="X1491" s="35"/>
    </row>
    <row r="1492" spans="1:24" ht="25.5">
      <c r="A1492" s="36">
        <v>1490</v>
      </c>
      <c r="B1492" s="7" t="s">
        <v>168</v>
      </c>
      <c r="C1492" s="4" t="s">
        <v>10</v>
      </c>
      <c r="D1492" s="4" t="s">
        <v>9</v>
      </c>
      <c r="E1492" s="37">
        <v>219</v>
      </c>
      <c r="F1492" s="37">
        <v>207</v>
      </c>
      <c r="G1492" s="6" t="s">
        <v>5</v>
      </c>
      <c r="H1492" s="5">
        <v>58</v>
      </c>
      <c r="I1492" s="4" t="s">
        <v>52</v>
      </c>
      <c r="J1492" s="3" t="s">
        <v>3</v>
      </c>
      <c r="K1492" s="2">
        <v>2018</v>
      </c>
      <c r="L1492" s="38" t="s">
        <v>2</v>
      </c>
      <c r="M1492" s="8" t="s">
        <v>111</v>
      </c>
      <c r="N1492" s="39">
        <v>21</v>
      </c>
      <c r="O1492" s="35"/>
      <c r="P1492" s="35"/>
      <c r="Q1492" s="35"/>
      <c r="R1492" s="35"/>
      <c r="S1492" s="35"/>
      <c r="T1492" s="35"/>
      <c r="U1492" s="35"/>
      <c r="V1492" s="35"/>
      <c r="W1492" s="35"/>
      <c r="X1492" s="35"/>
    </row>
    <row r="1493" spans="1:24" ht="25.5">
      <c r="A1493" s="36">
        <v>1491</v>
      </c>
      <c r="B1493" s="7" t="s">
        <v>168</v>
      </c>
      <c r="C1493" s="4" t="s">
        <v>10</v>
      </c>
      <c r="D1493" s="4" t="s">
        <v>6</v>
      </c>
      <c r="E1493" s="37">
        <v>219</v>
      </c>
      <c r="F1493" s="37">
        <v>207</v>
      </c>
      <c r="G1493" s="6" t="s">
        <v>5</v>
      </c>
      <c r="H1493" s="5">
        <v>58</v>
      </c>
      <c r="I1493" s="4" t="s">
        <v>52</v>
      </c>
      <c r="J1493" s="3" t="s">
        <v>3</v>
      </c>
      <c r="K1493" s="2">
        <v>2018</v>
      </c>
      <c r="L1493" s="38" t="s">
        <v>2</v>
      </c>
      <c r="M1493" s="8" t="s">
        <v>111</v>
      </c>
      <c r="N1493" s="39">
        <v>21</v>
      </c>
      <c r="O1493" s="35"/>
      <c r="P1493" s="35"/>
      <c r="Q1493" s="35"/>
      <c r="R1493" s="35"/>
      <c r="S1493" s="35"/>
      <c r="T1493" s="35"/>
      <c r="U1493" s="35"/>
      <c r="V1493" s="35"/>
      <c r="W1493" s="35"/>
      <c r="X1493" s="35"/>
    </row>
    <row r="1494" spans="1:24" ht="25.5">
      <c r="A1494" s="36">
        <v>1492</v>
      </c>
      <c r="B1494" s="7" t="s">
        <v>168</v>
      </c>
      <c r="C1494" s="4" t="s">
        <v>7</v>
      </c>
      <c r="D1494" s="4" t="s">
        <v>9</v>
      </c>
      <c r="E1494" s="37">
        <v>76</v>
      </c>
      <c r="F1494" s="37">
        <v>69</v>
      </c>
      <c r="G1494" s="6" t="s">
        <v>5</v>
      </c>
      <c r="H1494" s="5">
        <f>24.5+14+15+4.5</f>
        <v>58</v>
      </c>
      <c r="I1494" s="4" t="s">
        <v>52</v>
      </c>
      <c r="J1494" s="3" t="s">
        <v>3</v>
      </c>
      <c r="K1494" s="2">
        <v>2018</v>
      </c>
      <c r="L1494" s="38" t="s">
        <v>2</v>
      </c>
      <c r="M1494" s="8" t="s">
        <v>111</v>
      </c>
      <c r="N1494" s="39">
        <v>21</v>
      </c>
      <c r="O1494" s="35"/>
      <c r="P1494" s="35"/>
      <c r="Q1494" s="35"/>
      <c r="R1494" s="35"/>
      <c r="S1494" s="35"/>
      <c r="T1494" s="35"/>
      <c r="U1494" s="35"/>
      <c r="V1494" s="35"/>
      <c r="W1494" s="35"/>
      <c r="X1494" s="35"/>
    </row>
    <row r="1495" spans="1:24" ht="25.5">
      <c r="A1495" s="36">
        <v>1493</v>
      </c>
      <c r="B1495" s="7" t="s">
        <v>168</v>
      </c>
      <c r="C1495" s="4" t="s">
        <v>7</v>
      </c>
      <c r="D1495" s="4" t="s">
        <v>6</v>
      </c>
      <c r="E1495" s="37">
        <v>40</v>
      </c>
      <c r="F1495" s="37">
        <v>33</v>
      </c>
      <c r="G1495" s="6" t="s">
        <v>5</v>
      </c>
      <c r="H1495" s="5">
        <f>24.5+14+15+4.5</f>
        <v>58</v>
      </c>
      <c r="I1495" s="4" t="s">
        <v>52</v>
      </c>
      <c r="J1495" s="3" t="s">
        <v>3</v>
      </c>
      <c r="K1495" s="2">
        <v>2018</v>
      </c>
      <c r="L1495" s="38" t="s">
        <v>2</v>
      </c>
      <c r="M1495" s="8" t="s">
        <v>111</v>
      </c>
      <c r="N1495" s="39">
        <v>21</v>
      </c>
      <c r="O1495" s="35"/>
      <c r="P1495" s="35"/>
      <c r="Q1495" s="35"/>
      <c r="R1495" s="35"/>
      <c r="S1495" s="35"/>
      <c r="T1495" s="35"/>
      <c r="U1495" s="35"/>
      <c r="V1495" s="35"/>
      <c r="W1495" s="35"/>
      <c r="X1495" s="35"/>
    </row>
    <row r="1496" spans="1:24" ht="25.5">
      <c r="A1496" s="36">
        <v>1494</v>
      </c>
      <c r="B1496" s="7" t="s">
        <v>167</v>
      </c>
      <c r="C1496" s="4" t="s">
        <v>10</v>
      </c>
      <c r="D1496" s="4" t="s">
        <v>9</v>
      </c>
      <c r="E1496" s="37">
        <v>219</v>
      </c>
      <c r="F1496" s="37">
        <v>207</v>
      </c>
      <c r="G1496" s="6" t="s">
        <v>5</v>
      </c>
      <c r="H1496" s="5">
        <f>3.3+22.2+9.2+10.3</f>
        <v>45</v>
      </c>
      <c r="I1496" s="4" t="s">
        <v>52</v>
      </c>
      <c r="J1496" s="3" t="s">
        <v>3</v>
      </c>
      <c r="K1496" s="2">
        <v>2018</v>
      </c>
      <c r="L1496" s="38" t="s">
        <v>2</v>
      </c>
      <c r="M1496" s="8" t="s">
        <v>111</v>
      </c>
      <c r="N1496" s="39">
        <v>21</v>
      </c>
      <c r="O1496" s="35"/>
      <c r="P1496" s="35"/>
      <c r="Q1496" s="35"/>
      <c r="R1496" s="35"/>
      <c r="S1496" s="35"/>
      <c r="T1496" s="35"/>
      <c r="U1496" s="35"/>
      <c r="V1496" s="35"/>
      <c r="W1496" s="35"/>
      <c r="X1496" s="35"/>
    </row>
    <row r="1497" spans="1:24" ht="25.5">
      <c r="A1497" s="36">
        <v>1495</v>
      </c>
      <c r="B1497" s="7" t="s">
        <v>167</v>
      </c>
      <c r="C1497" s="4" t="s">
        <v>10</v>
      </c>
      <c r="D1497" s="4" t="s">
        <v>6</v>
      </c>
      <c r="E1497" s="37">
        <v>219</v>
      </c>
      <c r="F1497" s="37">
        <v>207</v>
      </c>
      <c r="G1497" s="6" t="s">
        <v>5</v>
      </c>
      <c r="H1497" s="5">
        <f>3.3+22.2+9.2+10.3</f>
        <v>45</v>
      </c>
      <c r="I1497" s="4" t="s">
        <v>52</v>
      </c>
      <c r="J1497" s="3" t="s">
        <v>3</v>
      </c>
      <c r="K1497" s="2">
        <v>2018</v>
      </c>
      <c r="L1497" s="38" t="s">
        <v>2</v>
      </c>
      <c r="M1497" s="8" t="s">
        <v>111</v>
      </c>
      <c r="N1497" s="39">
        <v>21</v>
      </c>
      <c r="O1497" s="35"/>
      <c r="P1497" s="35"/>
      <c r="Q1497" s="35"/>
      <c r="R1497" s="35"/>
      <c r="S1497" s="35"/>
      <c r="T1497" s="35"/>
      <c r="U1497" s="35"/>
      <c r="V1497" s="35"/>
      <c r="W1497" s="35"/>
      <c r="X1497" s="35"/>
    </row>
    <row r="1498" spans="1:24" ht="25.5">
      <c r="A1498" s="36">
        <v>1496</v>
      </c>
      <c r="B1498" s="7" t="s">
        <v>167</v>
      </c>
      <c r="C1498" s="4" t="s">
        <v>7</v>
      </c>
      <c r="D1498" s="4" t="s">
        <v>9</v>
      </c>
      <c r="E1498" s="37">
        <v>76</v>
      </c>
      <c r="F1498" s="37">
        <v>69</v>
      </c>
      <c r="G1498" s="6" t="s">
        <v>5</v>
      </c>
      <c r="H1498" s="5">
        <f>3.3+22+9.4+10.3</f>
        <v>45</v>
      </c>
      <c r="I1498" s="4" t="s">
        <v>52</v>
      </c>
      <c r="J1498" s="3" t="s">
        <v>3</v>
      </c>
      <c r="K1498" s="2">
        <v>2018</v>
      </c>
      <c r="L1498" s="38" t="s">
        <v>2</v>
      </c>
      <c r="M1498" s="8" t="s">
        <v>111</v>
      </c>
      <c r="N1498" s="39">
        <v>21</v>
      </c>
      <c r="O1498" s="35"/>
      <c r="P1498" s="35"/>
      <c r="Q1498" s="35"/>
      <c r="R1498" s="35"/>
      <c r="S1498" s="35"/>
      <c r="T1498" s="35"/>
      <c r="U1498" s="35"/>
      <c r="V1498" s="35"/>
      <c r="W1498" s="35"/>
      <c r="X1498" s="35"/>
    </row>
    <row r="1499" spans="1:24" ht="25.5">
      <c r="A1499" s="36">
        <v>1497</v>
      </c>
      <c r="B1499" s="7" t="s">
        <v>167</v>
      </c>
      <c r="C1499" s="4" t="s">
        <v>7</v>
      </c>
      <c r="D1499" s="4" t="s">
        <v>6</v>
      </c>
      <c r="E1499" s="37">
        <v>40</v>
      </c>
      <c r="F1499" s="37">
        <v>33</v>
      </c>
      <c r="G1499" s="6" t="s">
        <v>5</v>
      </c>
      <c r="H1499" s="5">
        <f>3.3+22+9.4+10.3</f>
        <v>45</v>
      </c>
      <c r="I1499" s="4" t="s">
        <v>52</v>
      </c>
      <c r="J1499" s="3" t="s">
        <v>3</v>
      </c>
      <c r="K1499" s="2">
        <v>2018</v>
      </c>
      <c r="L1499" s="38" t="s">
        <v>2</v>
      </c>
      <c r="M1499" s="8" t="s">
        <v>111</v>
      </c>
      <c r="N1499" s="39">
        <v>21</v>
      </c>
      <c r="O1499" s="35"/>
      <c r="P1499" s="35"/>
      <c r="Q1499" s="35"/>
      <c r="R1499" s="35"/>
      <c r="S1499" s="35"/>
      <c r="T1499" s="35"/>
      <c r="U1499" s="35"/>
      <c r="V1499" s="35"/>
      <c r="W1499" s="35"/>
      <c r="X1499" s="35"/>
    </row>
    <row r="1500" spans="1:24" ht="25.5">
      <c r="A1500" s="36">
        <v>1498</v>
      </c>
      <c r="B1500" s="7" t="s">
        <v>164</v>
      </c>
      <c r="C1500" s="4" t="s">
        <v>10</v>
      </c>
      <c r="D1500" s="4" t="s">
        <v>9</v>
      </c>
      <c r="E1500" s="37">
        <v>114</v>
      </c>
      <c r="F1500" s="37">
        <v>105</v>
      </c>
      <c r="G1500" s="6" t="s">
        <v>5</v>
      </c>
      <c r="H1500" s="5">
        <v>49.7</v>
      </c>
      <c r="I1500" s="4" t="s">
        <v>52</v>
      </c>
      <c r="J1500" s="3" t="s">
        <v>3</v>
      </c>
      <c r="K1500" s="2">
        <v>1986</v>
      </c>
      <c r="L1500" s="38" t="s">
        <v>2</v>
      </c>
      <c r="M1500" s="8" t="s">
        <v>111</v>
      </c>
      <c r="N1500" s="39"/>
      <c r="O1500" s="35"/>
      <c r="P1500" s="35"/>
      <c r="Q1500" s="35"/>
      <c r="R1500" s="35"/>
      <c r="S1500" s="35"/>
      <c r="T1500" s="35"/>
      <c r="U1500" s="35"/>
      <c r="V1500" s="35"/>
      <c r="W1500" s="35"/>
      <c r="X1500" s="35"/>
    </row>
    <row r="1501" spans="1:24" ht="25.5">
      <c r="A1501" s="36">
        <v>1499</v>
      </c>
      <c r="B1501" s="7" t="s">
        <v>166</v>
      </c>
      <c r="C1501" s="4" t="s">
        <v>10</v>
      </c>
      <c r="D1501" s="4" t="s">
        <v>9</v>
      </c>
      <c r="E1501" s="9">
        <v>32</v>
      </c>
      <c r="F1501" s="37">
        <v>25.6</v>
      </c>
      <c r="G1501" s="6" t="s">
        <v>5</v>
      </c>
      <c r="H1501" s="6">
        <v>4.5999999999999996</v>
      </c>
      <c r="I1501" s="4" t="s">
        <v>52</v>
      </c>
      <c r="J1501" s="3" t="s">
        <v>3</v>
      </c>
      <c r="K1501" s="2">
        <v>2012</v>
      </c>
      <c r="L1501" s="38" t="s">
        <v>2</v>
      </c>
      <c r="M1501" s="8" t="s">
        <v>1</v>
      </c>
      <c r="N1501" s="39" t="s">
        <v>104</v>
      </c>
      <c r="O1501" s="35"/>
      <c r="P1501" s="35"/>
      <c r="Q1501" s="35"/>
      <c r="R1501" s="35"/>
      <c r="S1501" s="35"/>
      <c r="T1501" s="35"/>
      <c r="U1501" s="35"/>
      <c r="V1501" s="35"/>
      <c r="W1501" s="35"/>
      <c r="X1501" s="35"/>
    </row>
    <row r="1502" spans="1:24" ht="25.5">
      <c r="A1502" s="36">
        <v>1500</v>
      </c>
      <c r="B1502" s="7" t="s">
        <v>166</v>
      </c>
      <c r="C1502" s="4" t="s">
        <v>10</v>
      </c>
      <c r="D1502" s="4" t="s">
        <v>6</v>
      </c>
      <c r="E1502" s="9">
        <v>32</v>
      </c>
      <c r="F1502" s="37">
        <v>25.6</v>
      </c>
      <c r="G1502" s="6" t="s">
        <v>5</v>
      </c>
      <c r="H1502" s="6">
        <v>4.5999999999999996</v>
      </c>
      <c r="I1502" s="4" t="s">
        <v>52</v>
      </c>
      <c r="J1502" s="3" t="s">
        <v>3</v>
      </c>
      <c r="K1502" s="2">
        <v>2012</v>
      </c>
      <c r="L1502" s="38" t="s">
        <v>2</v>
      </c>
      <c r="M1502" s="8" t="s">
        <v>1</v>
      </c>
      <c r="N1502" s="39" t="s">
        <v>104</v>
      </c>
      <c r="O1502" s="35"/>
      <c r="P1502" s="35"/>
      <c r="Q1502" s="35"/>
      <c r="R1502" s="35"/>
      <c r="S1502" s="35"/>
      <c r="T1502" s="35"/>
      <c r="U1502" s="35"/>
      <c r="V1502" s="35"/>
      <c r="W1502" s="35"/>
      <c r="X1502" s="35"/>
    </row>
    <row r="1503" spans="1:24" ht="25.5">
      <c r="A1503" s="36">
        <v>1501</v>
      </c>
      <c r="B1503" s="7" t="s">
        <v>166</v>
      </c>
      <c r="C1503" s="4" t="s">
        <v>10</v>
      </c>
      <c r="D1503" s="4" t="s">
        <v>9</v>
      </c>
      <c r="E1503" s="9">
        <v>89</v>
      </c>
      <c r="F1503" s="37">
        <v>82</v>
      </c>
      <c r="G1503" s="6" t="s">
        <v>5</v>
      </c>
      <c r="H1503" s="6">
        <v>76.7</v>
      </c>
      <c r="I1503" s="4" t="s">
        <v>52</v>
      </c>
      <c r="J1503" s="3" t="s">
        <v>3</v>
      </c>
      <c r="K1503" s="2">
        <v>2012</v>
      </c>
      <c r="L1503" s="38" t="s">
        <v>2</v>
      </c>
      <c r="M1503" s="8" t="s">
        <v>1</v>
      </c>
      <c r="N1503" s="39" t="s">
        <v>104</v>
      </c>
      <c r="O1503" s="35"/>
      <c r="P1503" s="35"/>
      <c r="Q1503" s="35"/>
      <c r="R1503" s="35"/>
      <c r="S1503" s="35"/>
      <c r="T1503" s="35"/>
      <c r="U1503" s="35"/>
      <c r="V1503" s="35"/>
      <c r="W1503" s="35"/>
      <c r="X1503" s="35"/>
    </row>
    <row r="1504" spans="1:24" ht="25.5">
      <c r="A1504" s="36">
        <v>1502</v>
      </c>
      <c r="B1504" s="7" t="s">
        <v>166</v>
      </c>
      <c r="C1504" s="4" t="s">
        <v>10</v>
      </c>
      <c r="D1504" s="4" t="s">
        <v>6</v>
      </c>
      <c r="E1504" s="9">
        <v>89</v>
      </c>
      <c r="F1504" s="37">
        <v>82</v>
      </c>
      <c r="G1504" s="6" t="s">
        <v>5</v>
      </c>
      <c r="H1504" s="6">
        <v>76.7</v>
      </c>
      <c r="I1504" s="4" t="s">
        <v>52</v>
      </c>
      <c r="J1504" s="3" t="s">
        <v>3</v>
      </c>
      <c r="K1504" s="2">
        <v>2012</v>
      </c>
      <c r="L1504" s="38" t="s">
        <v>2</v>
      </c>
      <c r="M1504" s="8" t="s">
        <v>1</v>
      </c>
      <c r="N1504" s="39" t="s">
        <v>104</v>
      </c>
      <c r="O1504" s="35"/>
      <c r="P1504" s="35"/>
      <c r="Q1504" s="35"/>
      <c r="R1504" s="35"/>
      <c r="S1504" s="35"/>
      <c r="T1504" s="35"/>
      <c r="U1504" s="35"/>
      <c r="V1504" s="35"/>
      <c r="W1504" s="35"/>
      <c r="X1504" s="35"/>
    </row>
    <row r="1505" spans="1:24" ht="25.5">
      <c r="A1505" s="36">
        <v>1503</v>
      </c>
      <c r="B1505" s="18" t="s">
        <v>165</v>
      </c>
      <c r="C1505" s="4" t="s">
        <v>10</v>
      </c>
      <c r="D1505" s="4" t="s">
        <v>9</v>
      </c>
      <c r="E1505" s="9">
        <v>32</v>
      </c>
      <c r="F1505" s="37">
        <v>25.6</v>
      </c>
      <c r="G1505" s="6" t="s">
        <v>5</v>
      </c>
      <c r="H1505" s="6">
        <v>121.8</v>
      </c>
      <c r="I1505" s="4" t="s">
        <v>52</v>
      </c>
      <c r="J1505" s="3" t="s">
        <v>3</v>
      </c>
      <c r="K1505" s="2">
        <v>2012</v>
      </c>
      <c r="L1505" s="38" t="s">
        <v>2</v>
      </c>
      <c r="M1505" s="8" t="s">
        <v>1</v>
      </c>
      <c r="N1505" s="39" t="s">
        <v>104</v>
      </c>
      <c r="O1505" s="35"/>
      <c r="P1505" s="35"/>
      <c r="Q1505" s="35"/>
      <c r="R1505" s="35"/>
      <c r="S1505" s="35"/>
      <c r="T1505" s="35"/>
      <c r="U1505" s="35"/>
      <c r="V1505" s="35"/>
      <c r="W1505" s="35"/>
      <c r="X1505" s="35"/>
    </row>
    <row r="1506" spans="1:24" ht="25.5">
      <c r="A1506" s="36">
        <v>1504</v>
      </c>
      <c r="B1506" s="18" t="s">
        <v>165</v>
      </c>
      <c r="C1506" s="4" t="s">
        <v>10</v>
      </c>
      <c r="D1506" s="4" t="s">
        <v>6</v>
      </c>
      <c r="E1506" s="9">
        <v>32</v>
      </c>
      <c r="F1506" s="37">
        <v>25.6</v>
      </c>
      <c r="G1506" s="6" t="s">
        <v>5</v>
      </c>
      <c r="H1506" s="6">
        <v>121.8</v>
      </c>
      <c r="I1506" s="4" t="s">
        <v>52</v>
      </c>
      <c r="J1506" s="3" t="s">
        <v>3</v>
      </c>
      <c r="K1506" s="2">
        <v>2012</v>
      </c>
      <c r="L1506" s="38" t="s">
        <v>2</v>
      </c>
      <c r="M1506" s="8" t="s">
        <v>1</v>
      </c>
      <c r="N1506" s="39" t="s">
        <v>104</v>
      </c>
      <c r="O1506" s="35"/>
      <c r="P1506" s="35"/>
      <c r="Q1506" s="35"/>
      <c r="R1506" s="35"/>
      <c r="S1506" s="35"/>
      <c r="T1506" s="35"/>
      <c r="U1506" s="35"/>
      <c r="V1506" s="35"/>
      <c r="W1506" s="35"/>
      <c r="X1506" s="35"/>
    </row>
    <row r="1507" spans="1:24" ht="25.5">
      <c r="A1507" s="36">
        <v>1505</v>
      </c>
      <c r="B1507" s="7" t="s">
        <v>164</v>
      </c>
      <c r="C1507" s="4" t="s">
        <v>10</v>
      </c>
      <c r="D1507" s="4" t="s">
        <v>6</v>
      </c>
      <c r="E1507" s="37">
        <v>114</v>
      </c>
      <c r="F1507" s="37">
        <v>105</v>
      </c>
      <c r="G1507" s="6" t="s">
        <v>5</v>
      </c>
      <c r="H1507" s="5">
        <v>49.7</v>
      </c>
      <c r="I1507" s="4" t="s">
        <v>52</v>
      </c>
      <c r="J1507" s="3" t="s">
        <v>3</v>
      </c>
      <c r="K1507" s="2">
        <v>1986</v>
      </c>
      <c r="L1507" s="38" t="s">
        <v>2</v>
      </c>
      <c r="M1507" s="8" t="s">
        <v>111</v>
      </c>
      <c r="N1507" s="39"/>
      <c r="O1507" s="35"/>
      <c r="P1507" s="35"/>
      <c r="Q1507" s="35"/>
      <c r="R1507" s="35"/>
      <c r="S1507" s="35"/>
      <c r="T1507" s="35"/>
      <c r="U1507" s="35"/>
      <c r="V1507" s="35"/>
      <c r="W1507" s="35"/>
      <c r="X1507" s="35"/>
    </row>
    <row r="1508" spans="1:24" ht="25.5">
      <c r="A1508" s="36">
        <v>1506</v>
      </c>
      <c r="B1508" s="7" t="s">
        <v>164</v>
      </c>
      <c r="C1508" s="4" t="s">
        <v>7</v>
      </c>
      <c r="D1508" s="4" t="s">
        <v>9</v>
      </c>
      <c r="E1508" s="37">
        <v>50</v>
      </c>
      <c r="F1508" s="37">
        <v>33.200000000000003</v>
      </c>
      <c r="G1508" s="6" t="s">
        <v>141</v>
      </c>
      <c r="H1508" s="5">
        <v>49.7</v>
      </c>
      <c r="I1508" s="4" t="s">
        <v>52</v>
      </c>
      <c r="J1508" s="3" t="s">
        <v>3</v>
      </c>
      <c r="K1508" s="2">
        <v>2011</v>
      </c>
      <c r="L1508" s="38" t="s">
        <v>2</v>
      </c>
      <c r="M1508" s="8" t="s">
        <v>111</v>
      </c>
      <c r="N1508" s="39"/>
      <c r="O1508" s="35"/>
      <c r="P1508" s="35"/>
      <c r="Q1508" s="35"/>
      <c r="R1508" s="35"/>
      <c r="S1508" s="35"/>
      <c r="T1508" s="35"/>
      <c r="U1508" s="35"/>
      <c r="V1508" s="35"/>
      <c r="W1508" s="35"/>
      <c r="X1508" s="35"/>
    </row>
    <row r="1509" spans="1:24" ht="25.5">
      <c r="A1509" s="36">
        <v>1507</v>
      </c>
      <c r="B1509" s="7" t="s">
        <v>164</v>
      </c>
      <c r="C1509" s="4" t="s">
        <v>7</v>
      </c>
      <c r="D1509" s="4" t="s">
        <v>6</v>
      </c>
      <c r="E1509" s="37">
        <v>40</v>
      </c>
      <c r="F1509" s="37">
        <v>26.6</v>
      </c>
      <c r="G1509" s="6" t="s">
        <v>141</v>
      </c>
      <c r="H1509" s="5">
        <v>49.7</v>
      </c>
      <c r="I1509" s="4" t="s">
        <v>52</v>
      </c>
      <c r="J1509" s="3" t="s">
        <v>3</v>
      </c>
      <c r="K1509" s="2">
        <v>2011</v>
      </c>
      <c r="L1509" s="38" t="s">
        <v>2</v>
      </c>
      <c r="M1509" s="8" t="s">
        <v>111</v>
      </c>
      <c r="N1509" s="39"/>
      <c r="O1509" s="35"/>
      <c r="P1509" s="35"/>
      <c r="Q1509" s="35"/>
      <c r="R1509" s="35"/>
      <c r="S1509" s="35"/>
      <c r="T1509" s="35"/>
      <c r="U1509" s="35"/>
      <c r="V1509" s="35"/>
      <c r="W1509" s="35"/>
      <c r="X1509" s="35"/>
    </row>
    <row r="1510" spans="1:24" ht="25.5">
      <c r="A1510" s="36">
        <v>1508</v>
      </c>
      <c r="B1510" s="7" t="s">
        <v>163</v>
      </c>
      <c r="C1510" s="4" t="s">
        <v>10</v>
      </c>
      <c r="D1510" s="4" t="s">
        <v>9</v>
      </c>
      <c r="E1510" s="37">
        <v>57</v>
      </c>
      <c r="F1510" s="37">
        <v>50</v>
      </c>
      <c r="G1510" s="6" t="s">
        <v>5</v>
      </c>
      <c r="H1510" s="5">
        <v>19.8</v>
      </c>
      <c r="I1510" s="4" t="s">
        <v>52</v>
      </c>
      <c r="J1510" s="3" t="s">
        <v>3</v>
      </c>
      <c r="K1510" s="2">
        <v>1986</v>
      </c>
      <c r="L1510" s="38" t="s">
        <v>2</v>
      </c>
      <c r="M1510" s="8" t="s">
        <v>111</v>
      </c>
      <c r="N1510" s="39"/>
      <c r="O1510" s="35"/>
      <c r="P1510" s="35"/>
      <c r="Q1510" s="35"/>
      <c r="R1510" s="35"/>
      <c r="S1510" s="35"/>
      <c r="T1510" s="35"/>
      <c r="U1510" s="35"/>
      <c r="V1510" s="35"/>
      <c r="W1510" s="35"/>
      <c r="X1510" s="35"/>
    </row>
    <row r="1511" spans="1:24" ht="25.5">
      <c r="A1511" s="36">
        <v>1509</v>
      </c>
      <c r="B1511" s="7" t="s">
        <v>163</v>
      </c>
      <c r="C1511" s="4" t="s">
        <v>10</v>
      </c>
      <c r="D1511" s="4" t="s">
        <v>6</v>
      </c>
      <c r="E1511" s="37">
        <v>57</v>
      </c>
      <c r="F1511" s="37">
        <v>50</v>
      </c>
      <c r="G1511" s="6" t="s">
        <v>5</v>
      </c>
      <c r="H1511" s="5">
        <v>19.8</v>
      </c>
      <c r="I1511" s="4" t="s">
        <v>52</v>
      </c>
      <c r="J1511" s="3" t="s">
        <v>3</v>
      </c>
      <c r="K1511" s="2">
        <v>1986</v>
      </c>
      <c r="L1511" s="38" t="s">
        <v>2</v>
      </c>
      <c r="M1511" s="8" t="s">
        <v>111</v>
      </c>
      <c r="N1511" s="39"/>
      <c r="O1511" s="35"/>
      <c r="P1511" s="35"/>
      <c r="Q1511" s="35"/>
      <c r="R1511" s="35"/>
      <c r="S1511" s="35"/>
      <c r="T1511" s="35"/>
      <c r="U1511" s="35"/>
      <c r="V1511" s="35"/>
      <c r="W1511" s="35"/>
      <c r="X1511" s="35"/>
    </row>
    <row r="1512" spans="1:24" ht="25.5">
      <c r="A1512" s="36">
        <v>1510</v>
      </c>
      <c r="B1512" s="7" t="s">
        <v>163</v>
      </c>
      <c r="C1512" s="4" t="s">
        <v>7</v>
      </c>
      <c r="D1512" s="4" t="s">
        <v>9</v>
      </c>
      <c r="E1512" s="37">
        <v>20</v>
      </c>
      <c r="F1512" s="37">
        <v>13.2</v>
      </c>
      <c r="G1512" s="6" t="s">
        <v>141</v>
      </c>
      <c r="H1512" s="5">
        <v>19.8</v>
      </c>
      <c r="I1512" s="4" t="s">
        <v>52</v>
      </c>
      <c r="J1512" s="3" t="s">
        <v>3</v>
      </c>
      <c r="K1512" s="2">
        <v>2011</v>
      </c>
      <c r="L1512" s="38" t="s">
        <v>2</v>
      </c>
      <c r="M1512" s="8" t="s">
        <v>111</v>
      </c>
      <c r="N1512" s="39"/>
      <c r="O1512" s="35"/>
      <c r="P1512" s="35"/>
      <c r="Q1512" s="35"/>
      <c r="R1512" s="35"/>
      <c r="S1512" s="35"/>
      <c r="T1512" s="35"/>
      <c r="U1512" s="35"/>
      <c r="V1512" s="35"/>
      <c r="W1512" s="35"/>
      <c r="X1512" s="35"/>
    </row>
    <row r="1513" spans="1:24" ht="25.5">
      <c r="A1513" s="36">
        <v>1511</v>
      </c>
      <c r="B1513" s="7" t="s">
        <v>163</v>
      </c>
      <c r="C1513" s="4" t="s">
        <v>7</v>
      </c>
      <c r="D1513" s="4" t="s">
        <v>6</v>
      </c>
      <c r="E1513" s="37">
        <v>20</v>
      </c>
      <c r="F1513" s="37">
        <v>13.2</v>
      </c>
      <c r="G1513" s="6" t="s">
        <v>141</v>
      </c>
      <c r="H1513" s="5">
        <v>19.8</v>
      </c>
      <c r="I1513" s="4" t="s">
        <v>52</v>
      </c>
      <c r="J1513" s="3" t="s">
        <v>3</v>
      </c>
      <c r="K1513" s="2">
        <v>2011</v>
      </c>
      <c r="L1513" s="38" t="s">
        <v>2</v>
      </c>
      <c r="M1513" s="8" t="s">
        <v>111</v>
      </c>
      <c r="N1513" s="39"/>
      <c r="O1513" s="35"/>
      <c r="P1513" s="35"/>
      <c r="Q1513" s="35"/>
      <c r="R1513" s="35"/>
      <c r="S1513" s="35"/>
      <c r="T1513" s="35"/>
      <c r="U1513" s="35"/>
      <c r="V1513" s="35"/>
      <c r="W1513" s="35"/>
      <c r="X1513" s="35"/>
    </row>
    <row r="1514" spans="1:24" ht="25.5">
      <c r="A1514" s="36">
        <v>1512</v>
      </c>
      <c r="B1514" s="7" t="s">
        <v>162</v>
      </c>
      <c r="C1514" s="4" t="s">
        <v>10</v>
      </c>
      <c r="D1514" s="4" t="s">
        <v>9</v>
      </c>
      <c r="E1514" s="37">
        <v>57</v>
      </c>
      <c r="F1514" s="37">
        <v>50</v>
      </c>
      <c r="G1514" s="6" t="s">
        <v>5</v>
      </c>
      <c r="H1514" s="5">
        <v>19.399999999999999</v>
      </c>
      <c r="I1514" s="4" t="s">
        <v>52</v>
      </c>
      <c r="J1514" s="3" t="s">
        <v>3</v>
      </c>
      <c r="K1514" s="2">
        <v>1986</v>
      </c>
      <c r="L1514" s="38" t="s">
        <v>2</v>
      </c>
      <c r="M1514" s="8" t="s">
        <v>111</v>
      </c>
      <c r="N1514" s="39"/>
      <c r="O1514" s="35"/>
      <c r="P1514" s="35"/>
      <c r="Q1514" s="35"/>
      <c r="R1514" s="35"/>
      <c r="S1514" s="35"/>
      <c r="T1514" s="35"/>
      <c r="U1514" s="35"/>
      <c r="V1514" s="35"/>
      <c r="W1514" s="35"/>
      <c r="X1514" s="35"/>
    </row>
    <row r="1515" spans="1:24" ht="25.5">
      <c r="A1515" s="36">
        <v>1513</v>
      </c>
      <c r="B1515" s="7" t="s">
        <v>162</v>
      </c>
      <c r="C1515" s="4" t="s">
        <v>10</v>
      </c>
      <c r="D1515" s="4" t="s">
        <v>6</v>
      </c>
      <c r="E1515" s="37">
        <v>57</v>
      </c>
      <c r="F1515" s="37">
        <v>50</v>
      </c>
      <c r="G1515" s="6" t="s">
        <v>5</v>
      </c>
      <c r="H1515" s="5">
        <v>19.399999999999999</v>
      </c>
      <c r="I1515" s="4" t="s">
        <v>52</v>
      </c>
      <c r="J1515" s="3" t="s">
        <v>3</v>
      </c>
      <c r="K1515" s="2">
        <v>1986</v>
      </c>
      <c r="L1515" s="38" t="s">
        <v>2</v>
      </c>
      <c r="M1515" s="8" t="s">
        <v>111</v>
      </c>
      <c r="N1515" s="39"/>
      <c r="O1515" s="35"/>
      <c r="P1515" s="35"/>
      <c r="Q1515" s="35"/>
      <c r="R1515" s="35"/>
      <c r="S1515" s="35"/>
      <c r="T1515" s="35"/>
      <c r="U1515" s="35"/>
      <c r="V1515" s="35"/>
      <c r="W1515" s="35"/>
      <c r="X1515" s="35"/>
    </row>
    <row r="1516" spans="1:24" ht="25.5">
      <c r="A1516" s="36">
        <v>1514</v>
      </c>
      <c r="B1516" s="7" t="s">
        <v>162</v>
      </c>
      <c r="C1516" s="4" t="s">
        <v>7</v>
      </c>
      <c r="D1516" s="4" t="s">
        <v>9</v>
      </c>
      <c r="E1516" s="37">
        <v>20</v>
      </c>
      <c r="F1516" s="37">
        <v>13.2</v>
      </c>
      <c r="G1516" s="6" t="s">
        <v>141</v>
      </c>
      <c r="H1516" s="5">
        <v>19.399999999999999</v>
      </c>
      <c r="I1516" s="4" t="s">
        <v>52</v>
      </c>
      <c r="J1516" s="3" t="s">
        <v>3</v>
      </c>
      <c r="K1516" s="2">
        <v>2011</v>
      </c>
      <c r="L1516" s="38" t="s">
        <v>2</v>
      </c>
      <c r="M1516" s="8" t="s">
        <v>111</v>
      </c>
      <c r="N1516" s="39"/>
      <c r="O1516" s="35"/>
      <c r="P1516" s="35"/>
      <c r="Q1516" s="35"/>
      <c r="R1516" s="35"/>
      <c r="S1516" s="35"/>
      <c r="T1516" s="35"/>
      <c r="U1516" s="35"/>
      <c r="V1516" s="35"/>
      <c r="W1516" s="35"/>
      <c r="X1516" s="35"/>
    </row>
    <row r="1517" spans="1:24" ht="25.5">
      <c r="A1517" s="36">
        <v>1515</v>
      </c>
      <c r="B1517" s="7" t="s">
        <v>162</v>
      </c>
      <c r="C1517" s="4" t="s">
        <v>7</v>
      </c>
      <c r="D1517" s="4" t="s">
        <v>6</v>
      </c>
      <c r="E1517" s="37">
        <v>20</v>
      </c>
      <c r="F1517" s="37">
        <v>13.2</v>
      </c>
      <c r="G1517" s="6" t="s">
        <v>141</v>
      </c>
      <c r="H1517" s="5">
        <v>19.399999999999999</v>
      </c>
      <c r="I1517" s="4" t="s">
        <v>52</v>
      </c>
      <c r="J1517" s="3" t="s">
        <v>3</v>
      </c>
      <c r="K1517" s="2">
        <v>2011</v>
      </c>
      <c r="L1517" s="38" t="s">
        <v>2</v>
      </c>
      <c r="M1517" s="8" t="s">
        <v>111</v>
      </c>
      <c r="N1517" s="39"/>
      <c r="O1517" s="35"/>
      <c r="P1517" s="35"/>
      <c r="Q1517" s="35"/>
      <c r="R1517" s="35"/>
      <c r="S1517" s="35"/>
      <c r="T1517" s="35"/>
      <c r="U1517" s="35"/>
      <c r="V1517" s="35"/>
      <c r="W1517" s="35"/>
      <c r="X1517" s="35"/>
    </row>
    <row r="1518" spans="1:24" ht="25.5">
      <c r="A1518" s="36">
        <v>1516</v>
      </c>
      <c r="B1518" s="7" t="s">
        <v>161</v>
      </c>
      <c r="C1518" s="4" t="s">
        <v>10</v>
      </c>
      <c r="D1518" s="4" t="s">
        <v>9</v>
      </c>
      <c r="E1518" s="37">
        <v>57</v>
      </c>
      <c r="F1518" s="37">
        <v>50</v>
      </c>
      <c r="G1518" s="6" t="s">
        <v>5</v>
      </c>
      <c r="H1518" s="5">
        <v>1</v>
      </c>
      <c r="I1518" s="4" t="s">
        <v>52</v>
      </c>
      <c r="J1518" s="3" t="s">
        <v>3</v>
      </c>
      <c r="K1518" s="2">
        <v>1986</v>
      </c>
      <c r="L1518" s="38" t="s">
        <v>2</v>
      </c>
      <c r="M1518" s="8" t="s">
        <v>111</v>
      </c>
      <c r="N1518" s="39"/>
      <c r="O1518" s="35"/>
      <c r="P1518" s="35"/>
      <c r="Q1518" s="35"/>
      <c r="R1518" s="35"/>
      <c r="S1518" s="35"/>
      <c r="T1518" s="35"/>
      <c r="U1518" s="35"/>
      <c r="V1518" s="35"/>
      <c r="W1518" s="35"/>
      <c r="X1518" s="35"/>
    </row>
    <row r="1519" spans="1:24" ht="25.5">
      <c r="A1519" s="36">
        <v>1517</v>
      </c>
      <c r="B1519" s="7" t="s">
        <v>160</v>
      </c>
      <c r="C1519" s="4" t="s">
        <v>10</v>
      </c>
      <c r="D1519" s="4" t="s">
        <v>6</v>
      </c>
      <c r="E1519" s="37">
        <v>57</v>
      </c>
      <c r="F1519" s="37">
        <v>50</v>
      </c>
      <c r="G1519" s="6" t="s">
        <v>5</v>
      </c>
      <c r="H1519" s="5">
        <v>1</v>
      </c>
      <c r="I1519" s="4" t="s">
        <v>52</v>
      </c>
      <c r="J1519" s="3" t="s">
        <v>3</v>
      </c>
      <c r="K1519" s="2">
        <v>1986</v>
      </c>
      <c r="L1519" s="38" t="s">
        <v>2</v>
      </c>
      <c r="M1519" s="8" t="s">
        <v>111</v>
      </c>
      <c r="N1519" s="39"/>
      <c r="O1519" s="35"/>
      <c r="P1519" s="35"/>
      <c r="Q1519" s="35"/>
      <c r="R1519" s="35"/>
      <c r="S1519" s="35"/>
      <c r="T1519" s="35"/>
      <c r="U1519" s="35"/>
      <c r="V1519" s="35"/>
      <c r="W1519" s="35"/>
      <c r="X1519" s="35"/>
    </row>
    <row r="1520" spans="1:24" ht="25.5">
      <c r="A1520" s="36">
        <v>1518</v>
      </c>
      <c r="B1520" s="7" t="s">
        <v>159</v>
      </c>
      <c r="C1520" s="4" t="s">
        <v>7</v>
      </c>
      <c r="D1520" s="4" t="s">
        <v>9</v>
      </c>
      <c r="E1520" s="37">
        <v>20</v>
      </c>
      <c r="F1520" s="37">
        <v>13.2</v>
      </c>
      <c r="G1520" s="6" t="s">
        <v>141</v>
      </c>
      <c r="H1520" s="5">
        <v>1</v>
      </c>
      <c r="I1520" s="4" t="s">
        <v>52</v>
      </c>
      <c r="J1520" s="3" t="s">
        <v>3</v>
      </c>
      <c r="K1520" s="2">
        <v>2011</v>
      </c>
      <c r="L1520" s="38" t="s">
        <v>2</v>
      </c>
      <c r="M1520" s="8" t="s">
        <v>111</v>
      </c>
      <c r="N1520" s="39"/>
      <c r="O1520" s="35"/>
      <c r="P1520" s="35"/>
      <c r="Q1520" s="35"/>
      <c r="R1520" s="35"/>
      <c r="S1520" s="35"/>
      <c r="T1520" s="35"/>
      <c r="U1520" s="35"/>
      <c r="V1520" s="35"/>
      <c r="W1520" s="35"/>
      <c r="X1520" s="35"/>
    </row>
    <row r="1521" spans="1:24" ht="25.5">
      <c r="A1521" s="36">
        <v>1519</v>
      </c>
      <c r="B1521" s="7" t="s">
        <v>159</v>
      </c>
      <c r="C1521" s="4" t="s">
        <v>7</v>
      </c>
      <c r="D1521" s="4" t="s">
        <v>6</v>
      </c>
      <c r="E1521" s="37">
        <v>20</v>
      </c>
      <c r="F1521" s="37">
        <v>13.2</v>
      </c>
      <c r="G1521" s="6" t="s">
        <v>141</v>
      </c>
      <c r="H1521" s="5">
        <v>1</v>
      </c>
      <c r="I1521" s="4" t="s">
        <v>52</v>
      </c>
      <c r="J1521" s="3" t="s">
        <v>3</v>
      </c>
      <c r="K1521" s="2">
        <v>2011</v>
      </c>
      <c r="L1521" s="38" t="s">
        <v>2</v>
      </c>
      <c r="M1521" s="8" t="s">
        <v>111</v>
      </c>
      <c r="N1521" s="39"/>
      <c r="O1521" s="35"/>
      <c r="P1521" s="35"/>
      <c r="Q1521" s="35"/>
      <c r="R1521" s="35"/>
      <c r="S1521" s="35"/>
      <c r="T1521" s="35"/>
      <c r="U1521" s="35"/>
      <c r="V1521" s="35"/>
      <c r="W1521" s="35"/>
      <c r="X1521" s="35"/>
    </row>
    <row r="1522" spans="1:24" ht="25.5">
      <c r="A1522" s="36">
        <v>1520</v>
      </c>
      <c r="B1522" s="7" t="s">
        <v>158</v>
      </c>
      <c r="C1522" s="4" t="s">
        <v>10</v>
      </c>
      <c r="D1522" s="4" t="s">
        <v>9</v>
      </c>
      <c r="E1522" s="37">
        <v>114</v>
      </c>
      <c r="F1522" s="37">
        <v>105</v>
      </c>
      <c r="G1522" s="6" t="s">
        <v>5</v>
      </c>
      <c r="H1522" s="5">
        <v>29.4</v>
      </c>
      <c r="I1522" s="4" t="s">
        <v>52</v>
      </c>
      <c r="J1522" s="3" t="s">
        <v>3</v>
      </c>
      <c r="K1522" s="2">
        <v>1986</v>
      </c>
      <c r="L1522" s="38" t="s">
        <v>2</v>
      </c>
      <c r="M1522" s="8" t="s">
        <v>111</v>
      </c>
      <c r="N1522" s="39"/>
      <c r="O1522" s="35"/>
      <c r="P1522" s="35"/>
      <c r="Q1522" s="35"/>
      <c r="R1522" s="35"/>
      <c r="S1522" s="35"/>
      <c r="T1522" s="35"/>
      <c r="U1522" s="35"/>
      <c r="V1522" s="35"/>
      <c r="W1522" s="35"/>
      <c r="X1522" s="35"/>
    </row>
    <row r="1523" spans="1:24" ht="25.5">
      <c r="A1523" s="36">
        <v>1521</v>
      </c>
      <c r="B1523" s="7" t="s">
        <v>158</v>
      </c>
      <c r="C1523" s="4" t="s">
        <v>10</v>
      </c>
      <c r="D1523" s="4" t="s">
        <v>6</v>
      </c>
      <c r="E1523" s="37">
        <v>114</v>
      </c>
      <c r="F1523" s="37">
        <v>105</v>
      </c>
      <c r="G1523" s="6" t="s">
        <v>5</v>
      </c>
      <c r="H1523" s="5">
        <v>29.4</v>
      </c>
      <c r="I1523" s="4" t="s">
        <v>52</v>
      </c>
      <c r="J1523" s="3" t="s">
        <v>3</v>
      </c>
      <c r="K1523" s="2">
        <v>1986</v>
      </c>
      <c r="L1523" s="38" t="s">
        <v>2</v>
      </c>
      <c r="M1523" s="8" t="s">
        <v>111</v>
      </c>
      <c r="N1523" s="39"/>
      <c r="O1523" s="35"/>
      <c r="P1523" s="35"/>
      <c r="Q1523" s="35"/>
      <c r="R1523" s="35"/>
      <c r="S1523" s="35"/>
      <c r="T1523" s="35"/>
      <c r="U1523" s="35"/>
      <c r="V1523" s="35"/>
      <c r="W1523" s="35"/>
      <c r="X1523" s="35"/>
    </row>
    <row r="1524" spans="1:24" ht="25.5">
      <c r="A1524" s="36">
        <v>1522</v>
      </c>
      <c r="B1524" s="7" t="s">
        <v>158</v>
      </c>
      <c r="C1524" s="4" t="s">
        <v>7</v>
      </c>
      <c r="D1524" s="4" t="s">
        <v>9</v>
      </c>
      <c r="E1524" s="37">
        <v>50</v>
      </c>
      <c r="F1524" s="37">
        <v>33.200000000000003</v>
      </c>
      <c r="G1524" s="6" t="s">
        <v>141</v>
      </c>
      <c r="H1524" s="5">
        <v>29.4</v>
      </c>
      <c r="I1524" s="4" t="s">
        <v>52</v>
      </c>
      <c r="J1524" s="3" t="s">
        <v>3</v>
      </c>
      <c r="K1524" s="2">
        <v>2011</v>
      </c>
      <c r="L1524" s="38" t="s">
        <v>2</v>
      </c>
      <c r="M1524" s="8" t="s">
        <v>111</v>
      </c>
      <c r="N1524" s="39"/>
      <c r="O1524" s="35"/>
      <c r="P1524" s="35"/>
      <c r="Q1524" s="35"/>
      <c r="R1524" s="35"/>
      <c r="S1524" s="35"/>
      <c r="T1524" s="35"/>
      <c r="U1524" s="35"/>
      <c r="V1524" s="35"/>
      <c r="W1524" s="35"/>
      <c r="X1524" s="35"/>
    </row>
    <row r="1525" spans="1:24" ht="25.5">
      <c r="A1525" s="36">
        <v>1523</v>
      </c>
      <c r="B1525" s="7" t="s">
        <v>158</v>
      </c>
      <c r="C1525" s="4" t="s">
        <v>7</v>
      </c>
      <c r="D1525" s="4" t="s">
        <v>6</v>
      </c>
      <c r="E1525" s="37">
        <v>40</v>
      </c>
      <c r="F1525" s="37">
        <v>26.6</v>
      </c>
      <c r="G1525" s="6" t="s">
        <v>141</v>
      </c>
      <c r="H1525" s="5">
        <v>29.4</v>
      </c>
      <c r="I1525" s="4" t="s">
        <v>52</v>
      </c>
      <c r="J1525" s="3" t="s">
        <v>3</v>
      </c>
      <c r="K1525" s="2">
        <v>2011</v>
      </c>
      <c r="L1525" s="38" t="s">
        <v>2</v>
      </c>
      <c r="M1525" s="8" t="s">
        <v>111</v>
      </c>
      <c r="N1525" s="39"/>
      <c r="O1525" s="35"/>
      <c r="P1525" s="35"/>
      <c r="Q1525" s="35"/>
      <c r="R1525" s="35"/>
      <c r="S1525" s="35"/>
      <c r="T1525" s="35"/>
      <c r="U1525" s="35"/>
      <c r="V1525" s="35"/>
      <c r="W1525" s="35"/>
      <c r="X1525" s="35"/>
    </row>
    <row r="1526" spans="1:24" ht="25.5">
      <c r="A1526" s="36">
        <v>1524</v>
      </c>
      <c r="B1526" s="7" t="s">
        <v>157</v>
      </c>
      <c r="C1526" s="4" t="s">
        <v>10</v>
      </c>
      <c r="D1526" s="4" t="s">
        <v>9</v>
      </c>
      <c r="E1526" s="37">
        <v>114</v>
      </c>
      <c r="F1526" s="37">
        <v>105</v>
      </c>
      <c r="G1526" s="6" t="s">
        <v>5</v>
      </c>
      <c r="H1526" s="5">
        <v>24.5</v>
      </c>
      <c r="I1526" s="4" t="s">
        <v>52</v>
      </c>
      <c r="J1526" s="3" t="s">
        <v>3</v>
      </c>
      <c r="K1526" s="2">
        <v>1986</v>
      </c>
      <c r="L1526" s="38" t="s">
        <v>2</v>
      </c>
      <c r="M1526" s="8" t="s">
        <v>111</v>
      </c>
      <c r="N1526" s="39"/>
      <c r="O1526" s="35"/>
      <c r="P1526" s="35"/>
      <c r="Q1526" s="35"/>
      <c r="R1526" s="35"/>
      <c r="S1526" s="35"/>
      <c r="T1526" s="35"/>
      <c r="U1526" s="35"/>
      <c r="V1526" s="35"/>
      <c r="W1526" s="35"/>
      <c r="X1526" s="35"/>
    </row>
    <row r="1527" spans="1:24" ht="25.5">
      <c r="A1527" s="36">
        <v>1525</v>
      </c>
      <c r="B1527" s="7" t="s">
        <v>157</v>
      </c>
      <c r="C1527" s="4" t="s">
        <v>10</v>
      </c>
      <c r="D1527" s="4" t="s">
        <v>6</v>
      </c>
      <c r="E1527" s="37">
        <v>114</v>
      </c>
      <c r="F1527" s="37">
        <v>105</v>
      </c>
      <c r="G1527" s="6" t="s">
        <v>5</v>
      </c>
      <c r="H1527" s="5">
        <v>24.5</v>
      </c>
      <c r="I1527" s="4" t="s">
        <v>52</v>
      </c>
      <c r="J1527" s="3" t="s">
        <v>3</v>
      </c>
      <c r="K1527" s="2">
        <v>1986</v>
      </c>
      <c r="L1527" s="38" t="s">
        <v>2</v>
      </c>
      <c r="M1527" s="8" t="s">
        <v>111</v>
      </c>
      <c r="N1527" s="39"/>
      <c r="O1527" s="35"/>
      <c r="P1527" s="35"/>
      <c r="Q1527" s="35"/>
      <c r="R1527" s="35"/>
      <c r="S1527" s="35"/>
      <c r="T1527" s="35"/>
      <c r="U1527" s="35"/>
      <c r="V1527" s="35"/>
      <c r="W1527" s="35"/>
      <c r="X1527" s="35"/>
    </row>
    <row r="1528" spans="1:24" ht="25.5">
      <c r="A1528" s="36">
        <v>1526</v>
      </c>
      <c r="B1528" s="7" t="s">
        <v>157</v>
      </c>
      <c r="C1528" s="4" t="s">
        <v>7</v>
      </c>
      <c r="D1528" s="4" t="s">
        <v>9</v>
      </c>
      <c r="E1528" s="37">
        <v>50</v>
      </c>
      <c r="F1528" s="37">
        <v>33.200000000000003</v>
      </c>
      <c r="G1528" s="6" t="s">
        <v>141</v>
      </c>
      <c r="H1528" s="5">
        <v>24.5</v>
      </c>
      <c r="I1528" s="4" t="s">
        <v>52</v>
      </c>
      <c r="J1528" s="3" t="s">
        <v>3</v>
      </c>
      <c r="K1528" s="2">
        <v>2011</v>
      </c>
      <c r="L1528" s="38" t="s">
        <v>2</v>
      </c>
      <c r="M1528" s="8" t="s">
        <v>111</v>
      </c>
      <c r="N1528" s="39"/>
      <c r="O1528" s="35"/>
      <c r="P1528" s="35"/>
      <c r="Q1528" s="35"/>
      <c r="R1528" s="35"/>
      <c r="S1528" s="35"/>
      <c r="T1528" s="35"/>
      <c r="U1528" s="35"/>
      <c r="V1528" s="35"/>
      <c r="W1528" s="35"/>
      <c r="X1528" s="35"/>
    </row>
    <row r="1529" spans="1:24" ht="25.5">
      <c r="A1529" s="36">
        <v>1527</v>
      </c>
      <c r="B1529" s="7" t="s">
        <v>157</v>
      </c>
      <c r="C1529" s="4" t="s">
        <v>7</v>
      </c>
      <c r="D1529" s="4" t="s">
        <v>6</v>
      </c>
      <c r="E1529" s="37">
        <v>40</v>
      </c>
      <c r="F1529" s="37">
        <v>26.6</v>
      </c>
      <c r="G1529" s="6" t="s">
        <v>141</v>
      </c>
      <c r="H1529" s="5">
        <v>24.5</v>
      </c>
      <c r="I1529" s="4" t="s">
        <v>52</v>
      </c>
      <c r="J1529" s="3" t="s">
        <v>3</v>
      </c>
      <c r="K1529" s="2">
        <v>2011</v>
      </c>
      <c r="L1529" s="38" t="s">
        <v>2</v>
      </c>
      <c r="M1529" s="8" t="s">
        <v>111</v>
      </c>
      <c r="N1529" s="39"/>
      <c r="O1529" s="35"/>
      <c r="P1529" s="35"/>
      <c r="Q1529" s="35"/>
      <c r="R1529" s="35"/>
      <c r="S1529" s="35"/>
      <c r="T1529" s="35"/>
      <c r="U1529" s="35"/>
      <c r="V1529" s="35"/>
      <c r="W1529" s="35"/>
      <c r="X1529" s="35"/>
    </row>
    <row r="1530" spans="1:24" ht="25.5">
      <c r="A1530" s="36">
        <v>1528</v>
      </c>
      <c r="B1530" s="7" t="s">
        <v>156</v>
      </c>
      <c r="C1530" s="4" t="s">
        <v>10</v>
      </c>
      <c r="D1530" s="4" t="s">
        <v>9</v>
      </c>
      <c r="E1530" s="37">
        <v>114</v>
      </c>
      <c r="F1530" s="37">
        <v>105</v>
      </c>
      <c r="G1530" s="6" t="s">
        <v>5</v>
      </c>
      <c r="H1530" s="5">
        <v>56.3</v>
      </c>
      <c r="I1530" s="4" t="s">
        <v>52</v>
      </c>
      <c r="J1530" s="3" t="s">
        <v>3</v>
      </c>
      <c r="K1530" s="2">
        <v>1995</v>
      </c>
      <c r="L1530" s="38" t="s">
        <v>2</v>
      </c>
      <c r="M1530" s="8" t="s">
        <v>111</v>
      </c>
      <c r="N1530" s="39"/>
      <c r="O1530" s="35"/>
      <c r="P1530" s="35"/>
      <c r="Q1530" s="35"/>
      <c r="R1530" s="35"/>
      <c r="S1530" s="35"/>
      <c r="T1530" s="35"/>
      <c r="U1530" s="35"/>
      <c r="V1530" s="35"/>
      <c r="W1530" s="35"/>
      <c r="X1530" s="35"/>
    </row>
    <row r="1531" spans="1:24" ht="25.5">
      <c r="A1531" s="36">
        <v>1529</v>
      </c>
      <c r="B1531" s="7" t="s">
        <v>156</v>
      </c>
      <c r="C1531" s="4" t="s">
        <v>10</v>
      </c>
      <c r="D1531" s="4" t="s">
        <v>6</v>
      </c>
      <c r="E1531" s="37">
        <v>114</v>
      </c>
      <c r="F1531" s="37">
        <v>105</v>
      </c>
      <c r="G1531" s="6" t="s">
        <v>5</v>
      </c>
      <c r="H1531" s="5">
        <v>56.3</v>
      </c>
      <c r="I1531" s="4" t="s">
        <v>52</v>
      </c>
      <c r="J1531" s="3" t="s">
        <v>3</v>
      </c>
      <c r="K1531" s="2">
        <v>1995</v>
      </c>
      <c r="L1531" s="38" t="s">
        <v>2</v>
      </c>
      <c r="M1531" s="8" t="s">
        <v>111</v>
      </c>
      <c r="N1531" s="39"/>
      <c r="O1531" s="35"/>
      <c r="P1531" s="35"/>
      <c r="Q1531" s="35"/>
      <c r="R1531" s="35"/>
      <c r="S1531" s="35"/>
      <c r="T1531" s="35"/>
      <c r="U1531" s="35"/>
      <c r="V1531" s="35"/>
      <c r="W1531" s="35"/>
      <c r="X1531" s="35"/>
    </row>
    <row r="1532" spans="1:24" ht="25.5">
      <c r="A1532" s="36">
        <v>1530</v>
      </c>
      <c r="B1532" s="7" t="s">
        <v>156</v>
      </c>
      <c r="C1532" s="4" t="s">
        <v>7</v>
      </c>
      <c r="D1532" s="4" t="s">
        <v>9</v>
      </c>
      <c r="E1532" s="37">
        <v>32</v>
      </c>
      <c r="F1532" s="37">
        <v>21.2</v>
      </c>
      <c r="G1532" s="6" t="s">
        <v>141</v>
      </c>
      <c r="H1532" s="5">
        <v>56.3</v>
      </c>
      <c r="I1532" s="4" t="s">
        <v>52</v>
      </c>
      <c r="J1532" s="3" t="s">
        <v>3</v>
      </c>
      <c r="K1532" s="2">
        <v>2011</v>
      </c>
      <c r="L1532" s="38" t="s">
        <v>2</v>
      </c>
      <c r="M1532" s="8" t="s">
        <v>111</v>
      </c>
      <c r="N1532" s="39"/>
      <c r="O1532" s="35"/>
      <c r="P1532" s="35"/>
      <c r="Q1532" s="35"/>
      <c r="R1532" s="35"/>
      <c r="S1532" s="35"/>
      <c r="T1532" s="35"/>
      <c r="U1532" s="35"/>
      <c r="V1532" s="35"/>
      <c r="W1532" s="35"/>
      <c r="X1532" s="35"/>
    </row>
    <row r="1533" spans="1:24" ht="25.5">
      <c r="A1533" s="36">
        <v>1531</v>
      </c>
      <c r="B1533" s="7" t="s">
        <v>156</v>
      </c>
      <c r="C1533" s="4" t="s">
        <v>7</v>
      </c>
      <c r="D1533" s="4" t="s">
        <v>6</v>
      </c>
      <c r="E1533" s="37">
        <v>25</v>
      </c>
      <c r="F1533" s="37">
        <v>16.600000000000001</v>
      </c>
      <c r="G1533" s="6" t="s">
        <v>141</v>
      </c>
      <c r="H1533" s="5">
        <v>56.3</v>
      </c>
      <c r="I1533" s="4" t="s">
        <v>52</v>
      </c>
      <c r="J1533" s="3" t="s">
        <v>3</v>
      </c>
      <c r="K1533" s="2">
        <v>2011</v>
      </c>
      <c r="L1533" s="38" t="s">
        <v>2</v>
      </c>
      <c r="M1533" s="8" t="s">
        <v>111</v>
      </c>
      <c r="N1533" s="39"/>
      <c r="O1533" s="35"/>
      <c r="P1533" s="35"/>
      <c r="Q1533" s="35"/>
      <c r="R1533" s="35"/>
      <c r="S1533" s="35"/>
      <c r="T1533" s="35"/>
      <c r="U1533" s="35"/>
      <c r="V1533" s="35"/>
      <c r="W1533" s="35"/>
      <c r="X1533" s="35"/>
    </row>
    <row r="1534" spans="1:24" ht="25.5">
      <c r="A1534" s="36">
        <v>1532</v>
      </c>
      <c r="B1534" s="7" t="s">
        <v>155</v>
      </c>
      <c r="C1534" s="4" t="s">
        <v>10</v>
      </c>
      <c r="D1534" s="4" t="s">
        <v>9</v>
      </c>
      <c r="E1534" s="37">
        <v>57</v>
      </c>
      <c r="F1534" s="37">
        <v>50</v>
      </c>
      <c r="G1534" s="6" t="s">
        <v>5</v>
      </c>
      <c r="H1534" s="5">
        <v>13.3</v>
      </c>
      <c r="I1534" s="4" t="s">
        <v>52</v>
      </c>
      <c r="J1534" s="3" t="s">
        <v>3</v>
      </c>
      <c r="K1534" s="2">
        <v>1995</v>
      </c>
      <c r="L1534" s="38" t="s">
        <v>2</v>
      </c>
      <c r="M1534" s="8" t="s">
        <v>111</v>
      </c>
      <c r="N1534" s="39"/>
      <c r="O1534" s="35"/>
      <c r="P1534" s="35"/>
      <c r="Q1534" s="35"/>
      <c r="R1534" s="35"/>
      <c r="S1534" s="35"/>
      <c r="T1534" s="35"/>
      <c r="U1534" s="35"/>
      <c r="V1534" s="35"/>
      <c r="W1534" s="35"/>
      <c r="X1534" s="35"/>
    </row>
    <row r="1535" spans="1:24" ht="25.5">
      <c r="A1535" s="36">
        <v>1533</v>
      </c>
      <c r="B1535" s="7" t="s">
        <v>152</v>
      </c>
      <c r="C1535" s="4" t="s">
        <v>10</v>
      </c>
      <c r="D1535" s="4" t="s">
        <v>6</v>
      </c>
      <c r="E1535" s="37">
        <v>57</v>
      </c>
      <c r="F1535" s="37">
        <v>50</v>
      </c>
      <c r="G1535" s="6" t="s">
        <v>5</v>
      </c>
      <c r="H1535" s="5">
        <v>13.3</v>
      </c>
      <c r="I1535" s="4" t="s">
        <v>52</v>
      </c>
      <c r="J1535" s="3" t="s">
        <v>3</v>
      </c>
      <c r="K1535" s="2">
        <v>1995</v>
      </c>
      <c r="L1535" s="38" t="s">
        <v>2</v>
      </c>
      <c r="M1535" s="8" t="s">
        <v>111</v>
      </c>
      <c r="N1535" s="39"/>
      <c r="O1535" s="35"/>
      <c r="P1535" s="35"/>
      <c r="Q1535" s="35"/>
      <c r="R1535" s="35"/>
      <c r="S1535" s="35"/>
      <c r="T1535" s="35"/>
      <c r="U1535" s="35"/>
      <c r="V1535" s="35"/>
      <c r="W1535" s="35"/>
      <c r="X1535" s="35"/>
    </row>
    <row r="1536" spans="1:24" ht="25.5">
      <c r="A1536" s="36">
        <v>1534</v>
      </c>
      <c r="B1536" s="7" t="s">
        <v>155</v>
      </c>
      <c r="C1536" s="4" t="s">
        <v>7</v>
      </c>
      <c r="D1536" s="4" t="s">
        <v>9</v>
      </c>
      <c r="E1536" s="37">
        <v>20</v>
      </c>
      <c r="F1536" s="37">
        <v>13.2</v>
      </c>
      <c r="G1536" s="6" t="s">
        <v>141</v>
      </c>
      <c r="H1536" s="5">
        <v>13.3</v>
      </c>
      <c r="I1536" s="4" t="s">
        <v>52</v>
      </c>
      <c r="J1536" s="3" t="s">
        <v>3</v>
      </c>
      <c r="K1536" s="2">
        <v>2011</v>
      </c>
      <c r="L1536" s="38" t="s">
        <v>2</v>
      </c>
      <c r="M1536" s="8" t="s">
        <v>111</v>
      </c>
      <c r="N1536" s="39"/>
      <c r="O1536" s="35"/>
      <c r="P1536" s="35"/>
      <c r="Q1536" s="35"/>
      <c r="R1536" s="35"/>
      <c r="S1536" s="35"/>
      <c r="T1536" s="35"/>
      <c r="U1536" s="35"/>
      <c r="V1536" s="35"/>
      <c r="W1536" s="35"/>
      <c r="X1536" s="35"/>
    </row>
    <row r="1537" spans="1:24" ht="25.5">
      <c r="A1537" s="36">
        <v>1535</v>
      </c>
      <c r="B1537" s="7" t="s">
        <v>152</v>
      </c>
      <c r="C1537" s="4" t="s">
        <v>7</v>
      </c>
      <c r="D1537" s="4" t="s">
        <v>6</v>
      </c>
      <c r="E1537" s="37">
        <v>20</v>
      </c>
      <c r="F1537" s="37">
        <v>13.2</v>
      </c>
      <c r="G1537" s="6" t="s">
        <v>141</v>
      </c>
      <c r="H1537" s="5">
        <v>13.3</v>
      </c>
      <c r="I1537" s="4" t="s">
        <v>52</v>
      </c>
      <c r="J1537" s="3" t="s">
        <v>3</v>
      </c>
      <c r="K1537" s="2">
        <v>2011</v>
      </c>
      <c r="L1537" s="38" t="s">
        <v>2</v>
      </c>
      <c r="M1537" s="8" t="s">
        <v>111</v>
      </c>
      <c r="N1537" s="39"/>
      <c r="O1537" s="35"/>
      <c r="P1537" s="35"/>
      <c r="Q1537" s="35"/>
      <c r="R1537" s="35"/>
      <c r="S1537" s="35"/>
      <c r="T1537" s="35"/>
      <c r="U1537" s="35"/>
      <c r="V1537" s="35"/>
      <c r="W1537" s="35"/>
      <c r="X1537" s="35"/>
    </row>
    <row r="1538" spans="1:24" ht="25.5">
      <c r="A1538" s="36">
        <v>1536</v>
      </c>
      <c r="B1538" s="7" t="s">
        <v>154</v>
      </c>
      <c r="C1538" s="4" t="s">
        <v>10</v>
      </c>
      <c r="D1538" s="4" t="s">
        <v>9</v>
      </c>
      <c r="E1538" s="37">
        <v>57</v>
      </c>
      <c r="F1538" s="37">
        <v>50</v>
      </c>
      <c r="G1538" s="6" t="s">
        <v>5</v>
      </c>
      <c r="H1538" s="5">
        <v>18.2</v>
      </c>
      <c r="I1538" s="4" t="s">
        <v>52</v>
      </c>
      <c r="J1538" s="3" t="s">
        <v>3</v>
      </c>
      <c r="K1538" s="2">
        <v>1995</v>
      </c>
      <c r="L1538" s="38" t="s">
        <v>2</v>
      </c>
      <c r="M1538" s="8" t="s">
        <v>111</v>
      </c>
      <c r="N1538" s="39"/>
      <c r="O1538" s="35"/>
      <c r="P1538" s="35"/>
      <c r="Q1538" s="35"/>
      <c r="R1538" s="35"/>
      <c r="S1538" s="35"/>
      <c r="T1538" s="35"/>
      <c r="U1538" s="35"/>
      <c r="V1538" s="35"/>
      <c r="W1538" s="35"/>
      <c r="X1538" s="35"/>
    </row>
    <row r="1539" spans="1:24" ht="25.5">
      <c r="A1539" s="36">
        <v>1537</v>
      </c>
      <c r="B1539" s="7" t="s">
        <v>154</v>
      </c>
      <c r="C1539" s="4" t="s">
        <v>10</v>
      </c>
      <c r="D1539" s="4" t="s">
        <v>6</v>
      </c>
      <c r="E1539" s="37">
        <v>57</v>
      </c>
      <c r="F1539" s="37">
        <v>50</v>
      </c>
      <c r="G1539" s="6" t="s">
        <v>5</v>
      </c>
      <c r="H1539" s="5">
        <v>18.2</v>
      </c>
      <c r="I1539" s="4" t="s">
        <v>52</v>
      </c>
      <c r="J1539" s="3" t="s">
        <v>3</v>
      </c>
      <c r="K1539" s="2">
        <v>1995</v>
      </c>
      <c r="L1539" s="38" t="s">
        <v>2</v>
      </c>
      <c r="M1539" s="8" t="s">
        <v>111</v>
      </c>
      <c r="N1539" s="39"/>
      <c r="O1539" s="35"/>
      <c r="P1539" s="35"/>
      <c r="Q1539" s="35"/>
      <c r="R1539" s="35"/>
      <c r="S1539" s="35"/>
      <c r="T1539" s="35"/>
      <c r="U1539" s="35"/>
      <c r="V1539" s="35"/>
      <c r="W1539" s="35"/>
      <c r="X1539" s="35"/>
    </row>
    <row r="1540" spans="1:24" ht="25.5">
      <c r="A1540" s="36">
        <v>1538</v>
      </c>
      <c r="B1540" s="7" t="s">
        <v>153</v>
      </c>
      <c r="C1540" s="4" t="s">
        <v>10</v>
      </c>
      <c r="D1540" s="4" t="s">
        <v>9</v>
      </c>
      <c r="E1540" s="37">
        <v>89</v>
      </c>
      <c r="F1540" s="37">
        <v>82</v>
      </c>
      <c r="G1540" s="6" t="s">
        <v>5</v>
      </c>
      <c r="H1540" s="5">
        <v>28.900000000000002</v>
      </c>
      <c r="I1540" s="4" t="s">
        <v>52</v>
      </c>
      <c r="J1540" s="3" t="s">
        <v>3</v>
      </c>
      <c r="K1540" s="2">
        <v>1995</v>
      </c>
      <c r="L1540" s="38" t="s">
        <v>2</v>
      </c>
      <c r="M1540" s="8" t="s">
        <v>111</v>
      </c>
      <c r="N1540" s="39"/>
      <c r="O1540" s="35"/>
      <c r="P1540" s="35"/>
      <c r="Q1540" s="35"/>
      <c r="R1540" s="35"/>
      <c r="S1540" s="35"/>
      <c r="T1540" s="35"/>
      <c r="U1540" s="35"/>
      <c r="V1540" s="35"/>
      <c r="W1540" s="35"/>
      <c r="X1540" s="35"/>
    </row>
    <row r="1541" spans="1:24" ht="25.5">
      <c r="A1541" s="36">
        <v>1539</v>
      </c>
      <c r="B1541" s="7" t="s">
        <v>152</v>
      </c>
      <c r="C1541" s="4" t="s">
        <v>10</v>
      </c>
      <c r="D1541" s="4" t="s">
        <v>6</v>
      </c>
      <c r="E1541" s="37">
        <v>89</v>
      </c>
      <c r="F1541" s="37">
        <v>82</v>
      </c>
      <c r="G1541" s="6" t="s">
        <v>5</v>
      </c>
      <c r="H1541" s="5">
        <v>28.900000000000002</v>
      </c>
      <c r="I1541" s="4" t="s">
        <v>52</v>
      </c>
      <c r="J1541" s="3" t="s">
        <v>3</v>
      </c>
      <c r="K1541" s="2">
        <v>1995</v>
      </c>
      <c r="L1541" s="38" t="s">
        <v>2</v>
      </c>
      <c r="M1541" s="8" t="s">
        <v>111</v>
      </c>
      <c r="N1541" s="39"/>
      <c r="O1541" s="35"/>
      <c r="P1541" s="35"/>
      <c r="Q1541" s="35"/>
      <c r="R1541" s="35"/>
      <c r="S1541" s="35"/>
      <c r="T1541" s="35"/>
      <c r="U1541" s="35"/>
      <c r="V1541" s="35"/>
      <c r="W1541" s="35"/>
      <c r="X1541" s="35"/>
    </row>
    <row r="1542" spans="1:24" ht="25.5">
      <c r="A1542" s="36">
        <v>1540</v>
      </c>
      <c r="B1542" s="7" t="s">
        <v>153</v>
      </c>
      <c r="C1542" s="4" t="s">
        <v>7</v>
      </c>
      <c r="D1542" s="4" t="s">
        <v>9</v>
      </c>
      <c r="E1542" s="37">
        <v>32</v>
      </c>
      <c r="F1542" s="37">
        <v>21.2</v>
      </c>
      <c r="G1542" s="6" t="s">
        <v>141</v>
      </c>
      <c r="H1542" s="5">
        <v>28.900000000000002</v>
      </c>
      <c r="I1542" s="4" t="s">
        <v>52</v>
      </c>
      <c r="J1542" s="3" t="s">
        <v>3</v>
      </c>
      <c r="K1542" s="2">
        <v>2011</v>
      </c>
      <c r="L1542" s="38" t="s">
        <v>2</v>
      </c>
      <c r="M1542" s="8" t="s">
        <v>111</v>
      </c>
      <c r="N1542" s="39"/>
      <c r="O1542" s="35"/>
      <c r="P1542" s="35"/>
      <c r="Q1542" s="35"/>
      <c r="R1542" s="35"/>
      <c r="S1542" s="35"/>
      <c r="T1542" s="35"/>
      <c r="U1542" s="35"/>
      <c r="V1542" s="35"/>
      <c r="W1542" s="35"/>
      <c r="X1542" s="35"/>
    </row>
    <row r="1543" spans="1:24" ht="25.5">
      <c r="A1543" s="36">
        <v>1541</v>
      </c>
      <c r="B1543" s="7" t="s">
        <v>152</v>
      </c>
      <c r="C1543" s="4" t="s">
        <v>7</v>
      </c>
      <c r="D1543" s="4" t="s">
        <v>6</v>
      </c>
      <c r="E1543" s="37">
        <v>25</v>
      </c>
      <c r="F1543" s="37">
        <v>16.600000000000001</v>
      </c>
      <c r="G1543" s="6" t="s">
        <v>141</v>
      </c>
      <c r="H1543" s="5">
        <v>28.900000000000002</v>
      </c>
      <c r="I1543" s="4" t="s">
        <v>52</v>
      </c>
      <c r="J1543" s="3" t="s">
        <v>3</v>
      </c>
      <c r="K1543" s="2">
        <v>2011</v>
      </c>
      <c r="L1543" s="38" t="s">
        <v>2</v>
      </c>
      <c r="M1543" s="8" t="s">
        <v>111</v>
      </c>
      <c r="N1543" s="39"/>
      <c r="O1543" s="35"/>
      <c r="P1543" s="35"/>
      <c r="Q1543" s="35"/>
      <c r="R1543" s="35"/>
      <c r="S1543" s="35"/>
      <c r="T1543" s="35"/>
      <c r="U1543" s="35"/>
      <c r="V1543" s="35"/>
      <c r="W1543" s="35"/>
      <c r="X1543" s="35"/>
    </row>
    <row r="1544" spans="1:24" ht="25.5">
      <c r="A1544" s="36">
        <v>1542</v>
      </c>
      <c r="B1544" s="7" t="s">
        <v>151</v>
      </c>
      <c r="C1544" s="4" t="s">
        <v>10</v>
      </c>
      <c r="D1544" s="4" t="s">
        <v>9</v>
      </c>
      <c r="E1544" s="37">
        <v>76</v>
      </c>
      <c r="F1544" s="37">
        <v>69</v>
      </c>
      <c r="G1544" s="6" t="s">
        <v>5</v>
      </c>
      <c r="H1544" s="5">
        <v>25.4</v>
      </c>
      <c r="I1544" s="4" t="s">
        <v>52</v>
      </c>
      <c r="J1544" s="3" t="s">
        <v>3</v>
      </c>
      <c r="K1544" s="2">
        <v>1986</v>
      </c>
      <c r="L1544" s="38" t="s">
        <v>2</v>
      </c>
      <c r="M1544" s="8" t="s">
        <v>111</v>
      </c>
      <c r="N1544" s="39"/>
      <c r="O1544" s="35"/>
      <c r="P1544" s="35"/>
      <c r="Q1544" s="35"/>
      <c r="R1544" s="35"/>
      <c r="S1544" s="35"/>
      <c r="T1544" s="35"/>
      <c r="U1544" s="35"/>
      <c r="V1544" s="35"/>
      <c r="W1544" s="35"/>
      <c r="X1544" s="35"/>
    </row>
    <row r="1545" spans="1:24" ht="25.5">
      <c r="A1545" s="36">
        <v>1543</v>
      </c>
      <c r="B1545" s="7" t="s">
        <v>151</v>
      </c>
      <c r="C1545" s="4" t="s">
        <v>10</v>
      </c>
      <c r="D1545" s="4" t="s">
        <v>6</v>
      </c>
      <c r="E1545" s="37">
        <v>76</v>
      </c>
      <c r="F1545" s="37">
        <v>69</v>
      </c>
      <c r="G1545" s="6" t="s">
        <v>5</v>
      </c>
      <c r="H1545" s="5">
        <v>25.4</v>
      </c>
      <c r="I1545" s="4" t="s">
        <v>52</v>
      </c>
      <c r="J1545" s="3" t="s">
        <v>3</v>
      </c>
      <c r="K1545" s="2">
        <v>1986</v>
      </c>
      <c r="L1545" s="38" t="s">
        <v>2</v>
      </c>
      <c r="M1545" s="8" t="s">
        <v>111</v>
      </c>
      <c r="N1545" s="39"/>
      <c r="O1545" s="35"/>
      <c r="P1545" s="35"/>
      <c r="Q1545" s="35"/>
      <c r="R1545" s="35"/>
      <c r="S1545" s="35"/>
      <c r="T1545" s="35"/>
      <c r="U1545" s="35"/>
      <c r="V1545" s="35"/>
      <c r="W1545" s="35"/>
      <c r="X1545" s="35"/>
    </row>
    <row r="1546" spans="1:24" ht="25.5">
      <c r="A1546" s="36">
        <v>1544</v>
      </c>
      <c r="B1546" s="7" t="s">
        <v>151</v>
      </c>
      <c r="C1546" s="4" t="s">
        <v>7</v>
      </c>
      <c r="D1546" s="4" t="s">
        <v>9</v>
      </c>
      <c r="E1546" s="37">
        <v>32</v>
      </c>
      <c r="F1546" s="37">
        <v>21.2</v>
      </c>
      <c r="G1546" s="6" t="s">
        <v>141</v>
      </c>
      <c r="H1546" s="5">
        <v>25.4</v>
      </c>
      <c r="I1546" s="4" t="s">
        <v>52</v>
      </c>
      <c r="J1546" s="3" t="s">
        <v>3</v>
      </c>
      <c r="K1546" s="2">
        <v>2011</v>
      </c>
      <c r="L1546" s="38" t="s">
        <v>2</v>
      </c>
      <c r="M1546" s="8" t="s">
        <v>111</v>
      </c>
      <c r="N1546" s="39"/>
      <c r="O1546" s="35"/>
      <c r="P1546" s="35"/>
      <c r="Q1546" s="35"/>
      <c r="R1546" s="35"/>
      <c r="S1546" s="35"/>
      <c r="T1546" s="35"/>
      <c r="U1546" s="35"/>
      <c r="V1546" s="35"/>
      <c r="W1546" s="35"/>
      <c r="X1546" s="35"/>
    </row>
    <row r="1547" spans="1:24" ht="25.5">
      <c r="A1547" s="36">
        <v>1545</v>
      </c>
      <c r="B1547" s="7" t="s">
        <v>151</v>
      </c>
      <c r="C1547" s="4" t="s">
        <v>7</v>
      </c>
      <c r="D1547" s="4" t="s">
        <v>6</v>
      </c>
      <c r="E1547" s="37">
        <v>25</v>
      </c>
      <c r="F1547" s="37">
        <v>16.600000000000001</v>
      </c>
      <c r="G1547" s="6" t="s">
        <v>141</v>
      </c>
      <c r="H1547" s="5">
        <v>25.4</v>
      </c>
      <c r="I1547" s="4" t="s">
        <v>52</v>
      </c>
      <c r="J1547" s="3" t="s">
        <v>3</v>
      </c>
      <c r="K1547" s="2">
        <v>2011</v>
      </c>
      <c r="L1547" s="38" t="s">
        <v>2</v>
      </c>
      <c r="M1547" s="8" t="s">
        <v>111</v>
      </c>
      <c r="N1547" s="39"/>
      <c r="O1547" s="35"/>
      <c r="P1547" s="35"/>
      <c r="Q1547" s="35"/>
      <c r="R1547" s="35"/>
      <c r="S1547" s="35"/>
      <c r="T1547" s="35"/>
      <c r="U1547" s="35"/>
      <c r="V1547" s="35"/>
      <c r="W1547" s="35"/>
      <c r="X1547" s="35"/>
    </row>
    <row r="1548" spans="1:24" ht="25.5">
      <c r="A1548" s="36">
        <v>1546</v>
      </c>
      <c r="B1548" s="7" t="s">
        <v>150</v>
      </c>
      <c r="C1548" s="4" t="s">
        <v>10</v>
      </c>
      <c r="D1548" s="4" t="s">
        <v>9</v>
      </c>
      <c r="E1548" s="37">
        <v>57</v>
      </c>
      <c r="F1548" s="37">
        <v>50</v>
      </c>
      <c r="G1548" s="6" t="s">
        <v>5</v>
      </c>
      <c r="H1548" s="5">
        <v>9.8000000000000007</v>
      </c>
      <c r="I1548" s="4" t="s">
        <v>52</v>
      </c>
      <c r="J1548" s="3" t="s">
        <v>3</v>
      </c>
      <c r="K1548" s="2">
        <v>1986</v>
      </c>
      <c r="L1548" s="38" t="s">
        <v>2</v>
      </c>
      <c r="M1548" s="8" t="s">
        <v>111</v>
      </c>
      <c r="N1548" s="39"/>
      <c r="O1548" s="35"/>
      <c r="P1548" s="35"/>
      <c r="Q1548" s="35"/>
      <c r="R1548" s="35"/>
      <c r="S1548" s="35"/>
      <c r="T1548" s="35"/>
      <c r="U1548" s="35"/>
      <c r="V1548" s="35"/>
      <c r="W1548" s="35"/>
      <c r="X1548" s="35"/>
    </row>
    <row r="1549" spans="1:24" ht="25.5">
      <c r="A1549" s="36">
        <v>1547</v>
      </c>
      <c r="B1549" s="7" t="s">
        <v>150</v>
      </c>
      <c r="C1549" s="4" t="s">
        <v>10</v>
      </c>
      <c r="D1549" s="4" t="s">
        <v>6</v>
      </c>
      <c r="E1549" s="37">
        <v>57</v>
      </c>
      <c r="F1549" s="37">
        <v>50</v>
      </c>
      <c r="G1549" s="6" t="s">
        <v>5</v>
      </c>
      <c r="H1549" s="5">
        <v>9.8000000000000007</v>
      </c>
      <c r="I1549" s="4" t="s">
        <v>52</v>
      </c>
      <c r="J1549" s="3" t="s">
        <v>3</v>
      </c>
      <c r="K1549" s="2">
        <v>1986</v>
      </c>
      <c r="L1549" s="38" t="s">
        <v>2</v>
      </c>
      <c r="M1549" s="8" t="s">
        <v>111</v>
      </c>
      <c r="N1549" s="39"/>
      <c r="O1549" s="35"/>
      <c r="P1549" s="35"/>
      <c r="Q1549" s="35"/>
      <c r="R1549" s="35"/>
      <c r="S1549" s="35"/>
      <c r="T1549" s="35"/>
      <c r="U1549" s="35"/>
      <c r="V1549" s="35"/>
      <c r="W1549" s="35"/>
      <c r="X1549" s="35"/>
    </row>
    <row r="1550" spans="1:24" ht="25.5">
      <c r="A1550" s="36">
        <v>1548</v>
      </c>
      <c r="B1550" s="7" t="s">
        <v>150</v>
      </c>
      <c r="C1550" s="4" t="s">
        <v>7</v>
      </c>
      <c r="D1550" s="4" t="s">
        <v>9</v>
      </c>
      <c r="E1550" s="37">
        <v>20</v>
      </c>
      <c r="F1550" s="37">
        <v>13.2</v>
      </c>
      <c r="G1550" s="6" t="s">
        <v>141</v>
      </c>
      <c r="H1550" s="5">
        <v>9.8000000000000007</v>
      </c>
      <c r="I1550" s="4" t="s">
        <v>52</v>
      </c>
      <c r="J1550" s="3" t="s">
        <v>3</v>
      </c>
      <c r="K1550" s="2">
        <v>2011</v>
      </c>
      <c r="L1550" s="38" t="s">
        <v>2</v>
      </c>
      <c r="M1550" s="8" t="s">
        <v>111</v>
      </c>
      <c r="N1550" s="39"/>
      <c r="O1550" s="35"/>
      <c r="P1550" s="35"/>
      <c r="Q1550" s="35"/>
      <c r="R1550" s="35"/>
      <c r="S1550" s="35"/>
      <c r="T1550" s="35"/>
      <c r="U1550" s="35"/>
      <c r="V1550" s="35"/>
      <c r="W1550" s="35"/>
      <c r="X1550" s="35"/>
    </row>
    <row r="1551" spans="1:24" ht="25.5">
      <c r="A1551" s="36">
        <v>1549</v>
      </c>
      <c r="B1551" s="7" t="s">
        <v>150</v>
      </c>
      <c r="C1551" s="4" t="s">
        <v>7</v>
      </c>
      <c r="D1551" s="4" t="s">
        <v>6</v>
      </c>
      <c r="E1551" s="37">
        <v>20</v>
      </c>
      <c r="F1551" s="37">
        <v>13.2</v>
      </c>
      <c r="G1551" s="6" t="s">
        <v>141</v>
      </c>
      <c r="H1551" s="5">
        <v>9.8000000000000007</v>
      </c>
      <c r="I1551" s="4" t="s">
        <v>52</v>
      </c>
      <c r="J1551" s="3" t="s">
        <v>3</v>
      </c>
      <c r="K1551" s="2">
        <v>2011</v>
      </c>
      <c r="L1551" s="38" t="s">
        <v>2</v>
      </c>
      <c r="M1551" s="8" t="s">
        <v>111</v>
      </c>
      <c r="N1551" s="39"/>
      <c r="O1551" s="35"/>
      <c r="P1551" s="35"/>
      <c r="Q1551" s="35"/>
      <c r="R1551" s="35"/>
      <c r="S1551" s="35"/>
      <c r="T1551" s="35"/>
      <c r="U1551" s="35"/>
      <c r="V1551" s="35"/>
      <c r="W1551" s="35"/>
      <c r="X1551" s="35"/>
    </row>
    <row r="1552" spans="1:24" ht="25.5">
      <c r="A1552" s="36">
        <v>1550</v>
      </c>
      <c r="B1552" s="7" t="s">
        <v>149</v>
      </c>
      <c r="C1552" s="4" t="s">
        <v>10</v>
      </c>
      <c r="D1552" s="4" t="s">
        <v>9</v>
      </c>
      <c r="E1552" s="37">
        <v>76</v>
      </c>
      <c r="F1552" s="37">
        <v>69</v>
      </c>
      <c r="G1552" s="6" t="s">
        <v>5</v>
      </c>
      <c r="H1552" s="5">
        <v>36</v>
      </c>
      <c r="I1552" s="4" t="s">
        <v>52</v>
      </c>
      <c r="J1552" s="3" t="s">
        <v>3</v>
      </c>
      <c r="K1552" s="2">
        <v>1986</v>
      </c>
      <c r="L1552" s="38" t="s">
        <v>2</v>
      </c>
      <c r="M1552" s="8" t="s">
        <v>111</v>
      </c>
      <c r="N1552" s="39"/>
      <c r="O1552" s="35"/>
      <c r="P1552" s="35"/>
      <c r="Q1552" s="35"/>
      <c r="R1552" s="35"/>
      <c r="S1552" s="35"/>
      <c r="T1552" s="35"/>
      <c r="U1552" s="35"/>
      <c r="V1552" s="35"/>
      <c r="W1552" s="35"/>
      <c r="X1552" s="35"/>
    </row>
    <row r="1553" spans="1:24" ht="25.5">
      <c r="A1553" s="36">
        <v>1551</v>
      </c>
      <c r="B1553" s="7" t="s">
        <v>149</v>
      </c>
      <c r="C1553" s="4" t="s">
        <v>10</v>
      </c>
      <c r="D1553" s="4" t="s">
        <v>6</v>
      </c>
      <c r="E1553" s="37">
        <v>76</v>
      </c>
      <c r="F1553" s="37">
        <v>69</v>
      </c>
      <c r="G1553" s="6" t="s">
        <v>5</v>
      </c>
      <c r="H1553" s="5">
        <v>36</v>
      </c>
      <c r="I1553" s="4" t="s">
        <v>52</v>
      </c>
      <c r="J1553" s="3" t="s">
        <v>3</v>
      </c>
      <c r="K1553" s="2">
        <v>1986</v>
      </c>
      <c r="L1553" s="38" t="s">
        <v>2</v>
      </c>
      <c r="M1553" s="8" t="s">
        <v>111</v>
      </c>
      <c r="N1553" s="39"/>
      <c r="O1553" s="35"/>
      <c r="P1553" s="35"/>
      <c r="Q1553" s="35"/>
      <c r="R1553" s="35"/>
      <c r="S1553" s="35"/>
      <c r="T1553" s="35"/>
      <c r="U1553" s="35"/>
      <c r="V1553" s="35"/>
      <c r="W1553" s="35"/>
      <c r="X1553" s="35"/>
    </row>
    <row r="1554" spans="1:24" ht="25.5">
      <c r="A1554" s="36">
        <v>1552</v>
      </c>
      <c r="B1554" s="7" t="s">
        <v>149</v>
      </c>
      <c r="C1554" s="4" t="s">
        <v>7</v>
      </c>
      <c r="D1554" s="4" t="s">
        <v>9</v>
      </c>
      <c r="E1554" s="37">
        <v>32</v>
      </c>
      <c r="F1554" s="37">
        <v>21.2</v>
      </c>
      <c r="G1554" s="6" t="s">
        <v>141</v>
      </c>
      <c r="H1554" s="5">
        <v>36</v>
      </c>
      <c r="I1554" s="4" t="s">
        <v>52</v>
      </c>
      <c r="J1554" s="3" t="s">
        <v>3</v>
      </c>
      <c r="K1554" s="2">
        <v>2011</v>
      </c>
      <c r="L1554" s="38" t="s">
        <v>2</v>
      </c>
      <c r="M1554" s="8" t="s">
        <v>111</v>
      </c>
      <c r="N1554" s="39"/>
      <c r="O1554" s="35"/>
      <c r="P1554" s="35"/>
      <c r="Q1554" s="35"/>
      <c r="R1554" s="35"/>
      <c r="S1554" s="35"/>
      <c r="T1554" s="35"/>
      <c r="U1554" s="35"/>
      <c r="V1554" s="35"/>
      <c r="W1554" s="35"/>
      <c r="X1554" s="35"/>
    </row>
    <row r="1555" spans="1:24" ht="25.5">
      <c r="A1555" s="36">
        <v>1553</v>
      </c>
      <c r="B1555" s="7" t="s">
        <v>149</v>
      </c>
      <c r="C1555" s="4" t="s">
        <v>7</v>
      </c>
      <c r="D1555" s="4" t="s">
        <v>6</v>
      </c>
      <c r="E1555" s="37">
        <v>25</v>
      </c>
      <c r="F1555" s="37">
        <v>16.600000000000001</v>
      </c>
      <c r="G1555" s="6" t="s">
        <v>141</v>
      </c>
      <c r="H1555" s="5">
        <v>9.8000000000000007</v>
      </c>
      <c r="I1555" s="4" t="s">
        <v>52</v>
      </c>
      <c r="J1555" s="3" t="s">
        <v>3</v>
      </c>
      <c r="K1555" s="2">
        <v>2011</v>
      </c>
      <c r="L1555" s="38" t="s">
        <v>2</v>
      </c>
      <c r="M1555" s="8" t="s">
        <v>111</v>
      </c>
      <c r="N1555" s="39"/>
      <c r="O1555" s="35"/>
      <c r="P1555" s="35"/>
      <c r="Q1555" s="35"/>
      <c r="R1555" s="35"/>
      <c r="S1555" s="35"/>
      <c r="T1555" s="35"/>
      <c r="U1555" s="35"/>
      <c r="V1555" s="35"/>
      <c r="W1555" s="35"/>
      <c r="X1555" s="35"/>
    </row>
    <row r="1556" spans="1:24" ht="25.5">
      <c r="A1556" s="36">
        <v>1554</v>
      </c>
      <c r="B1556" s="7" t="s">
        <v>148</v>
      </c>
      <c r="C1556" s="4" t="s">
        <v>10</v>
      </c>
      <c r="D1556" s="4" t="s">
        <v>9</v>
      </c>
      <c r="E1556" s="37">
        <v>57</v>
      </c>
      <c r="F1556" s="37">
        <v>50</v>
      </c>
      <c r="G1556" s="6" t="s">
        <v>5</v>
      </c>
      <c r="H1556" s="5">
        <v>12</v>
      </c>
      <c r="I1556" s="4" t="s">
        <v>52</v>
      </c>
      <c r="J1556" s="3" t="s">
        <v>3</v>
      </c>
      <c r="K1556" s="2">
        <v>1986</v>
      </c>
      <c r="L1556" s="38" t="s">
        <v>2</v>
      </c>
      <c r="M1556" s="8" t="s">
        <v>111</v>
      </c>
      <c r="N1556" s="39"/>
      <c r="O1556" s="35"/>
      <c r="P1556" s="35"/>
      <c r="Q1556" s="35"/>
      <c r="R1556" s="35"/>
      <c r="S1556" s="35"/>
      <c r="T1556" s="35"/>
      <c r="U1556" s="35"/>
      <c r="V1556" s="35"/>
      <c r="W1556" s="35"/>
      <c r="X1556" s="35"/>
    </row>
    <row r="1557" spans="1:24" ht="25.5">
      <c r="A1557" s="36">
        <v>1555</v>
      </c>
      <c r="B1557" s="7" t="s">
        <v>148</v>
      </c>
      <c r="C1557" s="4" t="s">
        <v>10</v>
      </c>
      <c r="D1557" s="4" t="s">
        <v>6</v>
      </c>
      <c r="E1557" s="37">
        <v>57</v>
      </c>
      <c r="F1557" s="37">
        <v>50</v>
      </c>
      <c r="G1557" s="6" t="s">
        <v>5</v>
      </c>
      <c r="H1557" s="5">
        <v>12</v>
      </c>
      <c r="I1557" s="4" t="s">
        <v>52</v>
      </c>
      <c r="J1557" s="3" t="s">
        <v>3</v>
      </c>
      <c r="K1557" s="2">
        <v>1986</v>
      </c>
      <c r="L1557" s="38" t="s">
        <v>2</v>
      </c>
      <c r="M1557" s="8" t="s">
        <v>111</v>
      </c>
      <c r="N1557" s="39"/>
      <c r="O1557" s="35"/>
      <c r="P1557" s="35"/>
      <c r="Q1557" s="35"/>
      <c r="R1557" s="35"/>
      <c r="S1557" s="35"/>
      <c r="T1557" s="35"/>
      <c r="U1557" s="35"/>
      <c r="V1557" s="35"/>
      <c r="W1557" s="35"/>
      <c r="X1557" s="35"/>
    </row>
    <row r="1558" spans="1:24" ht="25.5">
      <c r="A1558" s="36">
        <v>1556</v>
      </c>
      <c r="B1558" s="7" t="s">
        <v>148</v>
      </c>
      <c r="C1558" s="4" t="s">
        <v>7</v>
      </c>
      <c r="D1558" s="4" t="s">
        <v>9</v>
      </c>
      <c r="E1558" s="37">
        <v>20</v>
      </c>
      <c r="F1558" s="37">
        <v>13.2</v>
      </c>
      <c r="G1558" s="6" t="s">
        <v>141</v>
      </c>
      <c r="H1558" s="5">
        <v>12</v>
      </c>
      <c r="I1558" s="4" t="s">
        <v>52</v>
      </c>
      <c r="J1558" s="3" t="s">
        <v>3</v>
      </c>
      <c r="K1558" s="2">
        <v>2011</v>
      </c>
      <c r="L1558" s="38" t="s">
        <v>2</v>
      </c>
      <c r="M1558" s="8" t="s">
        <v>111</v>
      </c>
      <c r="N1558" s="39"/>
      <c r="O1558" s="35"/>
      <c r="P1558" s="35"/>
      <c r="Q1558" s="35"/>
      <c r="R1558" s="35"/>
      <c r="S1558" s="35"/>
      <c r="T1558" s="35"/>
      <c r="U1558" s="35"/>
      <c r="V1558" s="35"/>
      <c r="W1558" s="35"/>
      <c r="X1558" s="35"/>
    </row>
    <row r="1559" spans="1:24" ht="25.5">
      <c r="A1559" s="36">
        <v>1557</v>
      </c>
      <c r="B1559" s="7" t="s">
        <v>147</v>
      </c>
      <c r="C1559" s="4" t="s">
        <v>7</v>
      </c>
      <c r="D1559" s="4" t="s">
        <v>6</v>
      </c>
      <c r="E1559" s="37">
        <v>20</v>
      </c>
      <c r="F1559" s="37">
        <v>13.2</v>
      </c>
      <c r="G1559" s="6" t="s">
        <v>141</v>
      </c>
      <c r="H1559" s="5">
        <v>12</v>
      </c>
      <c r="I1559" s="4" t="s">
        <v>52</v>
      </c>
      <c r="J1559" s="3" t="s">
        <v>3</v>
      </c>
      <c r="K1559" s="2">
        <v>2011</v>
      </c>
      <c r="L1559" s="38" t="s">
        <v>2</v>
      </c>
      <c r="M1559" s="8" t="s">
        <v>111</v>
      </c>
      <c r="N1559" s="39"/>
      <c r="O1559" s="35"/>
      <c r="P1559" s="35"/>
      <c r="Q1559" s="35"/>
      <c r="R1559" s="35"/>
      <c r="S1559" s="35"/>
      <c r="T1559" s="35"/>
      <c r="U1559" s="35"/>
      <c r="V1559" s="35"/>
      <c r="W1559" s="35"/>
      <c r="X1559" s="35"/>
    </row>
    <row r="1560" spans="1:24" ht="25.5">
      <c r="A1560" s="36">
        <v>1558</v>
      </c>
      <c r="B1560" s="7" t="s">
        <v>146</v>
      </c>
      <c r="C1560" s="4" t="s">
        <v>10</v>
      </c>
      <c r="D1560" s="4" t="s">
        <v>9</v>
      </c>
      <c r="E1560" s="37">
        <v>76</v>
      </c>
      <c r="F1560" s="37">
        <v>69</v>
      </c>
      <c r="G1560" s="6" t="s">
        <v>5</v>
      </c>
      <c r="H1560" s="5">
        <v>27.4</v>
      </c>
      <c r="I1560" s="4" t="s">
        <v>52</v>
      </c>
      <c r="J1560" s="3" t="s">
        <v>3</v>
      </c>
      <c r="K1560" s="2">
        <v>1986</v>
      </c>
      <c r="L1560" s="38" t="s">
        <v>2</v>
      </c>
      <c r="M1560" s="8" t="s">
        <v>111</v>
      </c>
      <c r="N1560" s="39"/>
      <c r="O1560" s="35"/>
      <c r="P1560" s="35"/>
      <c r="Q1560" s="35"/>
      <c r="R1560" s="35"/>
      <c r="S1560" s="35"/>
      <c r="T1560" s="35"/>
      <c r="U1560" s="35"/>
      <c r="V1560" s="35"/>
      <c r="W1560" s="35"/>
      <c r="X1560" s="35"/>
    </row>
    <row r="1561" spans="1:24" ht="25.5">
      <c r="A1561" s="36">
        <v>1559</v>
      </c>
      <c r="B1561" s="7" t="s">
        <v>146</v>
      </c>
      <c r="C1561" s="4" t="s">
        <v>10</v>
      </c>
      <c r="D1561" s="4" t="s">
        <v>6</v>
      </c>
      <c r="E1561" s="37">
        <v>76</v>
      </c>
      <c r="F1561" s="37">
        <v>69</v>
      </c>
      <c r="G1561" s="6" t="s">
        <v>5</v>
      </c>
      <c r="H1561" s="5">
        <v>27.4</v>
      </c>
      <c r="I1561" s="4" t="s">
        <v>52</v>
      </c>
      <c r="J1561" s="3" t="s">
        <v>3</v>
      </c>
      <c r="K1561" s="2">
        <v>1986</v>
      </c>
      <c r="L1561" s="38" t="s">
        <v>2</v>
      </c>
      <c r="M1561" s="8" t="s">
        <v>111</v>
      </c>
      <c r="N1561" s="39"/>
      <c r="O1561" s="35"/>
      <c r="P1561" s="35"/>
      <c r="Q1561" s="35"/>
      <c r="R1561" s="35"/>
      <c r="S1561" s="35"/>
      <c r="T1561" s="35"/>
      <c r="U1561" s="35"/>
      <c r="V1561" s="35"/>
      <c r="W1561" s="35"/>
      <c r="X1561" s="35"/>
    </row>
    <row r="1562" spans="1:24" ht="25.5">
      <c r="A1562" s="36">
        <v>1560</v>
      </c>
      <c r="B1562" s="7" t="s">
        <v>146</v>
      </c>
      <c r="C1562" s="4" t="s">
        <v>7</v>
      </c>
      <c r="D1562" s="4" t="s">
        <v>9</v>
      </c>
      <c r="E1562" s="37">
        <v>25</v>
      </c>
      <c r="F1562" s="37">
        <v>16.600000000000001</v>
      </c>
      <c r="G1562" s="6" t="s">
        <v>141</v>
      </c>
      <c r="H1562" s="5">
        <v>27.4</v>
      </c>
      <c r="I1562" s="4" t="s">
        <v>52</v>
      </c>
      <c r="J1562" s="3" t="s">
        <v>3</v>
      </c>
      <c r="K1562" s="2">
        <v>2011</v>
      </c>
      <c r="L1562" s="38" t="s">
        <v>2</v>
      </c>
      <c r="M1562" s="8" t="s">
        <v>111</v>
      </c>
      <c r="N1562" s="39"/>
      <c r="O1562" s="35"/>
      <c r="P1562" s="35"/>
      <c r="Q1562" s="35"/>
      <c r="R1562" s="35"/>
      <c r="S1562" s="35"/>
      <c r="T1562" s="35"/>
      <c r="U1562" s="35"/>
      <c r="V1562" s="35"/>
      <c r="W1562" s="35"/>
      <c r="X1562" s="35"/>
    </row>
    <row r="1563" spans="1:24" ht="25.5">
      <c r="A1563" s="36">
        <v>1561</v>
      </c>
      <c r="B1563" s="7" t="s">
        <v>146</v>
      </c>
      <c r="C1563" s="4" t="s">
        <v>7</v>
      </c>
      <c r="D1563" s="4" t="s">
        <v>6</v>
      </c>
      <c r="E1563" s="37">
        <v>20</v>
      </c>
      <c r="F1563" s="37">
        <v>13.2</v>
      </c>
      <c r="G1563" s="6" t="s">
        <v>141</v>
      </c>
      <c r="H1563" s="5">
        <v>27.4</v>
      </c>
      <c r="I1563" s="4" t="s">
        <v>52</v>
      </c>
      <c r="J1563" s="3" t="s">
        <v>3</v>
      </c>
      <c r="K1563" s="2">
        <v>2011</v>
      </c>
      <c r="L1563" s="38" t="s">
        <v>2</v>
      </c>
      <c r="M1563" s="8" t="s">
        <v>111</v>
      </c>
      <c r="N1563" s="39"/>
      <c r="O1563" s="35"/>
      <c r="P1563" s="35"/>
      <c r="Q1563" s="35"/>
      <c r="R1563" s="35"/>
      <c r="S1563" s="35"/>
      <c r="T1563" s="35"/>
      <c r="U1563" s="35"/>
      <c r="V1563" s="35"/>
      <c r="W1563" s="35"/>
      <c r="X1563" s="35"/>
    </row>
    <row r="1564" spans="1:24" ht="25.5">
      <c r="A1564" s="36">
        <v>1562</v>
      </c>
      <c r="B1564" s="7" t="s">
        <v>145</v>
      </c>
      <c r="C1564" s="4" t="s">
        <v>10</v>
      </c>
      <c r="D1564" s="4" t="s">
        <v>9</v>
      </c>
      <c r="E1564" s="37">
        <v>57</v>
      </c>
      <c r="F1564" s="37">
        <v>50</v>
      </c>
      <c r="G1564" s="6" t="s">
        <v>5</v>
      </c>
      <c r="H1564" s="5">
        <v>8.4</v>
      </c>
      <c r="I1564" s="4" t="s">
        <v>52</v>
      </c>
      <c r="J1564" s="3" t="s">
        <v>3</v>
      </c>
      <c r="K1564" s="2">
        <v>1986</v>
      </c>
      <c r="L1564" s="38" t="s">
        <v>2</v>
      </c>
      <c r="M1564" s="8" t="s">
        <v>111</v>
      </c>
      <c r="N1564" s="39"/>
      <c r="O1564" s="35"/>
      <c r="P1564" s="35"/>
      <c r="Q1564" s="35"/>
      <c r="R1564" s="35"/>
      <c r="S1564" s="35"/>
      <c r="T1564" s="35"/>
      <c r="U1564" s="35"/>
      <c r="V1564" s="35"/>
      <c r="W1564" s="35"/>
      <c r="X1564" s="35"/>
    </row>
    <row r="1565" spans="1:24" ht="25.5">
      <c r="A1565" s="36">
        <v>1563</v>
      </c>
      <c r="B1565" s="7" t="s">
        <v>145</v>
      </c>
      <c r="C1565" s="4" t="s">
        <v>10</v>
      </c>
      <c r="D1565" s="4" t="s">
        <v>6</v>
      </c>
      <c r="E1565" s="37">
        <v>57</v>
      </c>
      <c r="F1565" s="37">
        <v>50</v>
      </c>
      <c r="G1565" s="6" t="s">
        <v>5</v>
      </c>
      <c r="H1565" s="5">
        <v>8.4</v>
      </c>
      <c r="I1565" s="4" t="s">
        <v>52</v>
      </c>
      <c r="J1565" s="3" t="s">
        <v>3</v>
      </c>
      <c r="K1565" s="2">
        <v>1986</v>
      </c>
      <c r="L1565" s="38" t="s">
        <v>2</v>
      </c>
      <c r="M1565" s="8" t="s">
        <v>111</v>
      </c>
      <c r="N1565" s="39"/>
      <c r="O1565" s="35"/>
      <c r="P1565" s="35"/>
      <c r="Q1565" s="35"/>
      <c r="R1565" s="35"/>
      <c r="S1565" s="35"/>
      <c r="T1565" s="35"/>
      <c r="U1565" s="35"/>
      <c r="V1565" s="35"/>
      <c r="W1565" s="35"/>
      <c r="X1565" s="35"/>
    </row>
    <row r="1566" spans="1:24" ht="25.5">
      <c r="A1566" s="36">
        <v>1564</v>
      </c>
      <c r="B1566" s="7" t="s">
        <v>145</v>
      </c>
      <c r="C1566" s="4" t="s">
        <v>7</v>
      </c>
      <c r="D1566" s="4" t="s">
        <v>9</v>
      </c>
      <c r="E1566" s="37">
        <v>20</v>
      </c>
      <c r="F1566" s="37">
        <v>13.2</v>
      </c>
      <c r="G1566" s="6" t="s">
        <v>141</v>
      </c>
      <c r="H1566" s="5">
        <v>8.4</v>
      </c>
      <c r="I1566" s="4" t="s">
        <v>52</v>
      </c>
      <c r="J1566" s="3" t="s">
        <v>3</v>
      </c>
      <c r="K1566" s="2">
        <v>2011</v>
      </c>
      <c r="L1566" s="38" t="s">
        <v>2</v>
      </c>
      <c r="M1566" s="8" t="s">
        <v>111</v>
      </c>
      <c r="N1566" s="39"/>
      <c r="O1566" s="35"/>
      <c r="P1566" s="35"/>
      <c r="Q1566" s="35"/>
      <c r="R1566" s="35"/>
      <c r="S1566" s="35"/>
      <c r="T1566" s="35"/>
      <c r="U1566" s="35"/>
      <c r="V1566" s="35"/>
      <c r="W1566" s="35"/>
      <c r="X1566" s="35"/>
    </row>
    <row r="1567" spans="1:24" ht="25.5">
      <c r="A1567" s="36">
        <v>1565</v>
      </c>
      <c r="B1567" s="7" t="s">
        <v>145</v>
      </c>
      <c r="C1567" s="4" t="s">
        <v>7</v>
      </c>
      <c r="D1567" s="4" t="s">
        <v>6</v>
      </c>
      <c r="E1567" s="37">
        <v>20</v>
      </c>
      <c r="F1567" s="37">
        <v>13.2</v>
      </c>
      <c r="G1567" s="6" t="s">
        <v>141</v>
      </c>
      <c r="H1567" s="5">
        <v>8.4</v>
      </c>
      <c r="I1567" s="4" t="s">
        <v>52</v>
      </c>
      <c r="J1567" s="3" t="s">
        <v>3</v>
      </c>
      <c r="K1567" s="2">
        <v>2011</v>
      </c>
      <c r="L1567" s="38" t="s">
        <v>2</v>
      </c>
      <c r="M1567" s="8" t="s">
        <v>111</v>
      </c>
      <c r="N1567" s="39"/>
      <c r="O1567" s="35"/>
      <c r="P1567" s="35"/>
      <c r="Q1567" s="35"/>
      <c r="R1567" s="35"/>
      <c r="S1567" s="35"/>
      <c r="T1567" s="35"/>
      <c r="U1567" s="35"/>
      <c r="V1567" s="35"/>
      <c r="W1567" s="35"/>
      <c r="X1567" s="35"/>
    </row>
    <row r="1568" spans="1:24" ht="25.5">
      <c r="A1568" s="36">
        <v>1566</v>
      </c>
      <c r="B1568" s="7" t="s">
        <v>144</v>
      </c>
      <c r="C1568" s="4" t="s">
        <v>10</v>
      </c>
      <c r="D1568" s="4" t="s">
        <v>9</v>
      </c>
      <c r="E1568" s="37">
        <v>76</v>
      </c>
      <c r="F1568" s="37">
        <v>69</v>
      </c>
      <c r="G1568" s="6" t="s">
        <v>5</v>
      </c>
      <c r="H1568" s="5">
        <v>10</v>
      </c>
      <c r="I1568" s="4" t="s">
        <v>52</v>
      </c>
      <c r="J1568" s="3" t="s">
        <v>3</v>
      </c>
      <c r="K1568" s="2">
        <v>1986</v>
      </c>
      <c r="L1568" s="38" t="s">
        <v>2</v>
      </c>
      <c r="M1568" s="8" t="s">
        <v>111</v>
      </c>
      <c r="N1568" s="39"/>
      <c r="O1568" s="35"/>
      <c r="P1568" s="35"/>
      <c r="Q1568" s="35"/>
      <c r="R1568" s="35"/>
      <c r="S1568" s="35"/>
      <c r="T1568" s="35"/>
      <c r="U1568" s="35"/>
      <c r="V1568" s="35"/>
      <c r="W1568" s="35"/>
      <c r="X1568" s="35"/>
    </row>
    <row r="1569" spans="1:24" ht="25.5">
      <c r="A1569" s="36">
        <v>1567</v>
      </c>
      <c r="B1569" s="7" t="s">
        <v>144</v>
      </c>
      <c r="C1569" s="4" t="s">
        <v>10</v>
      </c>
      <c r="D1569" s="4" t="s">
        <v>6</v>
      </c>
      <c r="E1569" s="37">
        <v>76</v>
      </c>
      <c r="F1569" s="37">
        <v>69</v>
      </c>
      <c r="G1569" s="6" t="s">
        <v>5</v>
      </c>
      <c r="H1569" s="5">
        <v>10</v>
      </c>
      <c r="I1569" s="4" t="s">
        <v>52</v>
      </c>
      <c r="J1569" s="3" t="s">
        <v>3</v>
      </c>
      <c r="K1569" s="2">
        <v>1986</v>
      </c>
      <c r="L1569" s="38" t="s">
        <v>2</v>
      </c>
      <c r="M1569" s="8" t="s">
        <v>111</v>
      </c>
      <c r="N1569" s="39"/>
      <c r="O1569" s="35"/>
      <c r="P1569" s="35"/>
      <c r="Q1569" s="35"/>
      <c r="R1569" s="35"/>
      <c r="S1569" s="35"/>
      <c r="T1569" s="35"/>
      <c r="U1569" s="35"/>
      <c r="V1569" s="35"/>
      <c r="W1569" s="35"/>
      <c r="X1569" s="35"/>
    </row>
    <row r="1570" spans="1:24" ht="25.5">
      <c r="A1570" s="36">
        <v>1568</v>
      </c>
      <c r="B1570" s="7" t="s">
        <v>144</v>
      </c>
      <c r="C1570" s="4" t="s">
        <v>7</v>
      </c>
      <c r="D1570" s="4" t="s">
        <v>9</v>
      </c>
      <c r="E1570" s="37">
        <v>25</v>
      </c>
      <c r="F1570" s="37">
        <v>16.600000000000001</v>
      </c>
      <c r="G1570" s="6" t="s">
        <v>141</v>
      </c>
      <c r="H1570" s="5">
        <v>10</v>
      </c>
      <c r="I1570" s="4" t="s">
        <v>52</v>
      </c>
      <c r="J1570" s="3" t="s">
        <v>3</v>
      </c>
      <c r="K1570" s="2">
        <v>2011</v>
      </c>
      <c r="L1570" s="38" t="s">
        <v>2</v>
      </c>
      <c r="M1570" s="8" t="s">
        <v>111</v>
      </c>
      <c r="N1570" s="39"/>
      <c r="O1570" s="35"/>
      <c r="P1570" s="35"/>
      <c r="Q1570" s="35"/>
      <c r="R1570" s="35"/>
      <c r="S1570" s="35"/>
      <c r="T1570" s="35"/>
      <c r="U1570" s="35"/>
      <c r="V1570" s="35"/>
      <c r="W1570" s="35"/>
      <c r="X1570" s="35"/>
    </row>
    <row r="1571" spans="1:24" ht="25.5">
      <c r="A1571" s="36">
        <v>1569</v>
      </c>
      <c r="B1571" s="7" t="s">
        <v>144</v>
      </c>
      <c r="C1571" s="4" t="s">
        <v>7</v>
      </c>
      <c r="D1571" s="4" t="s">
        <v>6</v>
      </c>
      <c r="E1571" s="37">
        <v>20</v>
      </c>
      <c r="F1571" s="37">
        <v>13.2</v>
      </c>
      <c r="G1571" s="6" t="s">
        <v>141</v>
      </c>
      <c r="H1571" s="5">
        <v>10</v>
      </c>
      <c r="I1571" s="4" t="s">
        <v>52</v>
      </c>
      <c r="J1571" s="3" t="s">
        <v>3</v>
      </c>
      <c r="K1571" s="2">
        <v>2011</v>
      </c>
      <c r="L1571" s="38" t="s">
        <v>2</v>
      </c>
      <c r="M1571" s="8" t="s">
        <v>111</v>
      </c>
      <c r="N1571" s="39"/>
      <c r="O1571" s="35"/>
      <c r="P1571" s="35"/>
      <c r="Q1571" s="35"/>
      <c r="R1571" s="35"/>
      <c r="S1571" s="35"/>
      <c r="T1571" s="35"/>
      <c r="U1571" s="35"/>
      <c r="V1571" s="35"/>
      <c r="W1571" s="35"/>
      <c r="X1571" s="35"/>
    </row>
    <row r="1572" spans="1:24" ht="25.5">
      <c r="A1572" s="36">
        <v>1570</v>
      </c>
      <c r="B1572" s="7" t="s">
        <v>143</v>
      </c>
      <c r="C1572" s="4" t="s">
        <v>10</v>
      </c>
      <c r="D1572" s="4" t="s">
        <v>9</v>
      </c>
      <c r="E1572" s="37">
        <v>57</v>
      </c>
      <c r="F1572" s="37">
        <v>50</v>
      </c>
      <c r="G1572" s="6" t="s">
        <v>5</v>
      </c>
      <c r="H1572" s="5">
        <v>8.4</v>
      </c>
      <c r="I1572" s="4" t="s">
        <v>52</v>
      </c>
      <c r="J1572" s="3" t="s">
        <v>3</v>
      </c>
      <c r="K1572" s="2">
        <v>1986</v>
      </c>
      <c r="L1572" s="38" t="s">
        <v>2</v>
      </c>
      <c r="M1572" s="8" t="s">
        <v>111</v>
      </c>
      <c r="N1572" s="39"/>
      <c r="O1572" s="35"/>
      <c r="P1572" s="35"/>
      <c r="Q1572" s="35"/>
      <c r="R1572" s="35"/>
      <c r="S1572" s="35"/>
      <c r="T1572" s="35"/>
      <c r="U1572" s="35"/>
      <c r="V1572" s="35"/>
      <c r="W1572" s="35"/>
      <c r="X1572" s="35"/>
    </row>
    <row r="1573" spans="1:24" ht="25.5">
      <c r="A1573" s="36">
        <v>1571</v>
      </c>
      <c r="B1573" s="7" t="s">
        <v>143</v>
      </c>
      <c r="C1573" s="4" t="s">
        <v>10</v>
      </c>
      <c r="D1573" s="4" t="s">
        <v>6</v>
      </c>
      <c r="E1573" s="37">
        <v>57</v>
      </c>
      <c r="F1573" s="37">
        <v>50</v>
      </c>
      <c r="G1573" s="6" t="s">
        <v>5</v>
      </c>
      <c r="H1573" s="5">
        <v>8.4</v>
      </c>
      <c r="I1573" s="4" t="s">
        <v>52</v>
      </c>
      <c r="J1573" s="3" t="s">
        <v>3</v>
      </c>
      <c r="K1573" s="2">
        <v>1986</v>
      </c>
      <c r="L1573" s="38" t="s">
        <v>2</v>
      </c>
      <c r="M1573" s="8" t="s">
        <v>111</v>
      </c>
      <c r="N1573" s="39"/>
      <c r="O1573" s="35"/>
      <c r="P1573" s="35"/>
      <c r="Q1573" s="35"/>
      <c r="R1573" s="35"/>
      <c r="S1573" s="35"/>
      <c r="T1573" s="35"/>
      <c r="U1573" s="35"/>
      <c r="V1573" s="35"/>
      <c r="W1573" s="35"/>
      <c r="X1573" s="35"/>
    </row>
    <row r="1574" spans="1:24" ht="25.5">
      <c r="A1574" s="36">
        <v>1572</v>
      </c>
      <c r="B1574" s="7" t="s">
        <v>143</v>
      </c>
      <c r="C1574" s="4" t="s">
        <v>7</v>
      </c>
      <c r="D1574" s="4" t="s">
        <v>9</v>
      </c>
      <c r="E1574" s="37">
        <v>20</v>
      </c>
      <c r="F1574" s="37">
        <v>13.2</v>
      </c>
      <c r="G1574" s="6" t="s">
        <v>141</v>
      </c>
      <c r="H1574" s="5">
        <v>8.4</v>
      </c>
      <c r="I1574" s="4" t="s">
        <v>52</v>
      </c>
      <c r="J1574" s="3" t="s">
        <v>3</v>
      </c>
      <c r="K1574" s="2">
        <v>2011</v>
      </c>
      <c r="L1574" s="38" t="s">
        <v>2</v>
      </c>
      <c r="M1574" s="8" t="s">
        <v>111</v>
      </c>
      <c r="N1574" s="39"/>
      <c r="O1574" s="35"/>
      <c r="P1574" s="35"/>
      <c r="Q1574" s="35"/>
      <c r="R1574" s="35"/>
      <c r="S1574" s="35"/>
      <c r="T1574" s="35"/>
      <c r="U1574" s="35"/>
      <c r="V1574" s="35"/>
      <c r="W1574" s="35"/>
      <c r="X1574" s="35"/>
    </row>
    <row r="1575" spans="1:24" ht="25.5">
      <c r="A1575" s="36">
        <v>1573</v>
      </c>
      <c r="B1575" s="7" t="s">
        <v>143</v>
      </c>
      <c r="C1575" s="4" t="s">
        <v>7</v>
      </c>
      <c r="D1575" s="4" t="s">
        <v>6</v>
      </c>
      <c r="E1575" s="37">
        <v>20</v>
      </c>
      <c r="F1575" s="37">
        <v>13.2</v>
      </c>
      <c r="G1575" s="6" t="s">
        <v>141</v>
      </c>
      <c r="H1575" s="5">
        <v>8.4</v>
      </c>
      <c r="I1575" s="4" t="s">
        <v>52</v>
      </c>
      <c r="J1575" s="3" t="s">
        <v>3</v>
      </c>
      <c r="K1575" s="2">
        <v>2011</v>
      </c>
      <c r="L1575" s="38" t="s">
        <v>2</v>
      </c>
      <c r="M1575" s="8" t="s">
        <v>111</v>
      </c>
      <c r="N1575" s="39"/>
      <c r="O1575" s="35"/>
      <c r="P1575" s="35"/>
      <c r="Q1575" s="35"/>
      <c r="R1575" s="35"/>
      <c r="S1575" s="35"/>
      <c r="T1575" s="35"/>
      <c r="U1575" s="35"/>
      <c r="V1575" s="35"/>
      <c r="W1575" s="35"/>
      <c r="X1575" s="35"/>
    </row>
    <row r="1576" spans="1:24" ht="25.5">
      <c r="A1576" s="36">
        <v>1574</v>
      </c>
      <c r="B1576" s="7" t="s">
        <v>142</v>
      </c>
      <c r="C1576" s="4" t="s">
        <v>10</v>
      </c>
      <c r="D1576" s="4" t="s">
        <v>9</v>
      </c>
      <c r="E1576" s="37">
        <v>76</v>
      </c>
      <c r="F1576" s="37">
        <v>69</v>
      </c>
      <c r="G1576" s="6" t="s">
        <v>5</v>
      </c>
      <c r="H1576" s="5">
        <v>42.2</v>
      </c>
      <c r="I1576" s="4" t="s">
        <v>52</v>
      </c>
      <c r="J1576" s="3" t="s">
        <v>3</v>
      </c>
      <c r="K1576" s="2">
        <v>1986</v>
      </c>
      <c r="L1576" s="38" t="s">
        <v>2</v>
      </c>
      <c r="M1576" s="8" t="s">
        <v>111</v>
      </c>
      <c r="N1576" s="39"/>
      <c r="O1576" s="35"/>
      <c r="P1576" s="35"/>
      <c r="Q1576" s="35"/>
      <c r="R1576" s="35"/>
      <c r="S1576" s="35"/>
      <c r="T1576" s="35"/>
      <c r="U1576" s="35"/>
      <c r="V1576" s="35"/>
      <c r="W1576" s="35"/>
      <c r="X1576" s="35"/>
    </row>
    <row r="1577" spans="1:24" ht="25.5">
      <c r="A1577" s="36">
        <v>1575</v>
      </c>
      <c r="B1577" s="7" t="s">
        <v>142</v>
      </c>
      <c r="C1577" s="4" t="s">
        <v>10</v>
      </c>
      <c r="D1577" s="4" t="s">
        <v>6</v>
      </c>
      <c r="E1577" s="37">
        <v>76</v>
      </c>
      <c r="F1577" s="37">
        <v>69</v>
      </c>
      <c r="G1577" s="6" t="s">
        <v>5</v>
      </c>
      <c r="H1577" s="5">
        <v>42.2</v>
      </c>
      <c r="I1577" s="4" t="s">
        <v>52</v>
      </c>
      <c r="J1577" s="3" t="s">
        <v>3</v>
      </c>
      <c r="K1577" s="2">
        <v>1986</v>
      </c>
      <c r="L1577" s="38" t="s">
        <v>2</v>
      </c>
      <c r="M1577" s="8" t="s">
        <v>111</v>
      </c>
      <c r="N1577" s="39"/>
      <c r="O1577" s="35"/>
      <c r="P1577" s="35"/>
      <c r="Q1577" s="35"/>
      <c r="R1577" s="35"/>
      <c r="S1577" s="35"/>
      <c r="T1577" s="35"/>
      <c r="U1577" s="35"/>
      <c r="V1577" s="35"/>
      <c r="W1577" s="35"/>
      <c r="X1577" s="35"/>
    </row>
    <row r="1578" spans="1:24" ht="25.5">
      <c r="A1578" s="36">
        <v>1576</v>
      </c>
      <c r="B1578" s="7" t="s">
        <v>142</v>
      </c>
      <c r="C1578" s="4" t="s">
        <v>7</v>
      </c>
      <c r="D1578" s="4" t="s">
        <v>9</v>
      </c>
      <c r="E1578" s="37">
        <v>20</v>
      </c>
      <c r="F1578" s="37">
        <v>13.2</v>
      </c>
      <c r="G1578" s="6" t="s">
        <v>141</v>
      </c>
      <c r="H1578" s="5">
        <v>42.2</v>
      </c>
      <c r="I1578" s="4" t="s">
        <v>52</v>
      </c>
      <c r="J1578" s="3" t="s">
        <v>3</v>
      </c>
      <c r="K1578" s="2">
        <v>2011</v>
      </c>
      <c r="L1578" s="38" t="s">
        <v>2</v>
      </c>
      <c r="M1578" s="8" t="s">
        <v>111</v>
      </c>
      <c r="N1578" s="39"/>
      <c r="O1578" s="35"/>
      <c r="P1578" s="35"/>
      <c r="Q1578" s="35"/>
      <c r="R1578" s="35"/>
      <c r="S1578" s="35"/>
      <c r="T1578" s="35"/>
      <c r="U1578" s="35"/>
      <c r="V1578" s="35"/>
      <c r="W1578" s="35"/>
      <c r="X1578" s="35"/>
    </row>
    <row r="1579" spans="1:24" ht="25.5">
      <c r="A1579" s="36">
        <v>1577</v>
      </c>
      <c r="B1579" s="7" t="s">
        <v>142</v>
      </c>
      <c r="C1579" s="4" t="s">
        <v>7</v>
      </c>
      <c r="D1579" s="4" t="s">
        <v>6</v>
      </c>
      <c r="E1579" s="37">
        <v>20</v>
      </c>
      <c r="F1579" s="37">
        <v>13.2</v>
      </c>
      <c r="G1579" s="6" t="s">
        <v>141</v>
      </c>
      <c r="H1579" s="5">
        <v>42.2</v>
      </c>
      <c r="I1579" s="4" t="s">
        <v>52</v>
      </c>
      <c r="J1579" s="3" t="s">
        <v>3</v>
      </c>
      <c r="K1579" s="2">
        <v>2011</v>
      </c>
      <c r="L1579" s="38" t="s">
        <v>2</v>
      </c>
      <c r="M1579" s="8" t="s">
        <v>111</v>
      </c>
      <c r="N1579" s="39"/>
      <c r="O1579" s="35"/>
      <c r="P1579" s="35"/>
      <c r="Q1579" s="35"/>
      <c r="R1579" s="35"/>
      <c r="S1579" s="35"/>
      <c r="T1579" s="35"/>
      <c r="U1579" s="35"/>
      <c r="V1579" s="35"/>
      <c r="W1579" s="35"/>
      <c r="X1579" s="35"/>
    </row>
    <row r="1580" spans="1:24" ht="25.5">
      <c r="A1580" s="36">
        <v>1578</v>
      </c>
      <c r="B1580" s="7" t="s">
        <v>140</v>
      </c>
      <c r="C1580" s="4" t="s">
        <v>10</v>
      </c>
      <c r="D1580" s="4" t="s">
        <v>9</v>
      </c>
      <c r="E1580" s="37">
        <v>114</v>
      </c>
      <c r="F1580" s="37">
        <v>105</v>
      </c>
      <c r="G1580" s="6" t="s">
        <v>5</v>
      </c>
      <c r="H1580" s="5">
        <v>52.6</v>
      </c>
      <c r="I1580" s="4" t="s">
        <v>52</v>
      </c>
      <c r="J1580" s="3" t="s">
        <v>3</v>
      </c>
      <c r="K1580" s="2">
        <v>1990</v>
      </c>
      <c r="L1580" s="38" t="s">
        <v>2</v>
      </c>
      <c r="M1580" s="8" t="s">
        <v>111</v>
      </c>
      <c r="N1580" s="39"/>
      <c r="O1580" s="35"/>
      <c r="P1580" s="35"/>
      <c r="Q1580" s="35"/>
      <c r="R1580" s="35"/>
      <c r="S1580" s="35"/>
      <c r="T1580" s="35"/>
      <c r="U1580" s="35"/>
      <c r="V1580" s="35"/>
      <c r="W1580" s="35"/>
      <c r="X1580" s="35"/>
    </row>
    <row r="1581" spans="1:24" ht="25.5">
      <c r="A1581" s="36">
        <v>1579</v>
      </c>
      <c r="B1581" s="7" t="s">
        <v>140</v>
      </c>
      <c r="C1581" s="4" t="s">
        <v>10</v>
      </c>
      <c r="D1581" s="4" t="s">
        <v>6</v>
      </c>
      <c r="E1581" s="37">
        <v>114</v>
      </c>
      <c r="F1581" s="37">
        <v>105</v>
      </c>
      <c r="G1581" s="6" t="s">
        <v>5</v>
      </c>
      <c r="H1581" s="5">
        <v>52.6</v>
      </c>
      <c r="I1581" s="4" t="s">
        <v>52</v>
      </c>
      <c r="J1581" s="3" t="s">
        <v>3</v>
      </c>
      <c r="K1581" s="2">
        <v>1990</v>
      </c>
      <c r="L1581" s="38" t="s">
        <v>2</v>
      </c>
      <c r="M1581" s="8" t="s">
        <v>111</v>
      </c>
      <c r="N1581" s="39"/>
      <c r="O1581" s="35"/>
      <c r="P1581" s="35"/>
      <c r="Q1581" s="35"/>
      <c r="R1581" s="35"/>
      <c r="S1581" s="35"/>
      <c r="T1581" s="35"/>
      <c r="U1581" s="35"/>
      <c r="V1581" s="35"/>
      <c r="W1581" s="35"/>
      <c r="X1581" s="35"/>
    </row>
    <row r="1582" spans="1:24" ht="25.5">
      <c r="A1582" s="36">
        <v>1580</v>
      </c>
      <c r="B1582" s="7" t="s">
        <v>139</v>
      </c>
      <c r="C1582" s="4" t="s">
        <v>10</v>
      </c>
      <c r="D1582" s="4" t="s">
        <v>9</v>
      </c>
      <c r="E1582" s="37">
        <v>89</v>
      </c>
      <c r="F1582" s="37">
        <v>82</v>
      </c>
      <c r="G1582" s="6" t="s">
        <v>5</v>
      </c>
      <c r="H1582" s="5">
        <v>1.2</v>
      </c>
      <c r="I1582" s="4" t="s">
        <v>52</v>
      </c>
      <c r="J1582" s="3" t="s">
        <v>3</v>
      </c>
      <c r="K1582" s="2">
        <v>1993</v>
      </c>
      <c r="L1582" s="38" t="s">
        <v>2</v>
      </c>
      <c r="M1582" s="8" t="s">
        <v>111</v>
      </c>
      <c r="N1582" s="39"/>
      <c r="O1582" s="35"/>
      <c r="P1582" s="35"/>
      <c r="Q1582" s="35"/>
      <c r="R1582" s="35"/>
      <c r="S1582" s="35"/>
      <c r="T1582" s="35"/>
      <c r="U1582" s="35"/>
      <c r="V1582" s="35"/>
      <c r="W1582" s="35"/>
      <c r="X1582" s="35"/>
    </row>
    <row r="1583" spans="1:24" ht="25.5">
      <c r="A1583" s="36">
        <v>1581</v>
      </c>
      <c r="B1583" s="7" t="s">
        <v>139</v>
      </c>
      <c r="C1583" s="4" t="s">
        <v>10</v>
      </c>
      <c r="D1583" s="4" t="s">
        <v>6</v>
      </c>
      <c r="E1583" s="37">
        <v>89</v>
      </c>
      <c r="F1583" s="37">
        <v>82</v>
      </c>
      <c r="G1583" s="6" t="s">
        <v>5</v>
      </c>
      <c r="H1583" s="5">
        <v>1.2</v>
      </c>
      <c r="I1583" s="4" t="s">
        <v>52</v>
      </c>
      <c r="J1583" s="3" t="s">
        <v>3</v>
      </c>
      <c r="K1583" s="2">
        <v>1993</v>
      </c>
      <c r="L1583" s="38" t="s">
        <v>2</v>
      </c>
      <c r="M1583" s="8" t="s">
        <v>111</v>
      </c>
      <c r="N1583" s="39"/>
      <c r="O1583" s="35"/>
      <c r="P1583" s="35"/>
      <c r="Q1583" s="35"/>
      <c r="R1583" s="35"/>
      <c r="S1583" s="35"/>
      <c r="T1583" s="35"/>
      <c r="U1583" s="35"/>
      <c r="V1583" s="35"/>
      <c r="W1583" s="35"/>
      <c r="X1583" s="35"/>
    </row>
    <row r="1584" spans="1:24" ht="25.5">
      <c r="A1584" s="36">
        <v>1582</v>
      </c>
      <c r="B1584" s="7" t="s">
        <v>138</v>
      </c>
      <c r="C1584" s="4" t="s">
        <v>10</v>
      </c>
      <c r="D1584" s="4" t="s">
        <v>9</v>
      </c>
      <c r="E1584" s="37">
        <v>159</v>
      </c>
      <c r="F1584" s="37">
        <v>150</v>
      </c>
      <c r="G1584" s="6" t="s">
        <v>5</v>
      </c>
      <c r="H1584" s="5">
        <f>6.2+47.5+4+14.8+4</f>
        <v>76.5</v>
      </c>
      <c r="I1584" s="4" t="s">
        <v>52</v>
      </c>
      <c r="J1584" s="3" t="s">
        <v>3</v>
      </c>
      <c r="K1584" s="2">
        <v>2018</v>
      </c>
      <c r="L1584" s="38" t="s">
        <v>2</v>
      </c>
      <c r="M1584" s="8" t="s">
        <v>111</v>
      </c>
      <c r="N1584" s="39">
        <v>21</v>
      </c>
      <c r="O1584" s="35"/>
      <c r="P1584" s="35"/>
      <c r="Q1584" s="35"/>
      <c r="R1584" s="35"/>
      <c r="S1584" s="35"/>
      <c r="T1584" s="35"/>
      <c r="U1584" s="35"/>
      <c r="V1584" s="35"/>
      <c r="W1584" s="35"/>
      <c r="X1584" s="35"/>
    </row>
    <row r="1585" spans="1:24" ht="25.5">
      <c r="A1585" s="36">
        <v>1583</v>
      </c>
      <c r="B1585" s="7" t="s">
        <v>138</v>
      </c>
      <c r="C1585" s="4" t="s">
        <v>10</v>
      </c>
      <c r="D1585" s="4" t="s">
        <v>6</v>
      </c>
      <c r="E1585" s="37">
        <v>159</v>
      </c>
      <c r="F1585" s="37">
        <v>150</v>
      </c>
      <c r="G1585" s="6" t="s">
        <v>5</v>
      </c>
      <c r="H1585" s="5">
        <f>6.2+47.5+4+14.8+4</f>
        <v>76.5</v>
      </c>
      <c r="I1585" s="4" t="s">
        <v>52</v>
      </c>
      <c r="J1585" s="3" t="s">
        <v>3</v>
      </c>
      <c r="K1585" s="2">
        <v>2018</v>
      </c>
      <c r="L1585" s="38" t="s">
        <v>2</v>
      </c>
      <c r="M1585" s="8" t="s">
        <v>111</v>
      </c>
      <c r="N1585" s="39">
        <v>21</v>
      </c>
      <c r="O1585" s="35"/>
      <c r="P1585" s="35"/>
      <c r="Q1585" s="35"/>
      <c r="R1585" s="35"/>
      <c r="S1585" s="35"/>
      <c r="T1585" s="35"/>
      <c r="U1585" s="35"/>
      <c r="V1585" s="35"/>
      <c r="W1585" s="35"/>
      <c r="X1585" s="35"/>
    </row>
    <row r="1586" spans="1:24" ht="25.5">
      <c r="A1586" s="36">
        <v>1584</v>
      </c>
      <c r="B1586" s="7" t="s">
        <v>138</v>
      </c>
      <c r="C1586" s="4" t="s">
        <v>7</v>
      </c>
      <c r="D1586" s="4" t="s">
        <v>9</v>
      </c>
      <c r="E1586" s="37">
        <v>40</v>
      </c>
      <c r="F1586" s="37">
        <v>33</v>
      </c>
      <c r="G1586" s="6" t="s">
        <v>5</v>
      </c>
      <c r="H1586" s="5">
        <f>6.1+47.5+4+14.4+4</f>
        <v>76</v>
      </c>
      <c r="I1586" s="4" t="s">
        <v>52</v>
      </c>
      <c r="J1586" s="3" t="s">
        <v>3</v>
      </c>
      <c r="K1586" s="2">
        <v>2018</v>
      </c>
      <c r="L1586" s="38" t="s">
        <v>2</v>
      </c>
      <c r="M1586" s="8" t="s">
        <v>111</v>
      </c>
      <c r="N1586" s="39">
        <v>21</v>
      </c>
      <c r="O1586" s="35"/>
      <c r="P1586" s="35"/>
      <c r="Q1586" s="35"/>
      <c r="R1586" s="35"/>
      <c r="S1586" s="35"/>
      <c r="T1586" s="35"/>
      <c r="U1586" s="35"/>
      <c r="V1586" s="35"/>
      <c r="W1586" s="35"/>
      <c r="X1586" s="35"/>
    </row>
    <row r="1587" spans="1:24" ht="25.5">
      <c r="A1587" s="36">
        <v>1585</v>
      </c>
      <c r="B1587" s="7" t="s">
        <v>138</v>
      </c>
      <c r="C1587" s="4" t="s">
        <v>7</v>
      </c>
      <c r="D1587" s="4" t="s">
        <v>6</v>
      </c>
      <c r="E1587" s="37">
        <v>25</v>
      </c>
      <c r="F1587" s="37">
        <v>18.600000000000001</v>
      </c>
      <c r="G1587" s="6" t="s">
        <v>5</v>
      </c>
      <c r="H1587" s="5">
        <f>6.1+47.5+4+14.4+4</f>
        <v>76</v>
      </c>
      <c r="I1587" s="4" t="s">
        <v>52</v>
      </c>
      <c r="J1587" s="3" t="s">
        <v>3</v>
      </c>
      <c r="K1587" s="2">
        <v>2018</v>
      </c>
      <c r="L1587" s="38" t="s">
        <v>2</v>
      </c>
      <c r="M1587" s="8" t="s">
        <v>111</v>
      </c>
      <c r="N1587" s="39">
        <v>21</v>
      </c>
      <c r="O1587" s="35"/>
      <c r="P1587" s="35"/>
      <c r="Q1587" s="35"/>
      <c r="R1587" s="35"/>
      <c r="S1587" s="35"/>
      <c r="T1587" s="35"/>
      <c r="U1587" s="35"/>
      <c r="V1587" s="35"/>
      <c r="W1587" s="35"/>
      <c r="X1587" s="35"/>
    </row>
    <row r="1588" spans="1:24" ht="25.5">
      <c r="A1588" s="36">
        <v>1586</v>
      </c>
      <c r="B1588" s="7" t="s">
        <v>137</v>
      </c>
      <c r="C1588" s="4" t="s">
        <v>10</v>
      </c>
      <c r="D1588" s="4" t="s">
        <v>9</v>
      </c>
      <c r="E1588" s="37">
        <v>159</v>
      </c>
      <c r="F1588" s="37">
        <v>150</v>
      </c>
      <c r="G1588" s="6" t="s">
        <v>5</v>
      </c>
      <c r="H1588" s="5">
        <f>15.5+1.7+10.3+1.5+3</f>
        <v>32</v>
      </c>
      <c r="I1588" s="4" t="s">
        <v>52</v>
      </c>
      <c r="J1588" s="3" t="s">
        <v>3</v>
      </c>
      <c r="K1588" s="2">
        <v>2018</v>
      </c>
      <c r="L1588" s="38" t="s">
        <v>2</v>
      </c>
      <c r="M1588" s="8" t="s">
        <v>111</v>
      </c>
      <c r="N1588" s="39">
        <v>21</v>
      </c>
      <c r="O1588" s="35"/>
      <c r="P1588" s="35"/>
      <c r="Q1588" s="35"/>
      <c r="R1588" s="35"/>
      <c r="S1588" s="35"/>
      <c r="T1588" s="35"/>
      <c r="U1588" s="35"/>
      <c r="V1588" s="35"/>
      <c r="W1588" s="35"/>
      <c r="X1588" s="35"/>
    </row>
    <row r="1589" spans="1:24" ht="25.5">
      <c r="A1589" s="36">
        <v>1587</v>
      </c>
      <c r="B1589" s="7" t="s">
        <v>137</v>
      </c>
      <c r="C1589" s="4" t="s">
        <v>10</v>
      </c>
      <c r="D1589" s="4" t="s">
        <v>6</v>
      </c>
      <c r="E1589" s="37">
        <v>159</v>
      </c>
      <c r="F1589" s="37">
        <v>150</v>
      </c>
      <c r="G1589" s="6" t="s">
        <v>5</v>
      </c>
      <c r="H1589" s="5">
        <f>15.5+1.7+10.3+1.5+3</f>
        <v>32</v>
      </c>
      <c r="I1589" s="4" t="s">
        <v>52</v>
      </c>
      <c r="J1589" s="3" t="s">
        <v>3</v>
      </c>
      <c r="K1589" s="2">
        <v>2018</v>
      </c>
      <c r="L1589" s="38" t="s">
        <v>2</v>
      </c>
      <c r="M1589" s="8" t="s">
        <v>111</v>
      </c>
      <c r="N1589" s="39">
        <v>21</v>
      </c>
      <c r="O1589" s="35"/>
      <c r="P1589" s="35"/>
      <c r="Q1589" s="35"/>
      <c r="R1589" s="35"/>
      <c r="S1589" s="35"/>
      <c r="T1589" s="35"/>
      <c r="U1589" s="35"/>
      <c r="V1589" s="35"/>
      <c r="W1589" s="35"/>
      <c r="X1589" s="35"/>
    </row>
    <row r="1590" spans="1:24" ht="25.5">
      <c r="A1590" s="36">
        <v>1588</v>
      </c>
      <c r="B1590" s="7" t="s">
        <v>137</v>
      </c>
      <c r="C1590" s="4" t="s">
        <v>7</v>
      </c>
      <c r="D1590" s="4" t="s">
        <v>9</v>
      </c>
      <c r="E1590" s="37">
        <v>40</v>
      </c>
      <c r="F1590" s="37">
        <v>33</v>
      </c>
      <c r="G1590" s="6" t="s">
        <v>5</v>
      </c>
      <c r="H1590" s="5">
        <f>15.1+1.4+10+1.5+3</f>
        <v>31</v>
      </c>
      <c r="I1590" s="4" t="s">
        <v>52</v>
      </c>
      <c r="J1590" s="3" t="s">
        <v>3</v>
      </c>
      <c r="K1590" s="2">
        <v>2018</v>
      </c>
      <c r="L1590" s="38" t="s">
        <v>2</v>
      </c>
      <c r="M1590" s="8" t="s">
        <v>111</v>
      </c>
      <c r="N1590" s="39">
        <v>21</v>
      </c>
      <c r="O1590" s="35"/>
      <c r="P1590" s="35"/>
      <c r="Q1590" s="35"/>
      <c r="R1590" s="35"/>
      <c r="S1590" s="35"/>
      <c r="T1590" s="35"/>
      <c r="U1590" s="35"/>
      <c r="V1590" s="35"/>
      <c r="W1590" s="35"/>
      <c r="X1590" s="35"/>
    </row>
    <row r="1591" spans="1:24" ht="25.5">
      <c r="A1591" s="36">
        <v>1589</v>
      </c>
      <c r="B1591" s="7" t="s">
        <v>137</v>
      </c>
      <c r="C1591" s="4" t="s">
        <v>7</v>
      </c>
      <c r="D1591" s="4" t="s">
        <v>6</v>
      </c>
      <c r="E1591" s="37">
        <v>25</v>
      </c>
      <c r="F1591" s="37">
        <v>18.600000000000001</v>
      </c>
      <c r="G1591" s="6" t="s">
        <v>5</v>
      </c>
      <c r="H1591" s="5">
        <f>15.1+1.4+10+1.5+3</f>
        <v>31</v>
      </c>
      <c r="I1591" s="4" t="s">
        <v>52</v>
      </c>
      <c r="J1591" s="3" t="s">
        <v>3</v>
      </c>
      <c r="K1591" s="2">
        <v>2018</v>
      </c>
      <c r="L1591" s="38" t="s">
        <v>2</v>
      </c>
      <c r="M1591" s="8" t="s">
        <v>111</v>
      </c>
      <c r="N1591" s="39">
        <v>21</v>
      </c>
      <c r="O1591" s="35"/>
      <c r="P1591" s="35"/>
      <c r="Q1591" s="35"/>
      <c r="R1591" s="35"/>
      <c r="S1591" s="35"/>
      <c r="T1591" s="35"/>
      <c r="U1591" s="35"/>
      <c r="V1591" s="35"/>
      <c r="W1591" s="35"/>
      <c r="X1591" s="35"/>
    </row>
    <row r="1592" spans="1:24" ht="25.5">
      <c r="A1592" s="36">
        <v>1590</v>
      </c>
      <c r="B1592" s="7" t="s">
        <v>136</v>
      </c>
      <c r="C1592" s="4" t="s">
        <v>10</v>
      </c>
      <c r="D1592" s="4" t="s">
        <v>9</v>
      </c>
      <c r="E1592" s="37">
        <v>159</v>
      </c>
      <c r="F1592" s="37">
        <v>150</v>
      </c>
      <c r="G1592" s="6" t="s">
        <v>5</v>
      </c>
      <c r="H1592" s="5">
        <v>180</v>
      </c>
      <c r="I1592" s="4" t="s">
        <v>52</v>
      </c>
      <c r="J1592" s="3" t="s">
        <v>3</v>
      </c>
      <c r="K1592" s="2">
        <v>2018</v>
      </c>
      <c r="L1592" s="38" t="s">
        <v>2</v>
      </c>
      <c r="M1592" s="8" t="s">
        <v>111</v>
      </c>
      <c r="N1592" s="39">
        <v>21</v>
      </c>
      <c r="O1592" s="35"/>
      <c r="P1592" s="35"/>
      <c r="Q1592" s="35"/>
      <c r="R1592" s="35"/>
      <c r="S1592" s="35"/>
      <c r="T1592" s="35"/>
      <c r="U1592" s="35"/>
      <c r="V1592" s="35"/>
      <c r="W1592" s="35"/>
      <c r="X1592" s="35"/>
    </row>
    <row r="1593" spans="1:24" ht="25.5">
      <c r="A1593" s="36">
        <v>1591</v>
      </c>
      <c r="B1593" s="7" t="s">
        <v>136</v>
      </c>
      <c r="C1593" s="4" t="s">
        <v>10</v>
      </c>
      <c r="D1593" s="4" t="s">
        <v>6</v>
      </c>
      <c r="E1593" s="37">
        <v>159</v>
      </c>
      <c r="F1593" s="37">
        <v>150</v>
      </c>
      <c r="G1593" s="6" t="s">
        <v>5</v>
      </c>
      <c r="H1593" s="5">
        <v>180</v>
      </c>
      <c r="I1593" s="4" t="s">
        <v>52</v>
      </c>
      <c r="J1593" s="3" t="s">
        <v>3</v>
      </c>
      <c r="K1593" s="2">
        <v>2018</v>
      </c>
      <c r="L1593" s="38" t="s">
        <v>2</v>
      </c>
      <c r="M1593" s="8" t="s">
        <v>111</v>
      </c>
      <c r="N1593" s="39">
        <v>21</v>
      </c>
      <c r="O1593" s="35"/>
      <c r="P1593" s="35"/>
      <c r="Q1593" s="35"/>
      <c r="R1593" s="35"/>
      <c r="S1593" s="35"/>
      <c r="T1593" s="35"/>
      <c r="U1593" s="35"/>
      <c r="V1593" s="35"/>
      <c r="W1593" s="35"/>
      <c r="X1593" s="35"/>
    </row>
    <row r="1594" spans="1:24" ht="25.5">
      <c r="A1594" s="36">
        <v>1592</v>
      </c>
      <c r="B1594" s="7" t="s">
        <v>136</v>
      </c>
      <c r="C1594" s="4" t="s">
        <v>7</v>
      </c>
      <c r="D1594" s="4" t="s">
        <v>9</v>
      </c>
      <c r="E1594" s="37">
        <v>40</v>
      </c>
      <c r="F1594" s="37">
        <v>33</v>
      </c>
      <c r="G1594" s="6" t="s">
        <v>5</v>
      </c>
      <c r="H1594" s="5">
        <v>180</v>
      </c>
      <c r="I1594" s="4" t="s">
        <v>52</v>
      </c>
      <c r="J1594" s="3" t="s">
        <v>3</v>
      </c>
      <c r="K1594" s="2">
        <v>2018</v>
      </c>
      <c r="L1594" s="38" t="s">
        <v>2</v>
      </c>
      <c r="M1594" s="8" t="s">
        <v>111</v>
      </c>
      <c r="N1594" s="39">
        <v>21</v>
      </c>
      <c r="O1594" s="35"/>
      <c r="P1594" s="35"/>
      <c r="Q1594" s="35"/>
      <c r="R1594" s="35"/>
      <c r="S1594" s="35"/>
      <c r="T1594" s="35"/>
      <c r="U1594" s="35"/>
      <c r="V1594" s="35"/>
      <c r="W1594" s="35"/>
      <c r="X1594" s="35"/>
    </row>
    <row r="1595" spans="1:24" ht="25.5">
      <c r="A1595" s="36">
        <v>1593</v>
      </c>
      <c r="B1595" s="7" t="s">
        <v>136</v>
      </c>
      <c r="C1595" s="4" t="s">
        <v>7</v>
      </c>
      <c r="D1595" s="4" t="s">
        <v>6</v>
      </c>
      <c r="E1595" s="37">
        <v>25</v>
      </c>
      <c r="F1595" s="37">
        <v>18.600000000000001</v>
      </c>
      <c r="G1595" s="6" t="s">
        <v>5</v>
      </c>
      <c r="H1595" s="5">
        <v>180</v>
      </c>
      <c r="I1595" s="4" t="s">
        <v>52</v>
      </c>
      <c r="J1595" s="3" t="s">
        <v>3</v>
      </c>
      <c r="K1595" s="2">
        <v>2018</v>
      </c>
      <c r="L1595" s="38" t="s">
        <v>2</v>
      </c>
      <c r="M1595" s="8" t="s">
        <v>111</v>
      </c>
      <c r="N1595" s="39">
        <v>21</v>
      </c>
      <c r="O1595" s="35"/>
      <c r="P1595" s="35"/>
      <c r="Q1595" s="35"/>
      <c r="R1595" s="35"/>
      <c r="S1595" s="35"/>
      <c r="T1595" s="35"/>
      <c r="U1595" s="35"/>
      <c r="V1595" s="35"/>
      <c r="W1595" s="35"/>
      <c r="X1595" s="35"/>
    </row>
    <row r="1596" spans="1:24" ht="25.5">
      <c r="A1596" s="36">
        <v>1594</v>
      </c>
      <c r="B1596" s="7" t="s">
        <v>135</v>
      </c>
      <c r="C1596" s="4" t="s">
        <v>10</v>
      </c>
      <c r="D1596" s="4" t="s">
        <v>9</v>
      </c>
      <c r="E1596" s="37">
        <v>159</v>
      </c>
      <c r="F1596" s="37">
        <v>150</v>
      </c>
      <c r="G1596" s="6" t="s">
        <v>5</v>
      </c>
      <c r="H1596" s="5">
        <f>75+3.5+6+3.5</f>
        <v>88</v>
      </c>
      <c r="I1596" s="4" t="s">
        <v>52</v>
      </c>
      <c r="J1596" s="3" t="s">
        <v>3</v>
      </c>
      <c r="K1596" s="2">
        <v>2018</v>
      </c>
      <c r="L1596" s="38" t="s">
        <v>2</v>
      </c>
      <c r="M1596" s="8" t="s">
        <v>111</v>
      </c>
      <c r="N1596" s="39">
        <v>21</v>
      </c>
      <c r="O1596" s="35"/>
      <c r="P1596" s="35"/>
      <c r="Q1596" s="35"/>
      <c r="R1596" s="35"/>
      <c r="S1596" s="35"/>
      <c r="T1596" s="35"/>
      <c r="U1596" s="35"/>
      <c r="V1596" s="35"/>
      <c r="W1596" s="35"/>
      <c r="X1596" s="35"/>
    </row>
    <row r="1597" spans="1:24" ht="25.5">
      <c r="A1597" s="36">
        <v>1595</v>
      </c>
      <c r="B1597" s="7" t="s">
        <v>135</v>
      </c>
      <c r="C1597" s="4" t="s">
        <v>10</v>
      </c>
      <c r="D1597" s="4" t="s">
        <v>6</v>
      </c>
      <c r="E1597" s="37">
        <v>159</v>
      </c>
      <c r="F1597" s="37">
        <v>150</v>
      </c>
      <c r="G1597" s="6" t="s">
        <v>5</v>
      </c>
      <c r="H1597" s="5">
        <f>75+3.5+6+3.5</f>
        <v>88</v>
      </c>
      <c r="I1597" s="4" t="s">
        <v>52</v>
      </c>
      <c r="J1597" s="3" t="s">
        <v>3</v>
      </c>
      <c r="K1597" s="2">
        <v>2018</v>
      </c>
      <c r="L1597" s="38" t="s">
        <v>2</v>
      </c>
      <c r="M1597" s="8" t="s">
        <v>111</v>
      </c>
      <c r="N1597" s="39">
        <v>21</v>
      </c>
      <c r="O1597" s="35"/>
      <c r="P1597" s="35"/>
      <c r="Q1597" s="35"/>
      <c r="R1597" s="35"/>
      <c r="S1597" s="35"/>
      <c r="T1597" s="35"/>
      <c r="U1597" s="35"/>
      <c r="V1597" s="35"/>
      <c r="W1597" s="35"/>
      <c r="X1597" s="35"/>
    </row>
    <row r="1598" spans="1:24" ht="25.5">
      <c r="A1598" s="36">
        <v>1596</v>
      </c>
      <c r="B1598" s="7" t="s">
        <v>135</v>
      </c>
      <c r="C1598" s="4" t="s">
        <v>7</v>
      </c>
      <c r="D1598" s="4" t="s">
        <v>9</v>
      </c>
      <c r="E1598" s="37">
        <v>40</v>
      </c>
      <c r="F1598" s="37">
        <v>33</v>
      </c>
      <c r="G1598" s="6" t="s">
        <v>5</v>
      </c>
      <c r="H1598" s="5">
        <f>75+3.5+6+3.5</f>
        <v>88</v>
      </c>
      <c r="I1598" s="4" t="s">
        <v>52</v>
      </c>
      <c r="J1598" s="3" t="s">
        <v>3</v>
      </c>
      <c r="K1598" s="2">
        <v>2018</v>
      </c>
      <c r="L1598" s="38" t="s">
        <v>2</v>
      </c>
      <c r="M1598" s="8" t="s">
        <v>111</v>
      </c>
      <c r="N1598" s="39">
        <v>21</v>
      </c>
      <c r="O1598" s="35"/>
      <c r="P1598" s="35"/>
      <c r="Q1598" s="35"/>
      <c r="R1598" s="35"/>
      <c r="S1598" s="35"/>
      <c r="T1598" s="35"/>
      <c r="U1598" s="35"/>
      <c r="V1598" s="35"/>
      <c r="W1598" s="35"/>
      <c r="X1598" s="35"/>
    </row>
    <row r="1599" spans="1:24" ht="25.5">
      <c r="A1599" s="36">
        <v>1597</v>
      </c>
      <c r="B1599" s="7" t="s">
        <v>135</v>
      </c>
      <c r="C1599" s="4" t="s">
        <v>7</v>
      </c>
      <c r="D1599" s="4" t="s">
        <v>6</v>
      </c>
      <c r="E1599" s="37">
        <v>25</v>
      </c>
      <c r="F1599" s="37">
        <v>18.600000000000001</v>
      </c>
      <c r="G1599" s="6" t="s">
        <v>5</v>
      </c>
      <c r="H1599" s="5">
        <f>75+3.5+6+3.5</f>
        <v>88</v>
      </c>
      <c r="I1599" s="4" t="s">
        <v>52</v>
      </c>
      <c r="J1599" s="3" t="s">
        <v>3</v>
      </c>
      <c r="K1599" s="2">
        <v>2018</v>
      </c>
      <c r="L1599" s="38" t="s">
        <v>2</v>
      </c>
      <c r="M1599" s="8" t="s">
        <v>111</v>
      </c>
      <c r="N1599" s="39">
        <v>21</v>
      </c>
      <c r="O1599" s="35"/>
      <c r="P1599" s="35"/>
      <c r="Q1599" s="35"/>
      <c r="R1599" s="35"/>
      <c r="S1599" s="35"/>
      <c r="T1599" s="35"/>
      <c r="U1599" s="35"/>
      <c r="V1599" s="35"/>
      <c r="W1599" s="35"/>
      <c r="X1599" s="35"/>
    </row>
    <row r="1600" spans="1:24" ht="25.5">
      <c r="A1600" s="36">
        <v>1598</v>
      </c>
      <c r="B1600" s="7" t="s">
        <v>134</v>
      </c>
      <c r="C1600" s="4" t="s">
        <v>10</v>
      </c>
      <c r="D1600" s="4" t="s">
        <v>9</v>
      </c>
      <c r="E1600" s="37">
        <v>159</v>
      </c>
      <c r="F1600" s="37">
        <v>150</v>
      </c>
      <c r="G1600" s="6" t="s">
        <v>5</v>
      </c>
      <c r="H1600" s="5">
        <f>47.5+2+13.5</f>
        <v>63</v>
      </c>
      <c r="I1600" s="4" t="s">
        <v>52</v>
      </c>
      <c r="J1600" s="3" t="s">
        <v>3</v>
      </c>
      <c r="K1600" s="2">
        <v>2018</v>
      </c>
      <c r="L1600" s="38" t="s">
        <v>2</v>
      </c>
      <c r="M1600" s="8" t="s">
        <v>111</v>
      </c>
      <c r="N1600" s="39">
        <v>21</v>
      </c>
      <c r="O1600" s="35"/>
      <c r="P1600" s="35"/>
      <c r="Q1600" s="35"/>
      <c r="R1600" s="35"/>
      <c r="S1600" s="35"/>
      <c r="T1600" s="35"/>
      <c r="U1600" s="35"/>
      <c r="V1600" s="35"/>
      <c r="W1600" s="35"/>
      <c r="X1600" s="35"/>
    </row>
    <row r="1601" spans="1:24" ht="25.5">
      <c r="A1601" s="36">
        <v>1599</v>
      </c>
      <c r="B1601" s="7" t="s">
        <v>134</v>
      </c>
      <c r="C1601" s="4" t="s">
        <v>10</v>
      </c>
      <c r="D1601" s="4" t="s">
        <v>6</v>
      </c>
      <c r="E1601" s="37">
        <v>159</v>
      </c>
      <c r="F1601" s="37">
        <v>150</v>
      </c>
      <c r="G1601" s="6" t="s">
        <v>5</v>
      </c>
      <c r="H1601" s="5">
        <f>47.5+2+13.5</f>
        <v>63</v>
      </c>
      <c r="I1601" s="4" t="s">
        <v>52</v>
      </c>
      <c r="J1601" s="3" t="s">
        <v>3</v>
      </c>
      <c r="K1601" s="2">
        <v>2018</v>
      </c>
      <c r="L1601" s="38" t="s">
        <v>2</v>
      </c>
      <c r="M1601" s="8" t="s">
        <v>111</v>
      </c>
      <c r="N1601" s="39">
        <v>21</v>
      </c>
      <c r="O1601" s="35"/>
      <c r="P1601" s="35"/>
      <c r="Q1601" s="35"/>
      <c r="R1601" s="35"/>
      <c r="S1601" s="35"/>
      <c r="T1601" s="35"/>
      <c r="U1601" s="35"/>
      <c r="V1601" s="35"/>
      <c r="W1601" s="35"/>
      <c r="X1601" s="35"/>
    </row>
    <row r="1602" spans="1:24" ht="25.5">
      <c r="A1602" s="36">
        <v>1600</v>
      </c>
      <c r="B1602" s="7" t="s">
        <v>134</v>
      </c>
      <c r="C1602" s="4" t="s">
        <v>7</v>
      </c>
      <c r="D1602" s="4" t="s">
        <v>9</v>
      </c>
      <c r="E1602" s="37">
        <v>40</v>
      </c>
      <c r="F1602" s="37">
        <v>33</v>
      </c>
      <c r="G1602" s="6" t="s">
        <v>5</v>
      </c>
      <c r="H1602" s="5">
        <f>47+2+13</f>
        <v>62</v>
      </c>
      <c r="I1602" s="4" t="s">
        <v>52</v>
      </c>
      <c r="J1602" s="3" t="s">
        <v>3</v>
      </c>
      <c r="K1602" s="2">
        <v>2018</v>
      </c>
      <c r="L1602" s="38" t="s">
        <v>2</v>
      </c>
      <c r="M1602" s="8" t="s">
        <v>111</v>
      </c>
      <c r="N1602" s="39">
        <v>21</v>
      </c>
      <c r="O1602" s="35"/>
      <c r="P1602" s="35"/>
      <c r="Q1602" s="35"/>
      <c r="R1602" s="35"/>
      <c r="S1602" s="35"/>
      <c r="T1602" s="35"/>
      <c r="U1602" s="35"/>
      <c r="V1602" s="35"/>
      <c r="W1602" s="35"/>
      <c r="X1602" s="35"/>
    </row>
    <row r="1603" spans="1:24" ht="25.5">
      <c r="A1603" s="36">
        <v>1601</v>
      </c>
      <c r="B1603" s="7" t="s">
        <v>134</v>
      </c>
      <c r="C1603" s="4" t="s">
        <v>7</v>
      </c>
      <c r="D1603" s="4" t="s">
        <v>6</v>
      </c>
      <c r="E1603" s="37">
        <v>25</v>
      </c>
      <c r="F1603" s="37">
        <v>18.600000000000001</v>
      </c>
      <c r="G1603" s="6" t="s">
        <v>5</v>
      </c>
      <c r="H1603" s="5">
        <f>47+2+13</f>
        <v>62</v>
      </c>
      <c r="I1603" s="4" t="s">
        <v>52</v>
      </c>
      <c r="J1603" s="3" t="s">
        <v>3</v>
      </c>
      <c r="K1603" s="2">
        <v>2018</v>
      </c>
      <c r="L1603" s="38" t="s">
        <v>2</v>
      </c>
      <c r="M1603" s="8" t="s">
        <v>111</v>
      </c>
      <c r="N1603" s="39">
        <v>21</v>
      </c>
      <c r="O1603" s="35"/>
      <c r="P1603" s="35"/>
      <c r="Q1603" s="35"/>
      <c r="R1603" s="35"/>
      <c r="S1603" s="35"/>
      <c r="T1603" s="35"/>
      <c r="U1603" s="35"/>
      <c r="V1603" s="35"/>
      <c r="W1603" s="35"/>
      <c r="X1603" s="35"/>
    </row>
    <row r="1604" spans="1:24" ht="25.5">
      <c r="A1604" s="36">
        <v>1602</v>
      </c>
      <c r="B1604" s="7" t="s">
        <v>133</v>
      </c>
      <c r="C1604" s="4" t="s">
        <v>10</v>
      </c>
      <c r="D1604" s="4" t="s">
        <v>9</v>
      </c>
      <c r="E1604" s="37">
        <v>219</v>
      </c>
      <c r="F1604" s="37">
        <v>207</v>
      </c>
      <c r="G1604" s="6" t="s">
        <v>5</v>
      </c>
      <c r="H1604" s="5">
        <f>35+10+6+18</f>
        <v>69</v>
      </c>
      <c r="I1604" s="4" t="s">
        <v>4</v>
      </c>
      <c r="J1604" s="3" t="s">
        <v>3</v>
      </c>
      <c r="K1604" s="2">
        <v>2018</v>
      </c>
      <c r="L1604" s="38" t="s">
        <v>2</v>
      </c>
      <c r="M1604" s="8" t="s">
        <v>111</v>
      </c>
      <c r="N1604" s="39">
        <v>21</v>
      </c>
      <c r="O1604" s="35"/>
      <c r="P1604" s="35"/>
      <c r="Q1604" s="35"/>
      <c r="R1604" s="35"/>
      <c r="S1604" s="35"/>
      <c r="T1604" s="35"/>
      <c r="U1604" s="35"/>
      <c r="V1604" s="35"/>
      <c r="W1604" s="35"/>
      <c r="X1604" s="35"/>
    </row>
    <row r="1605" spans="1:24" ht="25.5">
      <c r="A1605" s="36">
        <v>1603</v>
      </c>
      <c r="B1605" s="7" t="s">
        <v>133</v>
      </c>
      <c r="C1605" s="4" t="s">
        <v>10</v>
      </c>
      <c r="D1605" s="4" t="s">
        <v>6</v>
      </c>
      <c r="E1605" s="37">
        <v>219</v>
      </c>
      <c r="F1605" s="37">
        <v>207</v>
      </c>
      <c r="G1605" s="6" t="s">
        <v>5</v>
      </c>
      <c r="H1605" s="5">
        <f>35+10+6+18</f>
        <v>69</v>
      </c>
      <c r="I1605" s="4" t="s">
        <v>4</v>
      </c>
      <c r="J1605" s="3" t="s">
        <v>3</v>
      </c>
      <c r="K1605" s="2">
        <v>2018</v>
      </c>
      <c r="L1605" s="38" t="s">
        <v>2</v>
      </c>
      <c r="M1605" s="8" t="s">
        <v>111</v>
      </c>
      <c r="N1605" s="39">
        <v>21</v>
      </c>
      <c r="O1605" s="35"/>
      <c r="P1605" s="35"/>
      <c r="Q1605" s="35"/>
      <c r="R1605" s="35"/>
      <c r="S1605" s="35"/>
      <c r="T1605" s="35"/>
      <c r="U1605" s="35"/>
      <c r="V1605" s="35"/>
      <c r="W1605" s="35"/>
      <c r="X1605" s="35"/>
    </row>
    <row r="1606" spans="1:24" ht="25.5">
      <c r="A1606" s="36">
        <v>1604</v>
      </c>
      <c r="B1606" s="7" t="s">
        <v>132</v>
      </c>
      <c r="C1606" s="4" t="s">
        <v>10</v>
      </c>
      <c r="D1606" s="4" t="s">
        <v>9</v>
      </c>
      <c r="E1606" s="37">
        <v>219</v>
      </c>
      <c r="F1606" s="37">
        <v>207</v>
      </c>
      <c r="G1606" s="6" t="s">
        <v>5</v>
      </c>
      <c r="H1606" s="5">
        <f>5.5+1.5+15+6.5+4+8+4+18</f>
        <v>62.5</v>
      </c>
      <c r="I1606" s="4" t="s">
        <v>4</v>
      </c>
      <c r="J1606" s="3" t="s">
        <v>3</v>
      </c>
      <c r="K1606" s="2">
        <v>2018</v>
      </c>
      <c r="L1606" s="38" t="s">
        <v>2</v>
      </c>
      <c r="M1606" s="8" t="s">
        <v>111</v>
      </c>
      <c r="N1606" s="39">
        <v>21</v>
      </c>
      <c r="O1606" s="35"/>
      <c r="P1606" s="35"/>
      <c r="Q1606" s="35"/>
      <c r="R1606" s="35"/>
      <c r="S1606" s="35"/>
      <c r="T1606" s="35"/>
      <c r="U1606" s="35"/>
      <c r="V1606" s="35"/>
      <c r="W1606" s="35"/>
      <c r="X1606" s="35"/>
    </row>
    <row r="1607" spans="1:24" ht="25.5">
      <c r="A1607" s="36">
        <v>1605</v>
      </c>
      <c r="B1607" s="7" t="s">
        <v>132</v>
      </c>
      <c r="C1607" s="4" t="s">
        <v>10</v>
      </c>
      <c r="D1607" s="4" t="s">
        <v>6</v>
      </c>
      <c r="E1607" s="37">
        <v>219</v>
      </c>
      <c r="F1607" s="37">
        <v>207</v>
      </c>
      <c r="G1607" s="6" t="s">
        <v>5</v>
      </c>
      <c r="H1607" s="5">
        <f>5.5+1.5+15+6.5+4+8+4+18</f>
        <v>62.5</v>
      </c>
      <c r="I1607" s="4" t="s">
        <v>4</v>
      </c>
      <c r="J1607" s="3" t="s">
        <v>3</v>
      </c>
      <c r="K1607" s="2">
        <v>2018</v>
      </c>
      <c r="L1607" s="38" t="s">
        <v>2</v>
      </c>
      <c r="M1607" s="8" t="s">
        <v>111</v>
      </c>
      <c r="N1607" s="39">
        <v>21</v>
      </c>
      <c r="O1607" s="35"/>
      <c r="P1607" s="35"/>
      <c r="Q1607" s="35"/>
      <c r="R1607" s="35"/>
      <c r="S1607" s="35"/>
      <c r="T1607" s="35"/>
      <c r="U1607" s="35"/>
      <c r="V1607" s="35"/>
      <c r="W1607" s="35"/>
      <c r="X1607" s="35"/>
    </row>
    <row r="1608" spans="1:24" ht="25.5">
      <c r="A1608" s="36">
        <v>1606</v>
      </c>
      <c r="B1608" s="7" t="s">
        <v>131</v>
      </c>
      <c r="C1608" s="4" t="s">
        <v>10</v>
      </c>
      <c r="D1608" s="4" t="s">
        <v>9</v>
      </c>
      <c r="E1608" s="37">
        <v>219</v>
      </c>
      <c r="F1608" s="37">
        <v>207</v>
      </c>
      <c r="G1608" s="6" t="s">
        <v>5</v>
      </c>
      <c r="H1608" s="5">
        <f>14.7+8.4+1.3+1.8+1.3+5.5</f>
        <v>33</v>
      </c>
      <c r="I1608" s="4" t="s">
        <v>4</v>
      </c>
      <c r="J1608" s="3" t="s">
        <v>3</v>
      </c>
      <c r="K1608" s="2">
        <v>2018</v>
      </c>
      <c r="L1608" s="38" t="s">
        <v>2</v>
      </c>
      <c r="M1608" s="8" t="s">
        <v>111</v>
      </c>
      <c r="N1608" s="39">
        <v>21</v>
      </c>
      <c r="O1608" s="35"/>
      <c r="P1608" s="35"/>
      <c r="Q1608" s="35"/>
      <c r="R1608" s="35"/>
      <c r="S1608" s="35"/>
      <c r="T1608" s="35"/>
      <c r="U1608" s="35"/>
      <c r="V1608" s="35"/>
      <c r="W1608" s="35"/>
      <c r="X1608" s="35"/>
    </row>
    <row r="1609" spans="1:24" ht="25.5">
      <c r="A1609" s="36">
        <v>1607</v>
      </c>
      <c r="B1609" s="7" t="s">
        <v>131</v>
      </c>
      <c r="C1609" s="4" t="s">
        <v>10</v>
      </c>
      <c r="D1609" s="4" t="s">
        <v>6</v>
      </c>
      <c r="E1609" s="37">
        <v>219</v>
      </c>
      <c r="F1609" s="37">
        <v>207</v>
      </c>
      <c r="G1609" s="6" t="s">
        <v>5</v>
      </c>
      <c r="H1609" s="5">
        <f>14.7+8.4+1.3+1.8+1.3+5.5</f>
        <v>33</v>
      </c>
      <c r="I1609" s="4" t="s">
        <v>4</v>
      </c>
      <c r="J1609" s="3" t="s">
        <v>3</v>
      </c>
      <c r="K1609" s="2">
        <v>2018</v>
      </c>
      <c r="L1609" s="38" t="s">
        <v>2</v>
      </c>
      <c r="M1609" s="8" t="s">
        <v>111</v>
      </c>
      <c r="N1609" s="39">
        <v>21</v>
      </c>
      <c r="O1609" s="35"/>
      <c r="P1609" s="35"/>
      <c r="Q1609" s="35"/>
      <c r="R1609" s="35"/>
      <c r="S1609" s="35"/>
      <c r="T1609" s="35"/>
      <c r="U1609" s="35"/>
      <c r="V1609" s="35"/>
      <c r="W1609" s="35"/>
      <c r="X1609" s="35"/>
    </row>
    <row r="1610" spans="1:24" ht="25.5">
      <c r="A1610" s="36">
        <v>1608</v>
      </c>
      <c r="B1610" s="7" t="s">
        <v>130</v>
      </c>
      <c r="C1610" s="4" t="s">
        <v>10</v>
      </c>
      <c r="D1610" s="4" t="s">
        <v>9</v>
      </c>
      <c r="E1610" s="37">
        <v>219</v>
      </c>
      <c r="F1610" s="37">
        <v>207</v>
      </c>
      <c r="G1610" s="6" t="s">
        <v>5</v>
      </c>
      <c r="H1610" s="5">
        <f>15+4+40.5+25+12</f>
        <v>96.5</v>
      </c>
      <c r="I1610" s="4" t="s">
        <v>4</v>
      </c>
      <c r="J1610" s="3" t="s">
        <v>3</v>
      </c>
      <c r="K1610" s="2">
        <v>2018</v>
      </c>
      <c r="L1610" s="38" t="s">
        <v>2</v>
      </c>
      <c r="M1610" s="8" t="s">
        <v>111</v>
      </c>
      <c r="N1610" s="39">
        <v>21</v>
      </c>
      <c r="O1610" s="35"/>
      <c r="P1610" s="35"/>
      <c r="Q1610" s="35"/>
      <c r="R1610" s="35"/>
      <c r="S1610" s="35"/>
      <c r="T1610" s="35"/>
      <c r="U1610" s="35"/>
      <c r="V1610" s="35"/>
      <c r="W1610" s="35"/>
      <c r="X1610" s="35"/>
    </row>
    <row r="1611" spans="1:24" ht="25.5">
      <c r="A1611" s="36">
        <v>1609</v>
      </c>
      <c r="B1611" s="7" t="s">
        <v>130</v>
      </c>
      <c r="C1611" s="4" t="s">
        <v>10</v>
      </c>
      <c r="D1611" s="4" t="s">
        <v>6</v>
      </c>
      <c r="E1611" s="37">
        <v>219</v>
      </c>
      <c r="F1611" s="37">
        <v>207</v>
      </c>
      <c r="G1611" s="6" t="s">
        <v>5</v>
      </c>
      <c r="H1611" s="5">
        <f>15+4+40.5+25+12</f>
        <v>96.5</v>
      </c>
      <c r="I1611" s="4" t="s">
        <v>4</v>
      </c>
      <c r="J1611" s="3" t="s">
        <v>3</v>
      </c>
      <c r="K1611" s="2">
        <v>2018</v>
      </c>
      <c r="L1611" s="38" t="s">
        <v>2</v>
      </c>
      <c r="M1611" s="8" t="s">
        <v>111</v>
      </c>
      <c r="N1611" s="39">
        <v>21</v>
      </c>
      <c r="O1611" s="35"/>
      <c r="P1611" s="35"/>
      <c r="Q1611" s="35"/>
      <c r="R1611" s="35"/>
      <c r="S1611" s="35"/>
      <c r="T1611" s="35"/>
      <c r="U1611" s="35"/>
      <c r="V1611" s="35"/>
      <c r="W1611" s="35"/>
      <c r="X1611" s="35"/>
    </row>
    <row r="1612" spans="1:24" ht="25.5">
      <c r="A1612" s="36">
        <v>1610</v>
      </c>
      <c r="B1612" s="7" t="s">
        <v>129</v>
      </c>
      <c r="C1612" s="4" t="s">
        <v>10</v>
      </c>
      <c r="D1612" s="4" t="s">
        <v>9</v>
      </c>
      <c r="E1612" s="37">
        <v>219</v>
      </c>
      <c r="F1612" s="37">
        <v>207</v>
      </c>
      <c r="G1612" s="6" t="s">
        <v>5</v>
      </c>
      <c r="H1612" s="5">
        <v>18.5</v>
      </c>
      <c r="I1612" s="4" t="s">
        <v>4</v>
      </c>
      <c r="J1612" s="3" t="s">
        <v>3</v>
      </c>
      <c r="K1612" s="2">
        <v>2018</v>
      </c>
      <c r="L1612" s="38" t="s">
        <v>2</v>
      </c>
      <c r="M1612" s="8" t="s">
        <v>111</v>
      </c>
      <c r="N1612" s="39">
        <v>21</v>
      </c>
      <c r="O1612" s="35"/>
      <c r="P1612" s="35"/>
      <c r="Q1612" s="35"/>
      <c r="R1612" s="35"/>
      <c r="S1612" s="35"/>
      <c r="T1612" s="35"/>
      <c r="U1612" s="35"/>
      <c r="V1612" s="35"/>
      <c r="W1612" s="35"/>
      <c r="X1612" s="35"/>
    </row>
    <row r="1613" spans="1:24" ht="25.5">
      <c r="A1613" s="36">
        <v>1611</v>
      </c>
      <c r="B1613" s="7" t="s">
        <v>129</v>
      </c>
      <c r="C1613" s="4" t="s">
        <v>10</v>
      </c>
      <c r="D1613" s="4" t="s">
        <v>6</v>
      </c>
      <c r="E1613" s="37">
        <v>219</v>
      </c>
      <c r="F1613" s="37">
        <v>207</v>
      </c>
      <c r="G1613" s="6" t="s">
        <v>5</v>
      </c>
      <c r="H1613" s="5">
        <v>18.5</v>
      </c>
      <c r="I1613" s="4" t="s">
        <v>4</v>
      </c>
      <c r="J1613" s="3" t="s">
        <v>3</v>
      </c>
      <c r="K1613" s="2">
        <v>2018</v>
      </c>
      <c r="L1613" s="38" t="s">
        <v>2</v>
      </c>
      <c r="M1613" s="8" t="s">
        <v>111</v>
      </c>
      <c r="N1613" s="39">
        <v>21</v>
      </c>
      <c r="O1613" s="35"/>
      <c r="P1613" s="35"/>
      <c r="Q1613" s="35"/>
      <c r="R1613" s="35"/>
      <c r="S1613" s="35"/>
      <c r="T1613" s="35"/>
      <c r="U1613" s="35"/>
      <c r="V1613" s="35"/>
      <c r="W1613" s="35"/>
      <c r="X1613" s="35"/>
    </row>
    <row r="1614" spans="1:24" ht="25.5">
      <c r="A1614" s="36">
        <v>1612</v>
      </c>
      <c r="B1614" s="7" t="s">
        <v>128</v>
      </c>
      <c r="C1614" s="4" t="s">
        <v>10</v>
      </c>
      <c r="D1614" s="4" t="s">
        <v>9</v>
      </c>
      <c r="E1614" s="37">
        <v>76</v>
      </c>
      <c r="F1614" s="37">
        <v>69</v>
      </c>
      <c r="G1614" s="6" t="s">
        <v>5</v>
      </c>
      <c r="H1614" s="5">
        <f>10+4</f>
        <v>14</v>
      </c>
      <c r="I1614" s="4" t="s">
        <v>4</v>
      </c>
      <c r="J1614" s="3" t="s">
        <v>3</v>
      </c>
      <c r="K1614" s="2">
        <v>2018</v>
      </c>
      <c r="L1614" s="38" t="s">
        <v>2</v>
      </c>
      <c r="M1614" s="8" t="s">
        <v>111</v>
      </c>
      <c r="N1614" s="39">
        <v>21</v>
      </c>
      <c r="O1614" s="35"/>
      <c r="P1614" s="35"/>
      <c r="Q1614" s="35"/>
      <c r="R1614" s="35"/>
      <c r="S1614" s="35"/>
      <c r="T1614" s="35"/>
      <c r="U1614" s="35"/>
      <c r="V1614" s="35"/>
      <c r="W1614" s="35"/>
      <c r="X1614" s="35"/>
    </row>
    <row r="1615" spans="1:24" ht="25.5">
      <c r="A1615" s="36">
        <v>1613</v>
      </c>
      <c r="B1615" s="7" t="s">
        <v>128</v>
      </c>
      <c r="C1615" s="4" t="s">
        <v>10</v>
      </c>
      <c r="D1615" s="4" t="s">
        <v>6</v>
      </c>
      <c r="E1615" s="37">
        <v>76</v>
      </c>
      <c r="F1615" s="37">
        <v>69</v>
      </c>
      <c r="G1615" s="6" t="s">
        <v>5</v>
      </c>
      <c r="H1615" s="5">
        <f>10+4</f>
        <v>14</v>
      </c>
      <c r="I1615" s="4" t="s">
        <v>4</v>
      </c>
      <c r="J1615" s="3" t="s">
        <v>3</v>
      </c>
      <c r="K1615" s="2">
        <v>2018</v>
      </c>
      <c r="L1615" s="38" t="s">
        <v>2</v>
      </c>
      <c r="M1615" s="8" t="s">
        <v>111</v>
      </c>
      <c r="N1615" s="39">
        <v>21</v>
      </c>
      <c r="O1615" s="35"/>
      <c r="P1615" s="35"/>
      <c r="Q1615" s="35"/>
      <c r="R1615" s="35"/>
      <c r="S1615" s="35"/>
      <c r="T1615" s="35"/>
      <c r="U1615" s="35"/>
      <c r="V1615" s="35"/>
      <c r="W1615" s="35"/>
      <c r="X1615" s="35"/>
    </row>
    <row r="1616" spans="1:24" ht="25.5">
      <c r="A1616" s="36">
        <v>1614</v>
      </c>
      <c r="B1616" s="7" t="s">
        <v>127</v>
      </c>
      <c r="C1616" s="4" t="s">
        <v>10</v>
      </c>
      <c r="D1616" s="4" t="s">
        <v>9</v>
      </c>
      <c r="E1616" s="37">
        <v>219</v>
      </c>
      <c r="F1616" s="37">
        <v>207</v>
      </c>
      <c r="G1616" s="6" t="s">
        <v>5</v>
      </c>
      <c r="H1616" s="5">
        <f>41+3.5</f>
        <v>44.5</v>
      </c>
      <c r="I1616" s="4" t="s">
        <v>4</v>
      </c>
      <c r="J1616" s="3" t="s">
        <v>3</v>
      </c>
      <c r="K1616" s="2">
        <v>2018</v>
      </c>
      <c r="L1616" s="38" t="s">
        <v>2</v>
      </c>
      <c r="M1616" s="8" t="s">
        <v>111</v>
      </c>
      <c r="N1616" s="39">
        <v>21</v>
      </c>
      <c r="O1616" s="35"/>
      <c r="P1616" s="35"/>
      <c r="Q1616" s="35"/>
      <c r="R1616" s="35"/>
      <c r="S1616" s="35"/>
      <c r="T1616" s="35"/>
      <c r="U1616" s="35"/>
      <c r="V1616" s="35"/>
      <c r="W1616" s="35"/>
      <c r="X1616" s="35"/>
    </row>
    <row r="1617" spans="1:24" ht="25.5">
      <c r="A1617" s="36">
        <v>1615</v>
      </c>
      <c r="B1617" s="7" t="s">
        <v>127</v>
      </c>
      <c r="C1617" s="4" t="s">
        <v>10</v>
      </c>
      <c r="D1617" s="4" t="s">
        <v>6</v>
      </c>
      <c r="E1617" s="37">
        <v>219</v>
      </c>
      <c r="F1617" s="37">
        <v>207</v>
      </c>
      <c r="G1617" s="6" t="s">
        <v>5</v>
      </c>
      <c r="H1617" s="5">
        <f>41+3.5</f>
        <v>44.5</v>
      </c>
      <c r="I1617" s="4" t="s">
        <v>4</v>
      </c>
      <c r="J1617" s="3" t="s">
        <v>3</v>
      </c>
      <c r="K1617" s="2">
        <v>2018</v>
      </c>
      <c r="L1617" s="38" t="s">
        <v>2</v>
      </c>
      <c r="M1617" s="8" t="s">
        <v>111</v>
      </c>
      <c r="N1617" s="39">
        <v>21</v>
      </c>
      <c r="O1617" s="35"/>
      <c r="P1617" s="35"/>
      <c r="Q1617" s="35"/>
      <c r="R1617" s="35"/>
      <c r="S1617" s="35"/>
      <c r="T1617" s="35"/>
      <c r="U1617" s="35"/>
      <c r="V1617" s="35"/>
      <c r="W1617" s="35"/>
      <c r="X1617" s="35"/>
    </row>
    <row r="1618" spans="1:24" ht="25.5">
      <c r="A1618" s="36">
        <v>1616</v>
      </c>
      <c r="B1618" s="7" t="s">
        <v>126</v>
      </c>
      <c r="C1618" s="4" t="s">
        <v>10</v>
      </c>
      <c r="D1618" s="4" t="s">
        <v>9</v>
      </c>
      <c r="E1618" s="37">
        <v>32</v>
      </c>
      <c r="F1618" s="37">
        <v>25.6</v>
      </c>
      <c r="G1618" s="6" t="s">
        <v>5</v>
      </c>
      <c r="H1618" s="5">
        <f>1.4+2.4+4.8+1.7+22.1+5.5</f>
        <v>37.9</v>
      </c>
      <c r="I1618" s="4" t="s">
        <v>52</v>
      </c>
      <c r="J1618" s="3" t="s">
        <v>3</v>
      </c>
      <c r="K1618" s="2">
        <v>2008</v>
      </c>
      <c r="L1618" s="38" t="s">
        <v>2</v>
      </c>
      <c r="M1618" s="8" t="s">
        <v>111</v>
      </c>
      <c r="N1618" s="39"/>
      <c r="O1618" s="35"/>
      <c r="P1618" s="35"/>
      <c r="Q1618" s="35"/>
      <c r="R1618" s="35"/>
      <c r="S1618" s="35"/>
      <c r="T1618" s="35"/>
      <c r="U1618" s="35"/>
      <c r="V1618" s="35"/>
      <c r="W1618" s="35"/>
      <c r="X1618" s="35"/>
    </row>
    <row r="1619" spans="1:24" ht="25.5">
      <c r="A1619" s="36">
        <v>1617</v>
      </c>
      <c r="B1619" s="7" t="s">
        <v>126</v>
      </c>
      <c r="C1619" s="4" t="s">
        <v>10</v>
      </c>
      <c r="D1619" s="4" t="s">
        <v>6</v>
      </c>
      <c r="E1619" s="37">
        <v>32</v>
      </c>
      <c r="F1619" s="37">
        <v>25.6</v>
      </c>
      <c r="G1619" s="6" t="s">
        <v>5</v>
      </c>
      <c r="H1619" s="5">
        <f>1.4+2.4+4.8+1.7+22.1+5.5</f>
        <v>37.9</v>
      </c>
      <c r="I1619" s="4" t="s">
        <v>52</v>
      </c>
      <c r="J1619" s="3" t="s">
        <v>3</v>
      </c>
      <c r="K1619" s="2">
        <v>2008</v>
      </c>
      <c r="L1619" s="38" t="s">
        <v>2</v>
      </c>
      <c r="M1619" s="8" t="s">
        <v>111</v>
      </c>
      <c r="N1619" s="39"/>
      <c r="O1619" s="35"/>
      <c r="P1619" s="35"/>
      <c r="Q1619" s="35"/>
      <c r="R1619" s="35"/>
      <c r="S1619" s="35"/>
      <c r="T1619" s="35"/>
      <c r="U1619" s="35"/>
      <c r="V1619" s="35"/>
      <c r="W1619" s="35"/>
      <c r="X1619" s="35"/>
    </row>
    <row r="1620" spans="1:24" ht="25.5">
      <c r="A1620" s="36">
        <v>1618</v>
      </c>
      <c r="B1620" s="7" t="s">
        <v>125</v>
      </c>
      <c r="C1620" s="4" t="s">
        <v>10</v>
      </c>
      <c r="D1620" s="4" t="s">
        <v>9</v>
      </c>
      <c r="E1620" s="37">
        <v>219</v>
      </c>
      <c r="F1620" s="37">
        <v>207</v>
      </c>
      <c r="G1620" s="6" t="s">
        <v>5</v>
      </c>
      <c r="H1620" s="5">
        <v>53</v>
      </c>
      <c r="I1620" s="4" t="s">
        <v>4</v>
      </c>
      <c r="J1620" s="3" t="s">
        <v>3</v>
      </c>
      <c r="K1620" s="2">
        <v>2018</v>
      </c>
      <c r="L1620" s="38" t="s">
        <v>2</v>
      </c>
      <c r="M1620" s="8" t="s">
        <v>111</v>
      </c>
      <c r="N1620" s="39">
        <v>21</v>
      </c>
      <c r="O1620" s="35"/>
      <c r="P1620" s="35"/>
      <c r="Q1620" s="35"/>
      <c r="R1620" s="35"/>
      <c r="S1620" s="35"/>
      <c r="T1620" s="35"/>
      <c r="U1620" s="35"/>
      <c r="V1620" s="35"/>
      <c r="W1620" s="35"/>
      <c r="X1620" s="35"/>
    </row>
    <row r="1621" spans="1:24" ht="25.5">
      <c r="A1621" s="36">
        <v>1619</v>
      </c>
      <c r="B1621" s="7" t="s">
        <v>125</v>
      </c>
      <c r="C1621" s="4" t="s">
        <v>10</v>
      </c>
      <c r="D1621" s="4" t="s">
        <v>6</v>
      </c>
      <c r="E1621" s="37">
        <v>219</v>
      </c>
      <c r="F1621" s="37">
        <v>207</v>
      </c>
      <c r="G1621" s="6" t="s">
        <v>5</v>
      </c>
      <c r="H1621" s="5">
        <v>53</v>
      </c>
      <c r="I1621" s="4" t="s">
        <v>4</v>
      </c>
      <c r="J1621" s="3" t="s">
        <v>3</v>
      </c>
      <c r="K1621" s="2">
        <v>2018</v>
      </c>
      <c r="L1621" s="38" t="s">
        <v>2</v>
      </c>
      <c r="M1621" s="8" t="s">
        <v>111</v>
      </c>
      <c r="N1621" s="39">
        <v>21</v>
      </c>
      <c r="O1621" s="35"/>
      <c r="P1621" s="35"/>
      <c r="Q1621" s="35"/>
      <c r="R1621" s="35"/>
      <c r="S1621" s="35"/>
      <c r="T1621" s="35"/>
      <c r="U1621" s="35"/>
      <c r="V1621" s="35"/>
      <c r="W1621" s="35"/>
      <c r="X1621" s="35"/>
    </row>
    <row r="1622" spans="1:24" ht="25.5">
      <c r="A1622" s="36">
        <v>1620</v>
      </c>
      <c r="B1622" s="7" t="s">
        <v>125</v>
      </c>
      <c r="C1622" s="4" t="s">
        <v>10</v>
      </c>
      <c r="D1622" s="4" t="s">
        <v>9</v>
      </c>
      <c r="E1622" s="37">
        <v>76</v>
      </c>
      <c r="F1622" s="37">
        <v>69</v>
      </c>
      <c r="G1622" s="6" t="s">
        <v>5</v>
      </c>
      <c r="H1622" s="5">
        <v>53</v>
      </c>
      <c r="I1622" s="4" t="s">
        <v>52</v>
      </c>
      <c r="J1622" s="3" t="s">
        <v>3</v>
      </c>
      <c r="K1622" s="2">
        <v>2008</v>
      </c>
      <c r="L1622" s="38" t="s">
        <v>2</v>
      </c>
      <c r="M1622" s="8" t="s">
        <v>111</v>
      </c>
      <c r="N1622" s="39"/>
      <c r="O1622" s="35"/>
      <c r="P1622" s="35"/>
      <c r="Q1622" s="35"/>
      <c r="R1622" s="35"/>
      <c r="S1622" s="35"/>
      <c r="T1622" s="35"/>
      <c r="U1622" s="35"/>
      <c r="V1622" s="35"/>
      <c r="W1622" s="35"/>
      <c r="X1622" s="35"/>
    </row>
    <row r="1623" spans="1:24" ht="25.5">
      <c r="A1623" s="36">
        <v>1621</v>
      </c>
      <c r="B1623" s="7" t="s">
        <v>125</v>
      </c>
      <c r="C1623" s="4" t="s">
        <v>10</v>
      </c>
      <c r="D1623" s="4" t="s">
        <v>6</v>
      </c>
      <c r="E1623" s="37">
        <v>76</v>
      </c>
      <c r="F1623" s="37">
        <v>69</v>
      </c>
      <c r="G1623" s="6" t="s">
        <v>5</v>
      </c>
      <c r="H1623" s="5">
        <v>53</v>
      </c>
      <c r="I1623" s="4" t="s">
        <v>52</v>
      </c>
      <c r="J1623" s="3" t="s">
        <v>3</v>
      </c>
      <c r="K1623" s="2">
        <v>2008</v>
      </c>
      <c r="L1623" s="38" t="s">
        <v>2</v>
      </c>
      <c r="M1623" s="8" t="s">
        <v>111</v>
      </c>
      <c r="N1623" s="39"/>
      <c r="O1623" s="35"/>
      <c r="P1623" s="35"/>
      <c r="Q1623" s="35"/>
      <c r="R1623" s="35"/>
      <c r="S1623" s="35"/>
      <c r="T1623" s="35"/>
      <c r="U1623" s="35"/>
      <c r="V1623" s="35"/>
      <c r="W1623" s="35"/>
      <c r="X1623" s="35"/>
    </row>
    <row r="1624" spans="1:24" ht="25.5">
      <c r="A1624" s="36">
        <v>1622</v>
      </c>
      <c r="B1624" s="7" t="s">
        <v>124</v>
      </c>
      <c r="C1624" s="4" t="s">
        <v>10</v>
      </c>
      <c r="D1624" s="4" t="s">
        <v>9</v>
      </c>
      <c r="E1624" s="37">
        <v>57</v>
      </c>
      <c r="F1624" s="37">
        <v>50</v>
      </c>
      <c r="G1624" s="6" t="s">
        <v>5</v>
      </c>
      <c r="H1624" s="5">
        <f>4.3+8.4+4</f>
        <v>16.7</v>
      </c>
      <c r="I1624" s="4" t="s">
        <v>52</v>
      </c>
      <c r="J1624" s="3" t="s">
        <v>3</v>
      </c>
      <c r="K1624" s="2">
        <v>2008</v>
      </c>
      <c r="L1624" s="38" t="s">
        <v>2</v>
      </c>
      <c r="M1624" s="8" t="s">
        <v>111</v>
      </c>
      <c r="N1624" s="39"/>
      <c r="O1624" s="35"/>
      <c r="P1624" s="35"/>
      <c r="Q1624" s="35"/>
      <c r="R1624" s="35"/>
      <c r="S1624" s="35"/>
      <c r="T1624" s="35"/>
      <c r="U1624" s="35"/>
      <c r="V1624" s="35"/>
      <c r="W1624" s="35"/>
      <c r="X1624" s="35"/>
    </row>
    <row r="1625" spans="1:24" ht="25.5">
      <c r="A1625" s="36">
        <v>1623</v>
      </c>
      <c r="B1625" s="7" t="s">
        <v>124</v>
      </c>
      <c r="C1625" s="4" t="s">
        <v>10</v>
      </c>
      <c r="D1625" s="4" t="s">
        <v>6</v>
      </c>
      <c r="E1625" s="37">
        <v>57</v>
      </c>
      <c r="F1625" s="37">
        <v>50</v>
      </c>
      <c r="G1625" s="6" t="s">
        <v>5</v>
      </c>
      <c r="H1625" s="5">
        <f>4.3+8.4+4</f>
        <v>16.7</v>
      </c>
      <c r="I1625" s="4" t="s">
        <v>52</v>
      </c>
      <c r="J1625" s="3" t="s">
        <v>3</v>
      </c>
      <c r="K1625" s="2">
        <v>2008</v>
      </c>
      <c r="L1625" s="38" t="s">
        <v>2</v>
      </c>
      <c r="M1625" s="8" t="s">
        <v>111</v>
      </c>
      <c r="N1625" s="39"/>
      <c r="O1625" s="35"/>
      <c r="P1625" s="35"/>
      <c r="Q1625" s="35"/>
      <c r="R1625" s="35"/>
      <c r="S1625" s="35"/>
      <c r="T1625" s="35"/>
      <c r="U1625" s="35"/>
      <c r="V1625" s="35"/>
      <c r="W1625" s="35"/>
      <c r="X1625" s="35"/>
    </row>
    <row r="1626" spans="1:24" ht="25.5">
      <c r="A1626" s="36">
        <v>1624</v>
      </c>
      <c r="B1626" s="7" t="s">
        <v>123</v>
      </c>
      <c r="C1626" s="4" t="s">
        <v>10</v>
      </c>
      <c r="D1626" s="4" t="s">
        <v>9</v>
      </c>
      <c r="E1626" s="37">
        <v>219</v>
      </c>
      <c r="F1626" s="37">
        <v>207</v>
      </c>
      <c r="G1626" s="6" t="s">
        <v>5</v>
      </c>
      <c r="H1626" s="5">
        <f>42.5+1+2+3.6+138+1.5+4.4</f>
        <v>193</v>
      </c>
      <c r="I1626" s="4" t="s">
        <v>4</v>
      </c>
      <c r="J1626" s="3" t="s">
        <v>3</v>
      </c>
      <c r="K1626" s="2">
        <v>2018</v>
      </c>
      <c r="L1626" s="38" t="s">
        <v>2</v>
      </c>
      <c r="M1626" s="8" t="s">
        <v>111</v>
      </c>
      <c r="N1626" s="39">
        <v>21</v>
      </c>
      <c r="O1626" s="35"/>
      <c r="P1626" s="35"/>
      <c r="Q1626" s="35"/>
      <c r="R1626" s="35"/>
      <c r="S1626" s="35"/>
      <c r="T1626" s="35"/>
      <c r="U1626" s="35"/>
      <c r="V1626" s="35"/>
      <c r="W1626" s="35"/>
      <c r="X1626" s="35"/>
    </row>
    <row r="1627" spans="1:24" ht="25.5">
      <c r="A1627" s="36">
        <v>1625</v>
      </c>
      <c r="B1627" s="7" t="s">
        <v>123</v>
      </c>
      <c r="C1627" s="4" t="s">
        <v>10</v>
      </c>
      <c r="D1627" s="4" t="s">
        <v>6</v>
      </c>
      <c r="E1627" s="37">
        <v>219</v>
      </c>
      <c r="F1627" s="37">
        <v>207</v>
      </c>
      <c r="G1627" s="6" t="s">
        <v>5</v>
      </c>
      <c r="H1627" s="5">
        <f>42.5+1+2+3.6+138+1.5+4.4</f>
        <v>193</v>
      </c>
      <c r="I1627" s="4" t="s">
        <v>4</v>
      </c>
      <c r="J1627" s="3" t="s">
        <v>3</v>
      </c>
      <c r="K1627" s="2">
        <v>2018</v>
      </c>
      <c r="L1627" s="38" t="s">
        <v>2</v>
      </c>
      <c r="M1627" s="8" t="s">
        <v>111</v>
      </c>
      <c r="N1627" s="39">
        <v>21</v>
      </c>
      <c r="O1627" s="35"/>
      <c r="P1627" s="35"/>
      <c r="Q1627" s="35"/>
      <c r="R1627" s="35"/>
      <c r="S1627" s="35"/>
      <c r="T1627" s="35"/>
      <c r="U1627" s="35"/>
      <c r="V1627" s="35"/>
      <c r="W1627" s="35"/>
      <c r="X1627" s="35"/>
    </row>
    <row r="1628" spans="1:24" ht="25.5">
      <c r="A1628" s="36">
        <v>1626</v>
      </c>
      <c r="B1628" s="7" t="s">
        <v>122</v>
      </c>
      <c r="C1628" s="4" t="s">
        <v>10</v>
      </c>
      <c r="D1628" s="4" t="s">
        <v>9</v>
      </c>
      <c r="E1628" s="37">
        <v>219</v>
      </c>
      <c r="F1628" s="37">
        <v>207</v>
      </c>
      <c r="G1628" s="6" t="s">
        <v>5</v>
      </c>
      <c r="H1628" s="5">
        <f>3.5+10.8+5+10.3+46.5</f>
        <v>76.099999999999994</v>
      </c>
      <c r="I1628" s="4" t="s">
        <v>4</v>
      </c>
      <c r="J1628" s="3" t="s">
        <v>3</v>
      </c>
      <c r="K1628" s="2">
        <v>2018</v>
      </c>
      <c r="L1628" s="38" t="s">
        <v>2</v>
      </c>
      <c r="M1628" s="8" t="s">
        <v>111</v>
      </c>
      <c r="N1628" s="39">
        <v>21</v>
      </c>
      <c r="O1628" s="35"/>
      <c r="P1628" s="35"/>
      <c r="Q1628" s="35"/>
      <c r="R1628" s="35"/>
      <c r="S1628" s="35"/>
      <c r="T1628" s="35"/>
      <c r="U1628" s="35"/>
      <c r="V1628" s="35"/>
      <c r="W1628" s="35"/>
      <c r="X1628" s="35"/>
    </row>
    <row r="1629" spans="1:24" ht="25.5">
      <c r="A1629" s="36">
        <v>1627</v>
      </c>
      <c r="B1629" s="7" t="s">
        <v>122</v>
      </c>
      <c r="C1629" s="4" t="s">
        <v>10</v>
      </c>
      <c r="D1629" s="4" t="s">
        <v>6</v>
      </c>
      <c r="E1629" s="37">
        <v>219</v>
      </c>
      <c r="F1629" s="37">
        <v>207</v>
      </c>
      <c r="G1629" s="6" t="s">
        <v>5</v>
      </c>
      <c r="H1629" s="5">
        <f>3.5+10.8+5+10.3+46.5</f>
        <v>76.099999999999994</v>
      </c>
      <c r="I1629" s="4" t="s">
        <v>4</v>
      </c>
      <c r="J1629" s="3" t="s">
        <v>3</v>
      </c>
      <c r="K1629" s="2">
        <v>2018</v>
      </c>
      <c r="L1629" s="38" t="s">
        <v>2</v>
      </c>
      <c r="M1629" s="8" t="s">
        <v>111</v>
      </c>
      <c r="N1629" s="39">
        <v>21</v>
      </c>
      <c r="O1629" s="35"/>
      <c r="P1629" s="35"/>
      <c r="Q1629" s="35"/>
      <c r="R1629" s="35"/>
      <c r="S1629" s="35"/>
      <c r="T1629" s="35"/>
      <c r="U1629" s="35"/>
      <c r="V1629" s="35"/>
      <c r="W1629" s="35"/>
      <c r="X1629" s="35"/>
    </row>
    <row r="1630" spans="1:24" ht="25.5">
      <c r="A1630" s="36">
        <v>1628</v>
      </c>
      <c r="B1630" s="7" t="s">
        <v>121</v>
      </c>
      <c r="C1630" s="4" t="s">
        <v>10</v>
      </c>
      <c r="D1630" s="4" t="s">
        <v>9</v>
      </c>
      <c r="E1630" s="37">
        <v>219</v>
      </c>
      <c r="F1630" s="37">
        <v>207</v>
      </c>
      <c r="G1630" s="6" t="s">
        <v>5</v>
      </c>
      <c r="H1630" s="5">
        <f>83.5+15.9+21</f>
        <v>120.4</v>
      </c>
      <c r="I1630" s="4" t="s">
        <v>4</v>
      </c>
      <c r="J1630" s="3" t="s">
        <v>3</v>
      </c>
      <c r="K1630" s="2">
        <v>2018</v>
      </c>
      <c r="L1630" s="38" t="s">
        <v>2</v>
      </c>
      <c r="M1630" s="8" t="s">
        <v>111</v>
      </c>
      <c r="N1630" s="39">
        <v>21</v>
      </c>
    </row>
    <row r="1631" spans="1:24" ht="25.5">
      <c r="A1631" s="36">
        <v>1629</v>
      </c>
      <c r="B1631" s="7" t="s">
        <v>121</v>
      </c>
      <c r="C1631" s="4" t="s">
        <v>10</v>
      </c>
      <c r="D1631" s="4" t="s">
        <v>6</v>
      </c>
      <c r="E1631" s="37">
        <v>219</v>
      </c>
      <c r="F1631" s="37">
        <v>207</v>
      </c>
      <c r="G1631" s="6" t="s">
        <v>5</v>
      </c>
      <c r="H1631" s="5">
        <f>83.5+15.9+21</f>
        <v>120.4</v>
      </c>
      <c r="I1631" s="4" t="s">
        <v>4</v>
      </c>
      <c r="J1631" s="3" t="s">
        <v>3</v>
      </c>
      <c r="K1631" s="2">
        <v>2018</v>
      </c>
      <c r="L1631" s="38" t="s">
        <v>2</v>
      </c>
      <c r="M1631" s="8" t="s">
        <v>111</v>
      </c>
      <c r="N1631" s="39">
        <v>21</v>
      </c>
    </row>
    <row r="1632" spans="1:24" ht="25.5">
      <c r="A1632" s="36">
        <v>1630</v>
      </c>
      <c r="B1632" s="7" t="s">
        <v>120</v>
      </c>
      <c r="C1632" s="4" t="s">
        <v>10</v>
      </c>
      <c r="D1632" s="4" t="s">
        <v>9</v>
      </c>
      <c r="E1632" s="37">
        <v>108</v>
      </c>
      <c r="F1632" s="37">
        <v>100</v>
      </c>
      <c r="G1632" s="6" t="s">
        <v>5</v>
      </c>
      <c r="H1632" s="5">
        <f>0.7+10+1.8+6.2+1.8+29.5</f>
        <v>50</v>
      </c>
      <c r="I1632" s="4" t="s">
        <v>4</v>
      </c>
      <c r="J1632" s="3" t="s">
        <v>3</v>
      </c>
      <c r="K1632" s="2">
        <v>2018</v>
      </c>
      <c r="L1632" s="38" t="s">
        <v>2</v>
      </c>
      <c r="M1632" s="8" t="s">
        <v>111</v>
      </c>
      <c r="N1632" s="39">
        <v>21</v>
      </c>
    </row>
    <row r="1633" spans="1:14" ht="25.5">
      <c r="A1633" s="36">
        <v>1631</v>
      </c>
      <c r="B1633" s="7" t="s">
        <v>120</v>
      </c>
      <c r="C1633" s="4" t="s">
        <v>10</v>
      </c>
      <c r="D1633" s="4" t="s">
        <v>6</v>
      </c>
      <c r="E1633" s="37">
        <v>108</v>
      </c>
      <c r="F1633" s="37">
        <v>100</v>
      </c>
      <c r="G1633" s="6" t="s">
        <v>5</v>
      </c>
      <c r="H1633" s="5">
        <f>0.7+10+1.8+6.2+1.8+29.5</f>
        <v>50</v>
      </c>
      <c r="I1633" s="4" t="s">
        <v>4</v>
      </c>
      <c r="J1633" s="3" t="s">
        <v>3</v>
      </c>
      <c r="K1633" s="2">
        <v>2018</v>
      </c>
      <c r="L1633" s="38" t="s">
        <v>2</v>
      </c>
      <c r="M1633" s="8" t="s">
        <v>111</v>
      </c>
      <c r="N1633" s="39">
        <v>21</v>
      </c>
    </row>
    <row r="1634" spans="1:14" ht="25.5">
      <c r="A1634" s="36">
        <v>1632</v>
      </c>
      <c r="B1634" s="7" t="s">
        <v>119</v>
      </c>
      <c r="C1634" s="4" t="s">
        <v>10</v>
      </c>
      <c r="D1634" s="4" t="s">
        <v>9</v>
      </c>
      <c r="E1634" s="37">
        <v>108</v>
      </c>
      <c r="F1634" s="37">
        <v>100</v>
      </c>
      <c r="G1634" s="6" t="s">
        <v>5</v>
      </c>
      <c r="H1634" s="5">
        <f>5+7.8+5+7+10+1.5</f>
        <v>36.299999999999997</v>
      </c>
      <c r="I1634" s="4" t="s">
        <v>4</v>
      </c>
      <c r="J1634" s="3" t="s">
        <v>3</v>
      </c>
      <c r="K1634" s="2">
        <v>2018</v>
      </c>
      <c r="L1634" s="38" t="s">
        <v>2</v>
      </c>
      <c r="M1634" s="8" t="s">
        <v>111</v>
      </c>
      <c r="N1634" s="39">
        <v>21</v>
      </c>
    </row>
    <row r="1635" spans="1:14" ht="25.5">
      <c r="A1635" s="36">
        <v>1633</v>
      </c>
      <c r="B1635" s="7" t="s">
        <v>119</v>
      </c>
      <c r="C1635" s="4" t="s">
        <v>10</v>
      </c>
      <c r="D1635" s="4" t="s">
        <v>6</v>
      </c>
      <c r="E1635" s="37">
        <v>108</v>
      </c>
      <c r="F1635" s="37">
        <v>100</v>
      </c>
      <c r="G1635" s="6" t="s">
        <v>5</v>
      </c>
      <c r="H1635" s="5">
        <f>5+7.8+5+7+10+1.5</f>
        <v>36.299999999999997</v>
      </c>
      <c r="I1635" s="4" t="s">
        <v>4</v>
      </c>
      <c r="J1635" s="3" t="s">
        <v>3</v>
      </c>
      <c r="K1635" s="2">
        <v>2018</v>
      </c>
      <c r="L1635" s="38" t="s">
        <v>2</v>
      </c>
      <c r="M1635" s="8" t="s">
        <v>111</v>
      </c>
      <c r="N1635" s="39">
        <v>21</v>
      </c>
    </row>
    <row r="1636" spans="1:14" ht="25.5">
      <c r="A1636" s="36">
        <v>1634</v>
      </c>
      <c r="B1636" s="7" t="s">
        <v>118</v>
      </c>
      <c r="C1636" s="4" t="s">
        <v>10</v>
      </c>
      <c r="D1636" s="4" t="s">
        <v>9</v>
      </c>
      <c r="E1636" s="37">
        <v>108</v>
      </c>
      <c r="F1636" s="37">
        <v>100</v>
      </c>
      <c r="G1636" s="6" t="s">
        <v>5</v>
      </c>
      <c r="H1636" s="5">
        <f>6.5+12+1+29.2+3</f>
        <v>51.7</v>
      </c>
      <c r="I1636" s="4" t="s">
        <v>4</v>
      </c>
      <c r="J1636" s="3" t="s">
        <v>3</v>
      </c>
      <c r="K1636" s="2">
        <v>2018</v>
      </c>
      <c r="L1636" s="38" t="s">
        <v>2</v>
      </c>
      <c r="M1636" s="8" t="s">
        <v>111</v>
      </c>
      <c r="N1636" s="39">
        <v>21</v>
      </c>
    </row>
    <row r="1637" spans="1:14" ht="25.5">
      <c r="A1637" s="36">
        <v>1635</v>
      </c>
      <c r="B1637" s="7" t="s">
        <v>118</v>
      </c>
      <c r="C1637" s="4" t="s">
        <v>10</v>
      </c>
      <c r="D1637" s="4" t="s">
        <v>6</v>
      </c>
      <c r="E1637" s="37">
        <v>108</v>
      </c>
      <c r="F1637" s="37">
        <v>100</v>
      </c>
      <c r="G1637" s="6" t="s">
        <v>5</v>
      </c>
      <c r="H1637" s="5">
        <f>6.5+12+1+29.2+3</f>
        <v>51.7</v>
      </c>
      <c r="I1637" s="4" t="s">
        <v>4</v>
      </c>
      <c r="J1637" s="3" t="s">
        <v>3</v>
      </c>
      <c r="K1637" s="2">
        <v>2018</v>
      </c>
      <c r="L1637" s="38" t="s">
        <v>2</v>
      </c>
      <c r="M1637" s="8" t="s">
        <v>111</v>
      </c>
      <c r="N1637" s="39">
        <v>21</v>
      </c>
    </row>
    <row r="1638" spans="1:14" ht="25.5">
      <c r="A1638" s="36">
        <v>1636</v>
      </c>
      <c r="B1638" s="7" t="s">
        <v>117</v>
      </c>
      <c r="C1638" s="4" t="s">
        <v>10</v>
      </c>
      <c r="D1638" s="4" t="s">
        <v>9</v>
      </c>
      <c r="E1638" s="37">
        <v>159</v>
      </c>
      <c r="F1638" s="37">
        <v>150</v>
      </c>
      <c r="G1638" s="6" t="s">
        <v>5</v>
      </c>
      <c r="H1638" s="5">
        <f>14.6+33+54+2.5</f>
        <v>104.1</v>
      </c>
      <c r="I1638" s="4" t="s">
        <v>52</v>
      </c>
      <c r="J1638" s="3" t="s">
        <v>3</v>
      </c>
      <c r="K1638" s="2">
        <v>2018</v>
      </c>
      <c r="L1638" s="38" t="s">
        <v>2</v>
      </c>
      <c r="M1638" s="8" t="s">
        <v>111</v>
      </c>
      <c r="N1638" s="39">
        <v>21</v>
      </c>
    </row>
    <row r="1639" spans="1:14" ht="25.5">
      <c r="A1639" s="36">
        <v>1637</v>
      </c>
      <c r="B1639" s="7" t="s">
        <v>117</v>
      </c>
      <c r="C1639" s="4" t="s">
        <v>10</v>
      </c>
      <c r="D1639" s="4" t="s">
        <v>6</v>
      </c>
      <c r="E1639" s="37">
        <v>159</v>
      </c>
      <c r="F1639" s="37">
        <v>150</v>
      </c>
      <c r="G1639" s="6" t="s">
        <v>5</v>
      </c>
      <c r="H1639" s="5">
        <f>14.6+33+54+2.5</f>
        <v>104.1</v>
      </c>
      <c r="I1639" s="4" t="s">
        <v>52</v>
      </c>
      <c r="J1639" s="3" t="s">
        <v>3</v>
      </c>
      <c r="K1639" s="2">
        <v>2018</v>
      </c>
      <c r="L1639" s="38" t="s">
        <v>2</v>
      </c>
      <c r="M1639" s="8" t="s">
        <v>111</v>
      </c>
      <c r="N1639" s="39">
        <v>21</v>
      </c>
    </row>
    <row r="1640" spans="1:14" ht="25.5">
      <c r="A1640" s="36">
        <v>1638</v>
      </c>
      <c r="B1640" s="7" t="s">
        <v>116</v>
      </c>
      <c r="C1640" s="4" t="s">
        <v>10</v>
      </c>
      <c r="D1640" s="4" t="s">
        <v>9</v>
      </c>
      <c r="E1640" s="37">
        <v>76</v>
      </c>
      <c r="F1640" s="37">
        <v>69</v>
      </c>
      <c r="G1640" s="6" t="s">
        <v>5</v>
      </c>
      <c r="H1640" s="5">
        <v>8</v>
      </c>
      <c r="I1640" s="4" t="s">
        <v>52</v>
      </c>
      <c r="J1640" s="3" t="s">
        <v>3</v>
      </c>
      <c r="K1640" s="2">
        <v>1981</v>
      </c>
      <c r="L1640" s="38" t="s">
        <v>2</v>
      </c>
      <c r="M1640" s="8" t="s">
        <v>111</v>
      </c>
      <c r="N1640" s="39"/>
    </row>
    <row r="1641" spans="1:14" ht="25.5">
      <c r="A1641" s="36">
        <v>1639</v>
      </c>
      <c r="B1641" s="7" t="s">
        <v>115</v>
      </c>
      <c r="C1641" s="4" t="s">
        <v>10</v>
      </c>
      <c r="D1641" s="4" t="s">
        <v>9</v>
      </c>
      <c r="E1641" s="37">
        <v>159</v>
      </c>
      <c r="F1641" s="37">
        <v>150</v>
      </c>
      <c r="G1641" s="6" t="s">
        <v>5</v>
      </c>
      <c r="H1641" s="5">
        <f>66+2+32.5</f>
        <v>100.5</v>
      </c>
      <c r="I1641" s="4" t="s">
        <v>52</v>
      </c>
      <c r="J1641" s="3" t="s">
        <v>3</v>
      </c>
      <c r="K1641" s="2">
        <v>2018</v>
      </c>
      <c r="L1641" s="38" t="s">
        <v>2</v>
      </c>
      <c r="M1641" s="8" t="s">
        <v>111</v>
      </c>
      <c r="N1641" s="39">
        <v>21</v>
      </c>
    </row>
    <row r="1642" spans="1:14" ht="25.5">
      <c r="A1642" s="36">
        <v>1640</v>
      </c>
      <c r="B1642" s="7" t="s">
        <v>115</v>
      </c>
      <c r="C1642" s="4" t="s">
        <v>10</v>
      </c>
      <c r="D1642" s="4" t="s">
        <v>6</v>
      </c>
      <c r="E1642" s="37">
        <v>159</v>
      </c>
      <c r="F1642" s="37">
        <v>150</v>
      </c>
      <c r="G1642" s="6" t="s">
        <v>5</v>
      </c>
      <c r="H1642" s="5">
        <f>66+2+32.5</f>
        <v>100.5</v>
      </c>
      <c r="I1642" s="4" t="s">
        <v>52</v>
      </c>
      <c r="J1642" s="3" t="s">
        <v>3</v>
      </c>
      <c r="K1642" s="2">
        <v>2018</v>
      </c>
      <c r="L1642" s="38" t="s">
        <v>2</v>
      </c>
      <c r="M1642" s="8" t="s">
        <v>111</v>
      </c>
      <c r="N1642" s="39">
        <v>21</v>
      </c>
    </row>
    <row r="1643" spans="1:14" ht="25.5">
      <c r="A1643" s="36">
        <v>1641</v>
      </c>
      <c r="B1643" s="7" t="s">
        <v>114</v>
      </c>
      <c r="C1643" s="4" t="s">
        <v>10</v>
      </c>
      <c r="D1643" s="4" t="s">
        <v>9</v>
      </c>
      <c r="E1643" s="37">
        <v>32</v>
      </c>
      <c r="F1643" s="37">
        <v>25.6</v>
      </c>
      <c r="G1643" s="6" t="s">
        <v>5</v>
      </c>
      <c r="H1643" s="5">
        <v>20</v>
      </c>
      <c r="I1643" s="4" t="s">
        <v>52</v>
      </c>
      <c r="J1643" s="3" t="s">
        <v>3</v>
      </c>
      <c r="K1643" s="2">
        <v>2018</v>
      </c>
      <c r="L1643" s="38" t="s">
        <v>2</v>
      </c>
      <c r="M1643" s="8" t="s">
        <v>111</v>
      </c>
      <c r="N1643" s="39">
        <v>21</v>
      </c>
    </row>
    <row r="1644" spans="1:14" ht="25.5">
      <c r="A1644" s="36">
        <v>1642</v>
      </c>
      <c r="B1644" s="7" t="s">
        <v>114</v>
      </c>
      <c r="C1644" s="4" t="s">
        <v>10</v>
      </c>
      <c r="D1644" s="4" t="s">
        <v>6</v>
      </c>
      <c r="E1644" s="37">
        <v>32</v>
      </c>
      <c r="F1644" s="37">
        <v>25.6</v>
      </c>
      <c r="G1644" s="6" t="s">
        <v>5</v>
      </c>
      <c r="H1644" s="5">
        <v>20</v>
      </c>
      <c r="I1644" s="4" t="s">
        <v>52</v>
      </c>
      <c r="J1644" s="3" t="s">
        <v>3</v>
      </c>
      <c r="K1644" s="2">
        <v>2018</v>
      </c>
      <c r="L1644" s="38" t="s">
        <v>2</v>
      </c>
      <c r="M1644" s="8" t="s">
        <v>111</v>
      </c>
      <c r="N1644" s="39">
        <v>21</v>
      </c>
    </row>
    <row r="1645" spans="1:14" ht="25.5">
      <c r="A1645" s="36">
        <v>1643</v>
      </c>
      <c r="B1645" s="7" t="s">
        <v>113</v>
      </c>
      <c r="C1645" s="4" t="s">
        <v>10</v>
      </c>
      <c r="D1645" s="4" t="s">
        <v>9</v>
      </c>
      <c r="E1645" s="37">
        <v>159</v>
      </c>
      <c r="F1645" s="37">
        <v>150</v>
      </c>
      <c r="G1645" s="6" t="s">
        <v>5</v>
      </c>
      <c r="H1645" s="5">
        <f>23.2+4.5+3+15+8.5+246+20.5</f>
        <v>320.7</v>
      </c>
      <c r="I1645" s="4" t="s">
        <v>52</v>
      </c>
      <c r="J1645" s="3" t="s">
        <v>3</v>
      </c>
      <c r="K1645" s="2">
        <v>2018</v>
      </c>
      <c r="L1645" s="38" t="s">
        <v>2</v>
      </c>
      <c r="M1645" s="8" t="s">
        <v>111</v>
      </c>
      <c r="N1645" s="39">
        <v>21</v>
      </c>
    </row>
    <row r="1646" spans="1:14" ht="25.5">
      <c r="A1646" s="36">
        <v>1644</v>
      </c>
      <c r="B1646" s="7" t="s">
        <v>113</v>
      </c>
      <c r="C1646" s="4" t="s">
        <v>10</v>
      </c>
      <c r="D1646" s="4" t="s">
        <v>6</v>
      </c>
      <c r="E1646" s="37">
        <v>159</v>
      </c>
      <c r="F1646" s="37">
        <v>150</v>
      </c>
      <c r="G1646" s="6" t="s">
        <v>5</v>
      </c>
      <c r="H1646" s="5">
        <f>23.2+4.5+3+15+8.5+246+20.5</f>
        <v>320.7</v>
      </c>
      <c r="I1646" s="4" t="s">
        <v>52</v>
      </c>
      <c r="J1646" s="3" t="s">
        <v>3</v>
      </c>
      <c r="K1646" s="2">
        <v>2018</v>
      </c>
      <c r="L1646" s="38" t="s">
        <v>2</v>
      </c>
      <c r="M1646" s="8" t="s">
        <v>111</v>
      </c>
      <c r="N1646" s="39">
        <v>21</v>
      </c>
    </row>
    <row r="1647" spans="1:14" ht="25.5">
      <c r="A1647" s="36">
        <v>1645</v>
      </c>
      <c r="B1647" s="7" t="s">
        <v>112</v>
      </c>
      <c r="C1647" s="4" t="s">
        <v>10</v>
      </c>
      <c r="D1647" s="4" t="s">
        <v>9</v>
      </c>
      <c r="E1647" s="37">
        <v>159</v>
      </c>
      <c r="F1647" s="37">
        <v>150</v>
      </c>
      <c r="G1647" s="6" t="s">
        <v>5</v>
      </c>
      <c r="H1647" s="5">
        <f>5+21+2.5+2</f>
        <v>30.5</v>
      </c>
      <c r="I1647" s="4" t="s">
        <v>52</v>
      </c>
      <c r="J1647" s="3" t="s">
        <v>3</v>
      </c>
      <c r="K1647" s="2">
        <v>2018</v>
      </c>
      <c r="L1647" s="38" t="s">
        <v>2</v>
      </c>
      <c r="M1647" s="8" t="s">
        <v>111</v>
      </c>
      <c r="N1647" s="39">
        <v>21</v>
      </c>
    </row>
    <row r="1648" spans="1:14" ht="25.5">
      <c r="A1648" s="36">
        <v>1646</v>
      </c>
      <c r="B1648" s="7" t="s">
        <v>112</v>
      </c>
      <c r="C1648" s="4" t="s">
        <v>10</v>
      </c>
      <c r="D1648" s="4" t="s">
        <v>6</v>
      </c>
      <c r="E1648" s="37">
        <v>159</v>
      </c>
      <c r="F1648" s="37">
        <v>150</v>
      </c>
      <c r="G1648" s="6" t="s">
        <v>5</v>
      </c>
      <c r="H1648" s="5">
        <f>5+21+2.5+2</f>
        <v>30.5</v>
      </c>
      <c r="I1648" s="4" t="s">
        <v>52</v>
      </c>
      <c r="J1648" s="3" t="s">
        <v>3</v>
      </c>
      <c r="K1648" s="2">
        <v>2018</v>
      </c>
      <c r="L1648" s="38" t="s">
        <v>2</v>
      </c>
      <c r="M1648" s="8" t="s">
        <v>111</v>
      </c>
      <c r="N1648" s="39">
        <v>21</v>
      </c>
    </row>
    <row r="1649" spans="1:23" ht="25.5">
      <c r="A1649" s="36">
        <v>1647</v>
      </c>
      <c r="B1649" s="41" t="s">
        <v>110</v>
      </c>
      <c r="C1649" s="4" t="s">
        <v>10</v>
      </c>
      <c r="D1649" s="4" t="s">
        <v>9</v>
      </c>
      <c r="E1649" s="42">
        <v>57</v>
      </c>
      <c r="F1649" s="37">
        <v>50</v>
      </c>
      <c r="G1649" s="6" t="s">
        <v>5</v>
      </c>
      <c r="H1649" s="43">
        <v>60</v>
      </c>
      <c r="I1649" s="4" t="s">
        <v>105</v>
      </c>
      <c r="J1649" s="3" t="s">
        <v>3</v>
      </c>
      <c r="K1649" s="42">
        <v>1983</v>
      </c>
      <c r="L1649" s="38" t="s">
        <v>2</v>
      </c>
      <c r="M1649" s="8" t="s">
        <v>1</v>
      </c>
      <c r="N1649" s="39" t="s">
        <v>104</v>
      </c>
    </row>
    <row r="1650" spans="1:23" ht="25.5">
      <c r="A1650" s="36">
        <v>1648</v>
      </c>
      <c r="B1650" s="41" t="s">
        <v>110</v>
      </c>
      <c r="C1650" s="4" t="s">
        <v>10</v>
      </c>
      <c r="D1650" s="4" t="s">
        <v>6</v>
      </c>
      <c r="E1650" s="42">
        <v>57</v>
      </c>
      <c r="F1650" s="37">
        <v>50</v>
      </c>
      <c r="G1650" s="6" t="s">
        <v>5</v>
      </c>
      <c r="H1650" s="43">
        <v>60</v>
      </c>
      <c r="I1650" s="4" t="s">
        <v>105</v>
      </c>
      <c r="J1650" s="3" t="s">
        <v>3</v>
      </c>
      <c r="K1650" s="42">
        <v>1983</v>
      </c>
      <c r="L1650" s="38" t="s">
        <v>2</v>
      </c>
      <c r="M1650" s="8" t="s">
        <v>1</v>
      </c>
      <c r="N1650" s="39" t="s">
        <v>104</v>
      </c>
    </row>
    <row r="1651" spans="1:23" ht="25.5">
      <c r="A1651" s="36">
        <v>1649</v>
      </c>
      <c r="B1651" s="41" t="s">
        <v>109</v>
      </c>
      <c r="C1651" s="4" t="s">
        <v>10</v>
      </c>
      <c r="D1651" s="4" t="s">
        <v>9</v>
      </c>
      <c r="E1651" s="42">
        <v>76</v>
      </c>
      <c r="F1651" s="37">
        <v>69</v>
      </c>
      <c r="G1651" s="6" t="s">
        <v>5</v>
      </c>
      <c r="H1651" s="43">
        <v>15</v>
      </c>
      <c r="I1651" s="4" t="s">
        <v>105</v>
      </c>
      <c r="J1651" s="3" t="s">
        <v>3</v>
      </c>
      <c r="K1651" s="42">
        <v>1983</v>
      </c>
      <c r="L1651" s="38" t="s">
        <v>2</v>
      </c>
      <c r="M1651" s="8" t="s">
        <v>1</v>
      </c>
      <c r="N1651" s="39" t="s">
        <v>104</v>
      </c>
    </row>
    <row r="1652" spans="1:23" ht="25.5">
      <c r="A1652" s="36">
        <v>1650</v>
      </c>
      <c r="B1652" s="41" t="s">
        <v>109</v>
      </c>
      <c r="C1652" s="4" t="s">
        <v>10</v>
      </c>
      <c r="D1652" s="4" t="s">
        <v>6</v>
      </c>
      <c r="E1652" s="42">
        <v>76</v>
      </c>
      <c r="F1652" s="37">
        <v>69</v>
      </c>
      <c r="G1652" s="6" t="s">
        <v>5</v>
      </c>
      <c r="H1652" s="43">
        <v>15</v>
      </c>
      <c r="I1652" s="4" t="s">
        <v>105</v>
      </c>
      <c r="J1652" s="3" t="s">
        <v>3</v>
      </c>
      <c r="K1652" s="42">
        <v>1983</v>
      </c>
      <c r="L1652" s="38" t="s">
        <v>2</v>
      </c>
      <c r="M1652" s="8" t="s">
        <v>1</v>
      </c>
      <c r="N1652" s="39" t="s">
        <v>104</v>
      </c>
    </row>
    <row r="1653" spans="1:23" ht="25.5">
      <c r="A1653" s="36">
        <v>1651</v>
      </c>
      <c r="B1653" s="41" t="s">
        <v>108</v>
      </c>
      <c r="C1653" s="4" t="s">
        <v>10</v>
      </c>
      <c r="D1653" s="4" t="s">
        <v>9</v>
      </c>
      <c r="E1653" s="42">
        <v>57</v>
      </c>
      <c r="F1653" s="37">
        <v>50</v>
      </c>
      <c r="G1653" s="6" t="s">
        <v>5</v>
      </c>
      <c r="H1653" s="43">
        <v>40</v>
      </c>
      <c r="I1653" s="4" t="s">
        <v>105</v>
      </c>
      <c r="J1653" s="3" t="s">
        <v>3</v>
      </c>
      <c r="K1653" s="42">
        <v>1983</v>
      </c>
      <c r="L1653" s="38" t="s">
        <v>2</v>
      </c>
      <c r="M1653" s="8" t="s">
        <v>1</v>
      </c>
      <c r="N1653" s="39" t="s">
        <v>104</v>
      </c>
    </row>
    <row r="1654" spans="1:23" ht="25.5">
      <c r="A1654" s="36">
        <v>1652</v>
      </c>
      <c r="B1654" s="41" t="s">
        <v>108</v>
      </c>
      <c r="C1654" s="4" t="s">
        <v>10</v>
      </c>
      <c r="D1654" s="4" t="s">
        <v>6</v>
      </c>
      <c r="E1654" s="42">
        <v>57</v>
      </c>
      <c r="F1654" s="37">
        <v>50</v>
      </c>
      <c r="G1654" s="6" t="s">
        <v>5</v>
      </c>
      <c r="H1654" s="43">
        <v>40</v>
      </c>
      <c r="I1654" s="4" t="s">
        <v>105</v>
      </c>
      <c r="J1654" s="3" t="s">
        <v>3</v>
      </c>
      <c r="K1654" s="42">
        <v>1983</v>
      </c>
      <c r="L1654" s="38" t="s">
        <v>2</v>
      </c>
      <c r="M1654" s="8" t="s">
        <v>1</v>
      </c>
      <c r="N1654" s="39" t="s">
        <v>104</v>
      </c>
    </row>
    <row r="1655" spans="1:23" ht="25.5">
      <c r="A1655" s="36">
        <v>1653</v>
      </c>
      <c r="B1655" s="41" t="s">
        <v>108</v>
      </c>
      <c r="C1655" s="4" t="s">
        <v>10</v>
      </c>
      <c r="D1655" s="4" t="s">
        <v>9</v>
      </c>
      <c r="E1655" s="42">
        <v>114</v>
      </c>
      <c r="F1655" s="37">
        <v>105</v>
      </c>
      <c r="G1655" s="6" t="s">
        <v>5</v>
      </c>
      <c r="H1655" s="43">
        <v>130</v>
      </c>
      <c r="I1655" s="4" t="s">
        <v>105</v>
      </c>
      <c r="J1655" s="3" t="s">
        <v>3</v>
      </c>
      <c r="K1655" s="42">
        <v>1983</v>
      </c>
      <c r="L1655" s="38" t="s">
        <v>2</v>
      </c>
      <c r="M1655" s="8" t="s">
        <v>1</v>
      </c>
      <c r="N1655" s="39" t="s">
        <v>104</v>
      </c>
    </row>
    <row r="1656" spans="1:23" ht="25.5">
      <c r="A1656" s="36">
        <v>1654</v>
      </c>
      <c r="B1656" s="41" t="s">
        <v>108</v>
      </c>
      <c r="C1656" s="4" t="s">
        <v>10</v>
      </c>
      <c r="D1656" s="4" t="s">
        <v>6</v>
      </c>
      <c r="E1656" s="42">
        <v>114</v>
      </c>
      <c r="F1656" s="37">
        <v>105</v>
      </c>
      <c r="G1656" s="6" t="s">
        <v>5</v>
      </c>
      <c r="H1656" s="43">
        <v>130</v>
      </c>
      <c r="I1656" s="4" t="s">
        <v>105</v>
      </c>
      <c r="J1656" s="3" t="s">
        <v>3</v>
      </c>
      <c r="K1656" s="42">
        <v>1983</v>
      </c>
      <c r="L1656" s="38" t="s">
        <v>2</v>
      </c>
      <c r="M1656" s="8" t="s">
        <v>1</v>
      </c>
      <c r="N1656" s="39" t="s">
        <v>104</v>
      </c>
    </row>
    <row r="1657" spans="1:23" ht="25.5">
      <c r="A1657" s="36">
        <v>1655</v>
      </c>
      <c r="B1657" s="41" t="s">
        <v>108</v>
      </c>
      <c r="C1657" s="4" t="s">
        <v>10</v>
      </c>
      <c r="D1657" s="4" t="s">
        <v>9</v>
      </c>
      <c r="E1657" s="42">
        <v>76</v>
      </c>
      <c r="F1657" s="37">
        <v>69</v>
      </c>
      <c r="G1657" s="6" t="s">
        <v>5</v>
      </c>
      <c r="H1657" s="43">
        <v>60</v>
      </c>
      <c r="I1657" s="4" t="s">
        <v>105</v>
      </c>
      <c r="J1657" s="3" t="s">
        <v>3</v>
      </c>
      <c r="K1657" s="42">
        <v>1983</v>
      </c>
      <c r="L1657" s="38" t="s">
        <v>2</v>
      </c>
      <c r="M1657" s="8" t="s">
        <v>1</v>
      </c>
      <c r="N1657" s="39" t="s">
        <v>104</v>
      </c>
    </row>
    <row r="1658" spans="1:23" ht="25.5">
      <c r="A1658" s="36">
        <v>1656</v>
      </c>
      <c r="B1658" s="41" t="s">
        <v>108</v>
      </c>
      <c r="C1658" s="4" t="s">
        <v>10</v>
      </c>
      <c r="D1658" s="4" t="s">
        <v>6</v>
      </c>
      <c r="E1658" s="42">
        <v>76</v>
      </c>
      <c r="F1658" s="37">
        <v>69</v>
      </c>
      <c r="G1658" s="6" t="s">
        <v>5</v>
      </c>
      <c r="H1658" s="43">
        <v>60</v>
      </c>
      <c r="I1658" s="4" t="s">
        <v>105</v>
      </c>
      <c r="J1658" s="3" t="s">
        <v>3</v>
      </c>
      <c r="K1658" s="42">
        <v>1983</v>
      </c>
      <c r="L1658" s="38" t="s">
        <v>2</v>
      </c>
      <c r="M1658" s="8" t="s">
        <v>1</v>
      </c>
      <c r="N1658" s="39" t="s">
        <v>104</v>
      </c>
      <c r="P1658" s="16"/>
      <c r="Q1658" s="17"/>
      <c r="R1658" s="14"/>
      <c r="S1658" s="13"/>
      <c r="T1658" s="12"/>
      <c r="U1658" s="11"/>
      <c r="V1658" s="10"/>
      <c r="W1658" s="10"/>
    </row>
    <row r="1659" spans="1:23" ht="25.5">
      <c r="A1659" s="36">
        <v>1657</v>
      </c>
      <c r="B1659" s="41" t="s">
        <v>107</v>
      </c>
      <c r="C1659" s="4" t="s">
        <v>10</v>
      </c>
      <c r="D1659" s="4" t="s">
        <v>9</v>
      </c>
      <c r="E1659" s="42">
        <v>57</v>
      </c>
      <c r="F1659" s="37">
        <v>50</v>
      </c>
      <c r="G1659" s="6" t="s">
        <v>5</v>
      </c>
      <c r="H1659" s="43">
        <v>130</v>
      </c>
      <c r="I1659" s="4" t="s">
        <v>105</v>
      </c>
      <c r="J1659" s="3" t="s">
        <v>3</v>
      </c>
      <c r="K1659" s="42">
        <v>1983</v>
      </c>
      <c r="L1659" s="38" t="s">
        <v>2</v>
      </c>
      <c r="M1659" s="8" t="s">
        <v>1</v>
      </c>
      <c r="N1659" s="39" t="s">
        <v>104</v>
      </c>
      <c r="P1659" s="16"/>
      <c r="Q1659" s="17"/>
      <c r="R1659" s="14"/>
      <c r="S1659" s="13"/>
      <c r="T1659" s="12"/>
      <c r="U1659" s="11"/>
      <c r="V1659" s="10"/>
      <c r="W1659" s="10"/>
    </row>
    <row r="1660" spans="1:23" ht="25.5">
      <c r="A1660" s="36">
        <v>1658</v>
      </c>
      <c r="B1660" s="41" t="s">
        <v>107</v>
      </c>
      <c r="C1660" s="4" t="s">
        <v>10</v>
      </c>
      <c r="D1660" s="4" t="s">
        <v>6</v>
      </c>
      <c r="E1660" s="42">
        <v>57</v>
      </c>
      <c r="F1660" s="37">
        <v>50</v>
      </c>
      <c r="G1660" s="6" t="s">
        <v>5</v>
      </c>
      <c r="H1660" s="43">
        <v>130</v>
      </c>
      <c r="I1660" s="4" t="s">
        <v>105</v>
      </c>
      <c r="J1660" s="3" t="s">
        <v>3</v>
      </c>
      <c r="K1660" s="42">
        <v>1983</v>
      </c>
      <c r="L1660" s="38" t="s">
        <v>2</v>
      </c>
      <c r="M1660" s="8" t="s">
        <v>1</v>
      </c>
      <c r="N1660" s="39" t="s">
        <v>104</v>
      </c>
      <c r="P1660" s="16"/>
      <c r="Q1660" s="17"/>
      <c r="R1660" s="14"/>
      <c r="S1660" s="13"/>
      <c r="T1660" s="12"/>
      <c r="U1660" s="11"/>
      <c r="V1660" s="10"/>
      <c r="W1660" s="10"/>
    </row>
    <row r="1661" spans="1:23" ht="25.5">
      <c r="A1661" s="36">
        <v>1659</v>
      </c>
      <c r="B1661" s="41" t="s">
        <v>106</v>
      </c>
      <c r="C1661" s="4" t="s">
        <v>10</v>
      </c>
      <c r="D1661" s="4" t="s">
        <v>9</v>
      </c>
      <c r="E1661" s="42">
        <v>57</v>
      </c>
      <c r="F1661" s="37">
        <v>50</v>
      </c>
      <c r="G1661" s="6" t="s">
        <v>5</v>
      </c>
      <c r="H1661" s="43">
        <v>10</v>
      </c>
      <c r="I1661" s="4" t="s">
        <v>105</v>
      </c>
      <c r="J1661" s="3" t="s">
        <v>3</v>
      </c>
      <c r="K1661" s="42">
        <v>1983</v>
      </c>
      <c r="L1661" s="38" t="s">
        <v>2</v>
      </c>
      <c r="M1661" s="8" t="s">
        <v>1</v>
      </c>
      <c r="N1661" s="39" t="s">
        <v>104</v>
      </c>
      <c r="P1661" s="16"/>
      <c r="Q1661" s="17"/>
      <c r="R1661" s="14"/>
      <c r="S1661" s="13"/>
      <c r="T1661" s="12"/>
      <c r="U1661" s="11"/>
      <c r="V1661" s="10"/>
      <c r="W1661" s="10"/>
    </row>
    <row r="1662" spans="1:23" ht="25.5">
      <c r="A1662" s="36">
        <v>1660</v>
      </c>
      <c r="B1662" s="41" t="s">
        <v>106</v>
      </c>
      <c r="C1662" s="4" t="s">
        <v>10</v>
      </c>
      <c r="D1662" s="4" t="s">
        <v>6</v>
      </c>
      <c r="E1662" s="42">
        <v>57</v>
      </c>
      <c r="F1662" s="37">
        <v>50</v>
      </c>
      <c r="G1662" s="6" t="s">
        <v>5</v>
      </c>
      <c r="H1662" s="43">
        <v>10</v>
      </c>
      <c r="I1662" s="4" t="s">
        <v>105</v>
      </c>
      <c r="J1662" s="3" t="s">
        <v>3</v>
      </c>
      <c r="K1662" s="42">
        <v>1983</v>
      </c>
      <c r="L1662" s="38" t="s">
        <v>2</v>
      </c>
      <c r="M1662" s="8" t="s">
        <v>1</v>
      </c>
      <c r="N1662" s="39" t="s">
        <v>104</v>
      </c>
      <c r="P1662" s="16"/>
      <c r="Q1662" s="17"/>
      <c r="R1662" s="14"/>
      <c r="S1662" s="13"/>
      <c r="T1662" s="12"/>
      <c r="U1662" s="11"/>
      <c r="V1662" s="10"/>
      <c r="W1662" s="10"/>
    </row>
    <row r="1663" spans="1:23" ht="25.5">
      <c r="A1663" s="36">
        <v>1661</v>
      </c>
      <c r="B1663" s="41" t="s">
        <v>106</v>
      </c>
      <c r="C1663" s="4" t="s">
        <v>10</v>
      </c>
      <c r="D1663" s="4" t="s">
        <v>9</v>
      </c>
      <c r="E1663" s="42">
        <v>114</v>
      </c>
      <c r="F1663" s="37">
        <v>105</v>
      </c>
      <c r="G1663" s="6" t="s">
        <v>5</v>
      </c>
      <c r="H1663" s="43">
        <v>80</v>
      </c>
      <c r="I1663" s="4" t="s">
        <v>105</v>
      </c>
      <c r="J1663" s="3" t="s">
        <v>3</v>
      </c>
      <c r="K1663" s="42">
        <v>1983</v>
      </c>
      <c r="L1663" s="38" t="s">
        <v>2</v>
      </c>
      <c r="M1663" s="8" t="s">
        <v>1</v>
      </c>
      <c r="N1663" s="39" t="s">
        <v>104</v>
      </c>
      <c r="P1663" s="16"/>
      <c r="Q1663" s="17"/>
      <c r="R1663" s="14"/>
      <c r="S1663" s="13"/>
      <c r="T1663" s="12"/>
      <c r="U1663" s="11"/>
      <c r="V1663" s="10"/>
      <c r="W1663" s="10"/>
    </row>
    <row r="1664" spans="1:23" ht="25.5">
      <c r="A1664" s="36">
        <v>1662</v>
      </c>
      <c r="B1664" s="41" t="s">
        <v>106</v>
      </c>
      <c r="C1664" s="4" t="s">
        <v>10</v>
      </c>
      <c r="D1664" s="4" t="s">
        <v>6</v>
      </c>
      <c r="E1664" s="42">
        <v>114</v>
      </c>
      <c r="F1664" s="37">
        <v>105</v>
      </c>
      <c r="G1664" s="6" t="s">
        <v>5</v>
      </c>
      <c r="H1664" s="43">
        <v>80</v>
      </c>
      <c r="I1664" s="4" t="s">
        <v>105</v>
      </c>
      <c r="J1664" s="3" t="s">
        <v>3</v>
      </c>
      <c r="K1664" s="42">
        <v>1983</v>
      </c>
      <c r="L1664" s="38" t="s">
        <v>2</v>
      </c>
      <c r="M1664" s="8" t="s">
        <v>1</v>
      </c>
      <c r="N1664" s="39" t="s">
        <v>104</v>
      </c>
      <c r="P1664" s="16"/>
      <c r="Q1664" s="17"/>
      <c r="R1664" s="14"/>
      <c r="S1664" s="13"/>
      <c r="T1664" s="12"/>
      <c r="U1664" s="11"/>
      <c r="V1664" s="10"/>
      <c r="W1664" s="10"/>
    </row>
    <row r="1665" spans="1:23" ht="25.5">
      <c r="A1665" s="36">
        <v>1663</v>
      </c>
      <c r="B1665" s="7" t="s">
        <v>103</v>
      </c>
      <c r="C1665" s="4" t="s">
        <v>10</v>
      </c>
      <c r="D1665" s="4" t="s">
        <v>9</v>
      </c>
      <c r="E1665" s="9">
        <v>377</v>
      </c>
      <c r="F1665" s="37">
        <v>361</v>
      </c>
      <c r="G1665" s="6" t="s">
        <v>5</v>
      </c>
      <c r="H1665" s="5">
        <v>7.5</v>
      </c>
      <c r="I1665" s="4" t="s">
        <v>4</v>
      </c>
      <c r="J1665" s="3" t="s">
        <v>3</v>
      </c>
      <c r="K1665" s="2">
        <v>2019</v>
      </c>
      <c r="L1665" s="38" t="s">
        <v>2</v>
      </c>
      <c r="M1665" s="8" t="s">
        <v>1</v>
      </c>
      <c r="N1665" s="39">
        <v>22</v>
      </c>
      <c r="P1665" s="16"/>
      <c r="Q1665" s="17"/>
      <c r="R1665" s="14"/>
      <c r="S1665" s="13"/>
      <c r="T1665" s="12"/>
      <c r="U1665" s="11"/>
      <c r="V1665" s="10"/>
      <c r="W1665" s="10"/>
    </row>
    <row r="1666" spans="1:23" ht="25.5">
      <c r="A1666" s="36">
        <v>1664</v>
      </c>
      <c r="B1666" s="7" t="s">
        <v>103</v>
      </c>
      <c r="C1666" s="4" t="s">
        <v>10</v>
      </c>
      <c r="D1666" s="4" t="s">
        <v>6</v>
      </c>
      <c r="E1666" s="9">
        <v>377</v>
      </c>
      <c r="F1666" s="37">
        <v>361</v>
      </c>
      <c r="G1666" s="6" t="s">
        <v>5</v>
      </c>
      <c r="H1666" s="5">
        <v>7.5</v>
      </c>
      <c r="I1666" s="4" t="s">
        <v>4</v>
      </c>
      <c r="J1666" s="3" t="s">
        <v>3</v>
      </c>
      <c r="K1666" s="2">
        <v>2019</v>
      </c>
      <c r="L1666" s="38" t="s">
        <v>2</v>
      </c>
      <c r="M1666" s="8" t="s">
        <v>1</v>
      </c>
      <c r="N1666" s="39">
        <v>22</v>
      </c>
      <c r="P1666" s="16"/>
      <c r="Q1666" s="17"/>
      <c r="R1666" s="14"/>
      <c r="S1666" s="13"/>
      <c r="T1666" s="12"/>
      <c r="U1666" s="11"/>
      <c r="V1666" s="10"/>
      <c r="W1666" s="10"/>
    </row>
    <row r="1667" spans="1:23" ht="25.5">
      <c r="A1667" s="36">
        <v>1665</v>
      </c>
      <c r="B1667" s="7" t="s">
        <v>103</v>
      </c>
      <c r="C1667" s="4" t="s">
        <v>7</v>
      </c>
      <c r="D1667" s="4" t="s">
        <v>9</v>
      </c>
      <c r="E1667" s="9">
        <v>133</v>
      </c>
      <c r="F1667" s="37">
        <v>124</v>
      </c>
      <c r="G1667" s="6" t="s">
        <v>5</v>
      </c>
      <c r="H1667" s="5">
        <v>7.5</v>
      </c>
      <c r="I1667" s="4" t="s">
        <v>4</v>
      </c>
      <c r="J1667" s="3" t="s">
        <v>3</v>
      </c>
      <c r="K1667" s="2">
        <v>2019</v>
      </c>
      <c r="L1667" s="38" t="s">
        <v>2</v>
      </c>
      <c r="M1667" s="8" t="s">
        <v>1</v>
      </c>
      <c r="N1667" s="39">
        <v>22</v>
      </c>
      <c r="P1667" s="16"/>
      <c r="Q1667" s="17"/>
      <c r="R1667" s="14"/>
      <c r="S1667" s="13"/>
      <c r="T1667" s="12"/>
      <c r="U1667" s="11"/>
      <c r="V1667" s="10"/>
      <c r="W1667" s="10"/>
    </row>
    <row r="1668" spans="1:23" ht="25.5">
      <c r="A1668" s="36">
        <v>1666</v>
      </c>
      <c r="B1668" s="7" t="s">
        <v>103</v>
      </c>
      <c r="C1668" s="4" t="s">
        <v>7</v>
      </c>
      <c r="D1668" s="4" t="s">
        <v>6</v>
      </c>
      <c r="E1668" s="9">
        <v>89</v>
      </c>
      <c r="F1668" s="37">
        <v>82</v>
      </c>
      <c r="G1668" s="6" t="s">
        <v>5</v>
      </c>
      <c r="H1668" s="5">
        <v>7.5</v>
      </c>
      <c r="I1668" s="4" t="s">
        <v>4</v>
      </c>
      <c r="J1668" s="3" t="s">
        <v>3</v>
      </c>
      <c r="K1668" s="2">
        <v>2019</v>
      </c>
      <c r="L1668" s="38" t="s">
        <v>2</v>
      </c>
      <c r="M1668" s="8" t="s">
        <v>1</v>
      </c>
      <c r="N1668" s="39">
        <v>22</v>
      </c>
      <c r="P1668" s="16"/>
      <c r="Q1668" s="17"/>
      <c r="R1668" s="14"/>
      <c r="S1668" s="13"/>
      <c r="T1668" s="12"/>
      <c r="U1668" s="11"/>
      <c r="V1668" s="10"/>
      <c r="W1668" s="10"/>
    </row>
    <row r="1669" spans="1:23" ht="25.5">
      <c r="A1669" s="36">
        <v>1667</v>
      </c>
      <c r="B1669" s="7" t="s">
        <v>102</v>
      </c>
      <c r="C1669" s="4" t="s">
        <v>10</v>
      </c>
      <c r="D1669" s="4" t="s">
        <v>9</v>
      </c>
      <c r="E1669" s="9">
        <v>377</v>
      </c>
      <c r="F1669" s="37">
        <v>361</v>
      </c>
      <c r="G1669" s="6" t="s">
        <v>5</v>
      </c>
      <c r="H1669" s="5">
        <v>36</v>
      </c>
      <c r="I1669" s="4" t="s">
        <v>4</v>
      </c>
      <c r="J1669" s="3" t="s">
        <v>3</v>
      </c>
      <c r="K1669" s="2">
        <v>2019</v>
      </c>
      <c r="L1669" s="38" t="s">
        <v>2</v>
      </c>
      <c r="M1669" s="8" t="s">
        <v>1</v>
      </c>
      <c r="N1669" s="39">
        <v>22</v>
      </c>
      <c r="P1669" s="16"/>
      <c r="Q1669" s="17"/>
      <c r="R1669" s="14"/>
      <c r="S1669" s="13"/>
      <c r="T1669" s="12"/>
      <c r="U1669" s="11"/>
      <c r="V1669" s="10"/>
      <c r="W1669" s="10"/>
    </row>
    <row r="1670" spans="1:23" ht="25.5">
      <c r="A1670" s="36">
        <v>1668</v>
      </c>
      <c r="B1670" s="7" t="s">
        <v>102</v>
      </c>
      <c r="C1670" s="4" t="s">
        <v>10</v>
      </c>
      <c r="D1670" s="4" t="s">
        <v>6</v>
      </c>
      <c r="E1670" s="9">
        <v>377</v>
      </c>
      <c r="F1670" s="37">
        <v>361</v>
      </c>
      <c r="G1670" s="6" t="s">
        <v>5</v>
      </c>
      <c r="H1670" s="5">
        <v>36</v>
      </c>
      <c r="I1670" s="4" t="s">
        <v>4</v>
      </c>
      <c r="J1670" s="3" t="s">
        <v>3</v>
      </c>
      <c r="K1670" s="2">
        <v>2019</v>
      </c>
      <c r="L1670" s="38" t="s">
        <v>2</v>
      </c>
      <c r="M1670" s="8" t="s">
        <v>1</v>
      </c>
      <c r="N1670" s="39">
        <v>22</v>
      </c>
      <c r="P1670" s="16"/>
      <c r="Q1670" s="17"/>
      <c r="R1670" s="14"/>
      <c r="S1670" s="13"/>
      <c r="T1670" s="12"/>
      <c r="U1670" s="11"/>
      <c r="V1670" s="10"/>
      <c r="W1670" s="10"/>
    </row>
    <row r="1671" spans="1:23" ht="25.5">
      <c r="A1671" s="36">
        <v>1669</v>
      </c>
      <c r="B1671" s="7" t="s">
        <v>102</v>
      </c>
      <c r="C1671" s="4" t="s">
        <v>7</v>
      </c>
      <c r="D1671" s="4" t="s">
        <v>9</v>
      </c>
      <c r="E1671" s="9">
        <v>133</v>
      </c>
      <c r="F1671" s="37">
        <v>124</v>
      </c>
      <c r="G1671" s="6" t="s">
        <v>5</v>
      </c>
      <c r="H1671" s="5">
        <v>36</v>
      </c>
      <c r="I1671" s="4" t="s">
        <v>4</v>
      </c>
      <c r="J1671" s="3" t="s">
        <v>3</v>
      </c>
      <c r="K1671" s="2">
        <v>2019</v>
      </c>
      <c r="L1671" s="38" t="s">
        <v>2</v>
      </c>
      <c r="M1671" s="8" t="s">
        <v>1</v>
      </c>
      <c r="N1671" s="39">
        <v>22</v>
      </c>
      <c r="P1671" s="16"/>
      <c r="Q1671" s="17"/>
      <c r="R1671" s="14"/>
      <c r="S1671" s="13"/>
      <c r="T1671" s="12"/>
      <c r="U1671" s="11"/>
      <c r="V1671" s="10"/>
      <c r="W1671" s="10"/>
    </row>
    <row r="1672" spans="1:23" ht="25.5">
      <c r="A1672" s="36">
        <v>1670</v>
      </c>
      <c r="B1672" s="7" t="s">
        <v>102</v>
      </c>
      <c r="C1672" s="4" t="s">
        <v>7</v>
      </c>
      <c r="D1672" s="4" t="s">
        <v>6</v>
      </c>
      <c r="E1672" s="9">
        <v>89</v>
      </c>
      <c r="F1672" s="37">
        <v>82</v>
      </c>
      <c r="G1672" s="6" t="s">
        <v>5</v>
      </c>
      <c r="H1672" s="5">
        <v>36</v>
      </c>
      <c r="I1672" s="4" t="s">
        <v>4</v>
      </c>
      <c r="J1672" s="3" t="s">
        <v>3</v>
      </c>
      <c r="K1672" s="2">
        <v>2019</v>
      </c>
      <c r="L1672" s="38" t="s">
        <v>2</v>
      </c>
      <c r="M1672" s="8" t="s">
        <v>1</v>
      </c>
      <c r="N1672" s="39">
        <v>22</v>
      </c>
      <c r="P1672" s="16"/>
      <c r="Q1672" s="17"/>
      <c r="R1672" s="14"/>
      <c r="S1672" s="13"/>
      <c r="T1672" s="12"/>
      <c r="U1672" s="11"/>
      <c r="V1672" s="10"/>
      <c r="W1672" s="10"/>
    </row>
    <row r="1673" spans="1:23" ht="25.5">
      <c r="A1673" s="36">
        <v>1671</v>
      </c>
      <c r="B1673" s="7" t="s">
        <v>101</v>
      </c>
      <c r="C1673" s="4" t="s">
        <v>10</v>
      </c>
      <c r="D1673" s="4" t="s">
        <v>9</v>
      </c>
      <c r="E1673" s="9">
        <v>377</v>
      </c>
      <c r="F1673" s="37">
        <v>361</v>
      </c>
      <c r="G1673" s="6" t="s">
        <v>5</v>
      </c>
      <c r="H1673" s="5">
        <v>34</v>
      </c>
      <c r="I1673" s="4" t="s">
        <v>4</v>
      </c>
      <c r="J1673" s="3" t="s">
        <v>3</v>
      </c>
      <c r="K1673" s="2">
        <v>2019</v>
      </c>
      <c r="L1673" s="38" t="s">
        <v>2</v>
      </c>
      <c r="M1673" s="8" t="s">
        <v>1</v>
      </c>
      <c r="N1673" s="39">
        <v>22</v>
      </c>
      <c r="P1673" s="16"/>
      <c r="Q1673" s="17"/>
      <c r="R1673" s="14"/>
      <c r="S1673" s="13"/>
      <c r="T1673" s="12"/>
      <c r="U1673" s="11"/>
      <c r="V1673" s="10"/>
      <c r="W1673" s="10"/>
    </row>
    <row r="1674" spans="1:23" ht="25.5">
      <c r="A1674" s="36">
        <v>1672</v>
      </c>
      <c r="B1674" s="7" t="s">
        <v>101</v>
      </c>
      <c r="C1674" s="4" t="s">
        <v>10</v>
      </c>
      <c r="D1674" s="4" t="s">
        <v>6</v>
      </c>
      <c r="E1674" s="9">
        <v>377</v>
      </c>
      <c r="F1674" s="37">
        <v>361</v>
      </c>
      <c r="G1674" s="6" t="s">
        <v>5</v>
      </c>
      <c r="H1674" s="5">
        <v>34</v>
      </c>
      <c r="I1674" s="4" t="s">
        <v>4</v>
      </c>
      <c r="J1674" s="3" t="s">
        <v>3</v>
      </c>
      <c r="K1674" s="2">
        <v>2019</v>
      </c>
      <c r="L1674" s="38" t="s">
        <v>2</v>
      </c>
      <c r="M1674" s="8" t="s">
        <v>1</v>
      </c>
      <c r="N1674" s="39">
        <v>22</v>
      </c>
      <c r="P1674" s="16"/>
      <c r="Q1674" s="17"/>
      <c r="R1674" s="14"/>
      <c r="S1674" s="13"/>
      <c r="T1674" s="12"/>
      <c r="U1674" s="11"/>
      <c r="V1674" s="10"/>
      <c r="W1674" s="10"/>
    </row>
    <row r="1675" spans="1:23" ht="25.5">
      <c r="A1675" s="36">
        <v>1673</v>
      </c>
      <c r="B1675" s="7" t="s">
        <v>101</v>
      </c>
      <c r="C1675" s="4" t="s">
        <v>7</v>
      </c>
      <c r="D1675" s="4" t="s">
        <v>9</v>
      </c>
      <c r="E1675" s="9">
        <v>133</v>
      </c>
      <c r="F1675" s="37">
        <v>124</v>
      </c>
      <c r="G1675" s="6" t="s">
        <v>5</v>
      </c>
      <c r="H1675" s="5">
        <v>34</v>
      </c>
      <c r="I1675" s="4" t="s">
        <v>4</v>
      </c>
      <c r="J1675" s="3" t="s">
        <v>3</v>
      </c>
      <c r="K1675" s="2">
        <v>2019</v>
      </c>
      <c r="L1675" s="38" t="s">
        <v>2</v>
      </c>
      <c r="M1675" s="8" t="s">
        <v>1</v>
      </c>
      <c r="N1675" s="39">
        <v>22</v>
      </c>
      <c r="P1675" s="16"/>
      <c r="Q1675" s="17"/>
      <c r="R1675" s="14"/>
      <c r="S1675" s="13"/>
      <c r="T1675" s="12"/>
      <c r="U1675" s="11"/>
      <c r="V1675" s="10"/>
      <c r="W1675" s="10"/>
    </row>
    <row r="1676" spans="1:23" ht="25.5">
      <c r="A1676" s="36">
        <v>1674</v>
      </c>
      <c r="B1676" s="7" t="s">
        <v>101</v>
      </c>
      <c r="C1676" s="4" t="s">
        <v>7</v>
      </c>
      <c r="D1676" s="4" t="s">
        <v>6</v>
      </c>
      <c r="E1676" s="9">
        <v>89</v>
      </c>
      <c r="F1676" s="37">
        <v>82</v>
      </c>
      <c r="G1676" s="6" t="s">
        <v>5</v>
      </c>
      <c r="H1676" s="5">
        <v>34</v>
      </c>
      <c r="I1676" s="4" t="s">
        <v>4</v>
      </c>
      <c r="J1676" s="3" t="s">
        <v>3</v>
      </c>
      <c r="K1676" s="2">
        <v>2019</v>
      </c>
      <c r="L1676" s="38" t="s">
        <v>2</v>
      </c>
      <c r="M1676" s="8" t="s">
        <v>1</v>
      </c>
      <c r="N1676" s="39">
        <v>22</v>
      </c>
      <c r="P1676" s="16"/>
      <c r="Q1676" s="17"/>
      <c r="R1676" s="14"/>
      <c r="S1676" s="13"/>
      <c r="T1676" s="12"/>
      <c r="U1676" s="11"/>
      <c r="V1676" s="10"/>
      <c r="W1676" s="10"/>
    </row>
    <row r="1677" spans="1:23" ht="25.5">
      <c r="A1677" s="36">
        <v>1675</v>
      </c>
      <c r="B1677" s="7" t="s">
        <v>100</v>
      </c>
      <c r="C1677" s="4" t="s">
        <v>10</v>
      </c>
      <c r="D1677" s="4" t="s">
        <v>9</v>
      </c>
      <c r="E1677" s="9">
        <v>377</v>
      </c>
      <c r="F1677" s="37">
        <v>361</v>
      </c>
      <c r="G1677" s="6" t="s">
        <v>5</v>
      </c>
      <c r="H1677" s="5">
        <v>12.5</v>
      </c>
      <c r="I1677" s="4" t="s">
        <v>4</v>
      </c>
      <c r="J1677" s="3" t="s">
        <v>3</v>
      </c>
      <c r="K1677" s="2">
        <v>2019</v>
      </c>
      <c r="L1677" s="38" t="s">
        <v>2</v>
      </c>
      <c r="M1677" s="8" t="s">
        <v>1</v>
      </c>
      <c r="N1677" s="39">
        <v>22</v>
      </c>
      <c r="P1677" s="16"/>
      <c r="Q1677" s="17"/>
      <c r="R1677" s="14"/>
      <c r="S1677" s="13"/>
      <c r="T1677" s="12"/>
      <c r="U1677" s="11"/>
      <c r="V1677" s="10"/>
      <c r="W1677" s="10"/>
    </row>
    <row r="1678" spans="1:23" ht="25.5">
      <c r="A1678" s="36">
        <v>1676</v>
      </c>
      <c r="B1678" s="7" t="s">
        <v>100</v>
      </c>
      <c r="C1678" s="4" t="s">
        <v>10</v>
      </c>
      <c r="D1678" s="4" t="s">
        <v>6</v>
      </c>
      <c r="E1678" s="9">
        <v>377</v>
      </c>
      <c r="F1678" s="37">
        <v>361</v>
      </c>
      <c r="G1678" s="6" t="s">
        <v>5</v>
      </c>
      <c r="H1678" s="5">
        <v>12.5</v>
      </c>
      <c r="I1678" s="4" t="s">
        <v>4</v>
      </c>
      <c r="J1678" s="3" t="s">
        <v>3</v>
      </c>
      <c r="K1678" s="2">
        <v>2019</v>
      </c>
      <c r="L1678" s="38" t="s">
        <v>2</v>
      </c>
      <c r="M1678" s="8" t="s">
        <v>1</v>
      </c>
      <c r="N1678" s="39">
        <v>22</v>
      </c>
      <c r="P1678" s="16"/>
      <c r="Q1678" s="17"/>
      <c r="R1678" s="14"/>
      <c r="S1678" s="13"/>
      <c r="T1678" s="12"/>
      <c r="U1678" s="11"/>
      <c r="V1678" s="10"/>
      <c r="W1678" s="10"/>
    </row>
    <row r="1679" spans="1:23" ht="25.5">
      <c r="A1679" s="36">
        <v>1677</v>
      </c>
      <c r="B1679" s="7" t="s">
        <v>100</v>
      </c>
      <c r="C1679" s="4" t="s">
        <v>7</v>
      </c>
      <c r="D1679" s="4" t="s">
        <v>9</v>
      </c>
      <c r="E1679" s="9">
        <v>133</v>
      </c>
      <c r="F1679" s="37">
        <v>124</v>
      </c>
      <c r="G1679" s="6" t="s">
        <v>5</v>
      </c>
      <c r="H1679" s="5">
        <v>12.5</v>
      </c>
      <c r="I1679" s="4" t="s">
        <v>4</v>
      </c>
      <c r="J1679" s="3" t="s">
        <v>3</v>
      </c>
      <c r="K1679" s="2">
        <v>2019</v>
      </c>
      <c r="L1679" s="38" t="s">
        <v>2</v>
      </c>
      <c r="M1679" s="8" t="s">
        <v>1</v>
      </c>
      <c r="N1679" s="39">
        <v>22</v>
      </c>
      <c r="P1679" s="16"/>
      <c r="Q1679" s="17"/>
      <c r="R1679" s="14"/>
      <c r="S1679" s="13"/>
      <c r="T1679" s="12"/>
      <c r="U1679" s="11"/>
      <c r="V1679" s="10"/>
      <c r="W1679" s="10"/>
    </row>
    <row r="1680" spans="1:23" ht="25.5">
      <c r="A1680" s="36">
        <v>1678</v>
      </c>
      <c r="B1680" s="7" t="s">
        <v>100</v>
      </c>
      <c r="C1680" s="4" t="s">
        <v>7</v>
      </c>
      <c r="D1680" s="4" t="s">
        <v>6</v>
      </c>
      <c r="E1680" s="9">
        <v>89</v>
      </c>
      <c r="F1680" s="37">
        <v>82</v>
      </c>
      <c r="G1680" s="6" t="s">
        <v>5</v>
      </c>
      <c r="H1680" s="5">
        <v>12.5</v>
      </c>
      <c r="I1680" s="4" t="s">
        <v>4</v>
      </c>
      <c r="J1680" s="3" t="s">
        <v>3</v>
      </c>
      <c r="K1680" s="2">
        <v>2019</v>
      </c>
      <c r="L1680" s="38" t="s">
        <v>2</v>
      </c>
      <c r="M1680" s="8" t="s">
        <v>1</v>
      </c>
      <c r="N1680" s="39">
        <v>22</v>
      </c>
      <c r="P1680" s="16"/>
      <c r="Q1680" s="17"/>
      <c r="R1680" s="14"/>
      <c r="S1680" s="13"/>
      <c r="T1680" s="12"/>
      <c r="U1680" s="11"/>
      <c r="V1680" s="10"/>
      <c r="W1680" s="10"/>
    </row>
    <row r="1681" spans="1:23" ht="25.5">
      <c r="A1681" s="36">
        <v>1679</v>
      </c>
      <c r="B1681" s="7" t="s">
        <v>99</v>
      </c>
      <c r="C1681" s="4" t="s">
        <v>10</v>
      </c>
      <c r="D1681" s="4" t="s">
        <v>9</v>
      </c>
      <c r="E1681" s="9">
        <v>377</v>
      </c>
      <c r="F1681" s="37">
        <v>361</v>
      </c>
      <c r="G1681" s="6" t="s">
        <v>5</v>
      </c>
      <c r="H1681" s="5">
        <v>13.5</v>
      </c>
      <c r="I1681" s="4" t="s">
        <v>4</v>
      </c>
      <c r="J1681" s="3" t="s">
        <v>3</v>
      </c>
      <c r="K1681" s="2">
        <v>2019</v>
      </c>
      <c r="L1681" s="38" t="s">
        <v>2</v>
      </c>
      <c r="M1681" s="8" t="s">
        <v>1</v>
      </c>
      <c r="N1681" s="39">
        <v>22</v>
      </c>
      <c r="P1681" s="16"/>
      <c r="Q1681" s="17"/>
      <c r="R1681" s="14"/>
      <c r="S1681" s="13"/>
      <c r="T1681" s="12"/>
      <c r="U1681" s="11"/>
      <c r="V1681" s="10"/>
      <c r="W1681" s="10"/>
    </row>
    <row r="1682" spans="1:23" ht="25.5">
      <c r="A1682" s="36">
        <v>1680</v>
      </c>
      <c r="B1682" s="7" t="s">
        <v>99</v>
      </c>
      <c r="C1682" s="4" t="s">
        <v>10</v>
      </c>
      <c r="D1682" s="4" t="s">
        <v>6</v>
      </c>
      <c r="E1682" s="9">
        <v>377</v>
      </c>
      <c r="F1682" s="37">
        <v>361</v>
      </c>
      <c r="G1682" s="6" t="s">
        <v>5</v>
      </c>
      <c r="H1682" s="5">
        <v>13.5</v>
      </c>
      <c r="I1682" s="4" t="s">
        <v>4</v>
      </c>
      <c r="J1682" s="3" t="s">
        <v>3</v>
      </c>
      <c r="K1682" s="2">
        <v>2019</v>
      </c>
      <c r="L1682" s="38" t="s">
        <v>2</v>
      </c>
      <c r="M1682" s="8" t="s">
        <v>1</v>
      </c>
      <c r="N1682" s="39">
        <v>22</v>
      </c>
      <c r="P1682" s="16"/>
      <c r="Q1682" s="17"/>
      <c r="R1682" s="14"/>
      <c r="S1682" s="13"/>
      <c r="T1682" s="12"/>
      <c r="U1682" s="11"/>
      <c r="V1682" s="10"/>
      <c r="W1682" s="10"/>
    </row>
    <row r="1683" spans="1:23" ht="25.5">
      <c r="A1683" s="36">
        <v>1681</v>
      </c>
      <c r="B1683" s="7" t="s">
        <v>99</v>
      </c>
      <c r="C1683" s="4" t="s">
        <v>7</v>
      </c>
      <c r="D1683" s="4" t="s">
        <v>9</v>
      </c>
      <c r="E1683" s="9">
        <v>133</v>
      </c>
      <c r="F1683" s="37">
        <v>124</v>
      </c>
      <c r="G1683" s="6" t="s">
        <v>5</v>
      </c>
      <c r="H1683" s="5">
        <v>13.5</v>
      </c>
      <c r="I1683" s="4" t="s">
        <v>4</v>
      </c>
      <c r="J1683" s="3" t="s">
        <v>3</v>
      </c>
      <c r="K1683" s="2">
        <v>2019</v>
      </c>
      <c r="L1683" s="38" t="s">
        <v>2</v>
      </c>
      <c r="M1683" s="8" t="s">
        <v>1</v>
      </c>
      <c r="N1683" s="39">
        <v>22</v>
      </c>
      <c r="P1683" s="16"/>
      <c r="Q1683" s="17"/>
      <c r="R1683" s="14"/>
      <c r="S1683" s="13"/>
      <c r="T1683" s="12"/>
      <c r="U1683" s="11"/>
      <c r="V1683" s="10"/>
      <c r="W1683" s="10"/>
    </row>
    <row r="1684" spans="1:23" ht="25.5">
      <c r="A1684" s="36">
        <v>1682</v>
      </c>
      <c r="B1684" s="7" t="s">
        <v>99</v>
      </c>
      <c r="C1684" s="4" t="s">
        <v>7</v>
      </c>
      <c r="D1684" s="4" t="s">
        <v>6</v>
      </c>
      <c r="E1684" s="9">
        <v>89</v>
      </c>
      <c r="F1684" s="37">
        <v>82</v>
      </c>
      <c r="G1684" s="6" t="s">
        <v>5</v>
      </c>
      <c r="H1684" s="5">
        <v>13.5</v>
      </c>
      <c r="I1684" s="4" t="s">
        <v>4</v>
      </c>
      <c r="J1684" s="3" t="s">
        <v>3</v>
      </c>
      <c r="K1684" s="2">
        <v>2019</v>
      </c>
      <c r="L1684" s="38" t="s">
        <v>2</v>
      </c>
      <c r="M1684" s="8" t="s">
        <v>1</v>
      </c>
      <c r="N1684" s="39">
        <v>22</v>
      </c>
      <c r="P1684" s="16"/>
      <c r="Q1684" s="17"/>
      <c r="R1684" s="14"/>
      <c r="S1684" s="13"/>
      <c r="T1684" s="12"/>
      <c r="U1684" s="11"/>
      <c r="V1684" s="10"/>
      <c r="W1684" s="10"/>
    </row>
    <row r="1685" spans="1:23" ht="25.5">
      <c r="A1685" s="36">
        <v>1683</v>
      </c>
      <c r="B1685" s="7" t="s">
        <v>98</v>
      </c>
      <c r="C1685" s="4" t="s">
        <v>10</v>
      </c>
      <c r="D1685" s="4" t="s">
        <v>9</v>
      </c>
      <c r="E1685" s="9">
        <v>377</v>
      </c>
      <c r="F1685" s="37">
        <v>361</v>
      </c>
      <c r="G1685" s="6" t="s">
        <v>5</v>
      </c>
      <c r="H1685" s="5">
        <v>13</v>
      </c>
      <c r="I1685" s="4" t="s">
        <v>4</v>
      </c>
      <c r="J1685" s="3" t="s">
        <v>3</v>
      </c>
      <c r="K1685" s="2">
        <v>2019</v>
      </c>
      <c r="L1685" s="38" t="s">
        <v>2</v>
      </c>
      <c r="M1685" s="8" t="s">
        <v>1</v>
      </c>
      <c r="N1685" s="39">
        <v>22</v>
      </c>
      <c r="P1685" s="16"/>
      <c r="Q1685" s="17"/>
      <c r="R1685" s="14"/>
      <c r="S1685" s="13"/>
      <c r="T1685" s="12"/>
      <c r="U1685" s="11"/>
      <c r="V1685" s="10"/>
      <c r="W1685" s="10"/>
    </row>
    <row r="1686" spans="1:23" ht="25.5">
      <c r="A1686" s="36">
        <v>1684</v>
      </c>
      <c r="B1686" s="7" t="s">
        <v>98</v>
      </c>
      <c r="C1686" s="4" t="s">
        <v>10</v>
      </c>
      <c r="D1686" s="4" t="s">
        <v>6</v>
      </c>
      <c r="E1686" s="9">
        <v>377</v>
      </c>
      <c r="F1686" s="37">
        <v>361</v>
      </c>
      <c r="G1686" s="6" t="s">
        <v>5</v>
      </c>
      <c r="H1686" s="5">
        <v>13</v>
      </c>
      <c r="I1686" s="4" t="s">
        <v>4</v>
      </c>
      <c r="J1686" s="3" t="s">
        <v>3</v>
      </c>
      <c r="K1686" s="2">
        <v>2019</v>
      </c>
      <c r="L1686" s="38" t="s">
        <v>2</v>
      </c>
      <c r="M1686" s="8" t="s">
        <v>1</v>
      </c>
      <c r="N1686" s="39">
        <v>22</v>
      </c>
      <c r="P1686" s="16"/>
      <c r="Q1686" s="15"/>
      <c r="R1686" s="14"/>
      <c r="S1686" s="13"/>
      <c r="T1686" s="12"/>
      <c r="U1686" s="11"/>
      <c r="V1686" s="10"/>
      <c r="W1686" s="10"/>
    </row>
    <row r="1687" spans="1:23" ht="25.5">
      <c r="A1687" s="36">
        <v>1685</v>
      </c>
      <c r="B1687" s="7" t="s">
        <v>98</v>
      </c>
      <c r="C1687" s="4" t="s">
        <v>7</v>
      </c>
      <c r="D1687" s="4" t="s">
        <v>9</v>
      </c>
      <c r="E1687" s="9">
        <v>133</v>
      </c>
      <c r="F1687" s="37">
        <v>124</v>
      </c>
      <c r="G1687" s="6" t="s">
        <v>5</v>
      </c>
      <c r="H1687" s="5">
        <v>13</v>
      </c>
      <c r="I1687" s="4" t="s">
        <v>4</v>
      </c>
      <c r="J1687" s="3" t="s">
        <v>3</v>
      </c>
      <c r="K1687" s="2">
        <v>2019</v>
      </c>
      <c r="L1687" s="38" t="s">
        <v>2</v>
      </c>
      <c r="M1687" s="8" t="s">
        <v>1</v>
      </c>
      <c r="N1687" s="39">
        <v>22</v>
      </c>
      <c r="P1687" s="16"/>
      <c r="Q1687" s="15"/>
      <c r="R1687" s="14"/>
      <c r="S1687" s="13"/>
      <c r="T1687" s="12"/>
      <c r="U1687" s="11"/>
      <c r="V1687" s="10"/>
      <c r="W1687" s="10"/>
    </row>
    <row r="1688" spans="1:23" ht="25.5">
      <c r="A1688" s="36">
        <v>1686</v>
      </c>
      <c r="B1688" s="7" t="s">
        <v>98</v>
      </c>
      <c r="C1688" s="4" t="s">
        <v>7</v>
      </c>
      <c r="D1688" s="4" t="s">
        <v>6</v>
      </c>
      <c r="E1688" s="9">
        <v>89</v>
      </c>
      <c r="F1688" s="37">
        <v>82</v>
      </c>
      <c r="G1688" s="6" t="s">
        <v>5</v>
      </c>
      <c r="H1688" s="5">
        <v>13</v>
      </c>
      <c r="I1688" s="4" t="s">
        <v>4</v>
      </c>
      <c r="J1688" s="3" t="s">
        <v>3</v>
      </c>
      <c r="K1688" s="2">
        <v>2019</v>
      </c>
      <c r="L1688" s="38" t="s">
        <v>2</v>
      </c>
      <c r="M1688" s="8" t="s">
        <v>1</v>
      </c>
      <c r="N1688" s="39">
        <v>22</v>
      </c>
      <c r="P1688" s="16"/>
      <c r="Q1688" s="15"/>
      <c r="R1688" s="14"/>
      <c r="S1688" s="13"/>
      <c r="T1688" s="12"/>
      <c r="U1688" s="11"/>
      <c r="V1688" s="10"/>
      <c r="W1688" s="10"/>
    </row>
    <row r="1689" spans="1:23" ht="25.5">
      <c r="A1689" s="36">
        <v>1687</v>
      </c>
      <c r="B1689" s="7" t="s">
        <v>97</v>
      </c>
      <c r="C1689" s="4" t="s">
        <v>10</v>
      </c>
      <c r="D1689" s="4" t="s">
        <v>9</v>
      </c>
      <c r="E1689" s="9">
        <v>377</v>
      </c>
      <c r="F1689" s="37">
        <v>361</v>
      </c>
      <c r="G1689" s="6" t="s">
        <v>5</v>
      </c>
      <c r="H1689" s="5">
        <v>13</v>
      </c>
      <c r="I1689" s="4" t="s">
        <v>4</v>
      </c>
      <c r="J1689" s="3" t="s">
        <v>3</v>
      </c>
      <c r="K1689" s="2">
        <v>2019</v>
      </c>
      <c r="L1689" s="38" t="s">
        <v>2</v>
      </c>
      <c r="M1689" s="8" t="s">
        <v>1</v>
      </c>
      <c r="N1689" s="39">
        <v>22</v>
      </c>
      <c r="P1689" s="16"/>
      <c r="Q1689" s="15"/>
      <c r="R1689" s="14"/>
      <c r="S1689" s="13"/>
      <c r="T1689" s="12"/>
      <c r="U1689" s="11"/>
      <c r="V1689" s="10"/>
      <c r="W1689" s="10"/>
    </row>
    <row r="1690" spans="1:23" ht="25.5">
      <c r="A1690" s="36">
        <v>1688</v>
      </c>
      <c r="B1690" s="7" t="s">
        <v>97</v>
      </c>
      <c r="C1690" s="4" t="s">
        <v>10</v>
      </c>
      <c r="D1690" s="4" t="s">
        <v>6</v>
      </c>
      <c r="E1690" s="9">
        <v>377</v>
      </c>
      <c r="F1690" s="37">
        <v>361</v>
      </c>
      <c r="G1690" s="6" t="s">
        <v>5</v>
      </c>
      <c r="H1690" s="5">
        <v>13</v>
      </c>
      <c r="I1690" s="4" t="s">
        <v>4</v>
      </c>
      <c r="J1690" s="3" t="s">
        <v>3</v>
      </c>
      <c r="K1690" s="2">
        <v>2019</v>
      </c>
      <c r="L1690" s="38" t="s">
        <v>2</v>
      </c>
      <c r="M1690" s="8" t="s">
        <v>1</v>
      </c>
      <c r="N1690" s="39">
        <v>22</v>
      </c>
      <c r="P1690" s="16"/>
      <c r="Q1690" s="15"/>
      <c r="R1690" s="14"/>
      <c r="S1690" s="13"/>
      <c r="T1690" s="12"/>
      <c r="U1690" s="11"/>
      <c r="V1690" s="10"/>
      <c r="W1690" s="10"/>
    </row>
    <row r="1691" spans="1:23" ht="25.5">
      <c r="A1691" s="36">
        <v>1689</v>
      </c>
      <c r="B1691" s="7" t="s">
        <v>97</v>
      </c>
      <c r="C1691" s="4" t="s">
        <v>7</v>
      </c>
      <c r="D1691" s="4" t="s">
        <v>9</v>
      </c>
      <c r="E1691" s="9">
        <v>133</v>
      </c>
      <c r="F1691" s="37">
        <v>124</v>
      </c>
      <c r="G1691" s="6" t="s">
        <v>5</v>
      </c>
      <c r="H1691" s="5">
        <v>13</v>
      </c>
      <c r="I1691" s="4" t="s">
        <v>4</v>
      </c>
      <c r="J1691" s="3" t="s">
        <v>3</v>
      </c>
      <c r="K1691" s="2">
        <v>2019</v>
      </c>
      <c r="L1691" s="38" t="s">
        <v>2</v>
      </c>
      <c r="M1691" s="8" t="s">
        <v>1</v>
      </c>
      <c r="N1691" s="39">
        <v>22</v>
      </c>
      <c r="P1691" s="16"/>
      <c r="Q1691" s="15"/>
      <c r="R1691" s="14"/>
      <c r="S1691" s="13"/>
      <c r="T1691" s="12"/>
      <c r="U1691" s="11"/>
      <c r="V1691" s="10"/>
      <c r="W1691" s="10"/>
    </row>
    <row r="1692" spans="1:23" ht="25.5">
      <c r="A1692" s="36">
        <v>1690</v>
      </c>
      <c r="B1692" s="7" t="s">
        <v>97</v>
      </c>
      <c r="C1692" s="4" t="s">
        <v>7</v>
      </c>
      <c r="D1692" s="4" t="s">
        <v>6</v>
      </c>
      <c r="E1692" s="9">
        <v>89</v>
      </c>
      <c r="F1692" s="37">
        <v>82</v>
      </c>
      <c r="G1692" s="6" t="s">
        <v>5</v>
      </c>
      <c r="H1692" s="5">
        <v>13</v>
      </c>
      <c r="I1692" s="4" t="s">
        <v>4</v>
      </c>
      <c r="J1692" s="3" t="s">
        <v>3</v>
      </c>
      <c r="K1692" s="2">
        <v>2019</v>
      </c>
      <c r="L1692" s="38" t="s">
        <v>2</v>
      </c>
      <c r="M1692" s="8" t="s">
        <v>1</v>
      </c>
      <c r="N1692" s="39">
        <v>22</v>
      </c>
      <c r="P1692" s="16"/>
      <c r="Q1692" s="15"/>
      <c r="R1692" s="14"/>
      <c r="S1692" s="13"/>
      <c r="T1692" s="12"/>
      <c r="U1692" s="11"/>
      <c r="V1692" s="10"/>
      <c r="W1692" s="10"/>
    </row>
    <row r="1693" spans="1:23" ht="25.5">
      <c r="A1693" s="36">
        <v>1691</v>
      </c>
      <c r="B1693" s="7" t="s">
        <v>96</v>
      </c>
      <c r="C1693" s="4" t="s">
        <v>10</v>
      </c>
      <c r="D1693" s="4" t="s">
        <v>9</v>
      </c>
      <c r="E1693" s="9">
        <v>377</v>
      </c>
      <c r="F1693" s="37">
        <v>361</v>
      </c>
      <c r="G1693" s="6" t="s">
        <v>5</v>
      </c>
      <c r="H1693" s="5">
        <v>13</v>
      </c>
      <c r="I1693" s="4" t="s">
        <v>4</v>
      </c>
      <c r="J1693" s="3" t="s">
        <v>3</v>
      </c>
      <c r="K1693" s="2">
        <v>2019</v>
      </c>
      <c r="L1693" s="38" t="s">
        <v>2</v>
      </c>
      <c r="M1693" s="8" t="s">
        <v>1</v>
      </c>
      <c r="N1693" s="39">
        <v>22</v>
      </c>
      <c r="P1693" s="16"/>
      <c r="Q1693" s="15"/>
      <c r="R1693" s="14"/>
      <c r="S1693" s="13"/>
      <c r="T1693" s="12"/>
      <c r="U1693" s="11"/>
      <c r="V1693" s="10"/>
      <c r="W1693" s="10"/>
    </row>
    <row r="1694" spans="1:23" ht="25.5">
      <c r="A1694" s="36">
        <v>1692</v>
      </c>
      <c r="B1694" s="7" t="s">
        <v>96</v>
      </c>
      <c r="C1694" s="4" t="s">
        <v>10</v>
      </c>
      <c r="D1694" s="4" t="s">
        <v>6</v>
      </c>
      <c r="E1694" s="9">
        <v>377</v>
      </c>
      <c r="F1694" s="37">
        <v>361</v>
      </c>
      <c r="G1694" s="6" t="s">
        <v>5</v>
      </c>
      <c r="H1694" s="5">
        <v>13</v>
      </c>
      <c r="I1694" s="4" t="s">
        <v>4</v>
      </c>
      <c r="J1694" s="3" t="s">
        <v>3</v>
      </c>
      <c r="K1694" s="2">
        <v>2019</v>
      </c>
      <c r="L1694" s="38" t="s">
        <v>2</v>
      </c>
      <c r="M1694" s="8" t="s">
        <v>1</v>
      </c>
      <c r="N1694" s="39">
        <v>22</v>
      </c>
      <c r="P1694" s="16"/>
      <c r="Q1694" s="15"/>
      <c r="R1694" s="14"/>
      <c r="S1694" s="13"/>
      <c r="T1694" s="12"/>
      <c r="U1694" s="11"/>
      <c r="V1694" s="10"/>
      <c r="W1694" s="10"/>
    </row>
    <row r="1695" spans="1:23" ht="25.5">
      <c r="A1695" s="36">
        <v>1693</v>
      </c>
      <c r="B1695" s="7" t="s">
        <v>96</v>
      </c>
      <c r="C1695" s="4" t="s">
        <v>7</v>
      </c>
      <c r="D1695" s="4" t="s">
        <v>9</v>
      </c>
      <c r="E1695" s="9">
        <v>133</v>
      </c>
      <c r="F1695" s="37">
        <v>124</v>
      </c>
      <c r="G1695" s="6" t="s">
        <v>5</v>
      </c>
      <c r="H1695" s="5">
        <v>13</v>
      </c>
      <c r="I1695" s="4" t="s">
        <v>4</v>
      </c>
      <c r="J1695" s="3" t="s">
        <v>3</v>
      </c>
      <c r="K1695" s="2">
        <v>2019</v>
      </c>
      <c r="L1695" s="38" t="s">
        <v>2</v>
      </c>
      <c r="M1695" s="8" t="s">
        <v>1</v>
      </c>
      <c r="N1695" s="39">
        <v>22</v>
      </c>
      <c r="P1695" s="16"/>
      <c r="Q1695" s="15"/>
      <c r="R1695" s="14"/>
      <c r="S1695" s="13"/>
      <c r="T1695" s="12"/>
      <c r="U1695" s="11"/>
      <c r="V1695" s="10"/>
      <c r="W1695" s="10"/>
    </row>
    <row r="1696" spans="1:23" ht="25.5">
      <c r="A1696" s="36">
        <v>1694</v>
      </c>
      <c r="B1696" s="7" t="s">
        <v>96</v>
      </c>
      <c r="C1696" s="4" t="s">
        <v>7</v>
      </c>
      <c r="D1696" s="4" t="s">
        <v>6</v>
      </c>
      <c r="E1696" s="9">
        <v>89</v>
      </c>
      <c r="F1696" s="37">
        <v>82</v>
      </c>
      <c r="G1696" s="6" t="s">
        <v>5</v>
      </c>
      <c r="H1696" s="5">
        <v>13</v>
      </c>
      <c r="I1696" s="4" t="s">
        <v>4</v>
      </c>
      <c r="J1696" s="3" t="s">
        <v>3</v>
      </c>
      <c r="K1696" s="2">
        <v>2019</v>
      </c>
      <c r="L1696" s="38" t="s">
        <v>2</v>
      </c>
      <c r="M1696" s="8" t="s">
        <v>1</v>
      </c>
      <c r="N1696" s="39">
        <v>22</v>
      </c>
      <c r="P1696" s="16"/>
      <c r="Q1696" s="15"/>
      <c r="R1696" s="14"/>
      <c r="S1696" s="13"/>
      <c r="T1696" s="12"/>
      <c r="U1696" s="11"/>
      <c r="V1696" s="10"/>
      <c r="W1696" s="10"/>
    </row>
    <row r="1697" spans="1:23" ht="25.5">
      <c r="A1697" s="36">
        <v>1695</v>
      </c>
      <c r="B1697" s="7" t="s">
        <v>95</v>
      </c>
      <c r="C1697" s="4" t="s">
        <v>10</v>
      </c>
      <c r="D1697" s="4" t="s">
        <v>9</v>
      </c>
      <c r="E1697" s="9">
        <v>377</v>
      </c>
      <c r="F1697" s="37">
        <v>361</v>
      </c>
      <c r="G1697" s="6" t="s">
        <v>5</v>
      </c>
      <c r="H1697" s="5">
        <v>13</v>
      </c>
      <c r="I1697" s="4" t="s">
        <v>4</v>
      </c>
      <c r="J1697" s="3" t="s">
        <v>3</v>
      </c>
      <c r="K1697" s="2">
        <v>2019</v>
      </c>
      <c r="L1697" s="38" t="s">
        <v>2</v>
      </c>
      <c r="M1697" s="8" t="s">
        <v>1</v>
      </c>
      <c r="N1697" s="39">
        <v>22</v>
      </c>
      <c r="P1697" s="16"/>
      <c r="Q1697" s="15"/>
      <c r="R1697" s="14"/>
      <c r="S1697" s="13"/>
      <c r="T1697" s="12"/>
      <c r="U1697" s="11"/>
      <c r="V1697" s="10"/>
      <c r="W1697" s="10"/>
    </row>
    <row r="1698" spans="1:23" ht="25.5">
      <c r="A1698" s="36">
        <v>1696</v>
      </c>
      <c r="B1698" s="7" t="s">
        <v>95</v>
      </c>
      <c r="C1698" s="4" t="s">
        <v>10</v>
      </c>
      <c r="D1698" s="4" t="s">
        <v>6</v>
      </c>
      <c r="E1698" s="9">
        <v>377</v>
      </c>
      <c r="F1698" s="37">
        <v>361</v>
      </c>
      <c r="G1698" s="6" t="s">
        <v>5</v>
      </c>
      <c r="H1698" s="5">
        <v>13</v>
      </c>
      <c r="I1698" s="4" t="s">
        <v>4</v>
      </c>
      <c r="J1698" s="3" t="s">
        <v>3</v>
      </c>
      <c r="K1698" s="2">
        <v>2019</v>
      </c>
      <c r="L1698" s="38" t="s">
        <v>2</v>
      </c>
      <c r="M1698" s="8" t="s">
        <v>1</v>
      </c>
      <c r="N1698" s="39">
        <v>22</v>
      </c>
      <c r="P1698" s="16"/>
      <c r="Q1698" s="15"/>
      <c r="R1698" s="14"/>
      <c r="S1698" s="13"/>
      <c r="T1698" s="12"/>
      <c r="U1698" s="11"/>
      <c r="V1698" s="10"/>
      <c r="W1698" s="10"/>
    </row>
    <row r="1699" spans="1:23" ht="25.5">
      <c r="A1699" s="36">
        <v>1697</v>
      </c>
      <c r="B1699" s="7" t="s">
        <v>95</v>
      </c>
      <c r="C1699" s="4" t="s">
        <v>7</v>
      </c>
      <c r="D1699" s="4" t="s">
        <v>9</v>
      </c>
      <c r="E1699" s="9">
        <v>133</v>
      </c>
      <c r="F1699" s="37">
        <v>124</v>
      </c>
      <c r="G1699" s="6" t="s">
        <v>5</v>
      </c>
      <c r="H1699" s="5">
        <v>13</v>
      </c>
      <c r="I1699" s="4" t="s">
        <v>4</v>
      </c>
      <c r="J1699" s="3" t="s">
        <v>3</v>
      </c>
      <c r="K1699" s="2">
        <v>2019</v>
      </c>
      <c r="L1699" s="38" t="s">
        <v>2</v>
      </c>
      <c r="M1699" s="8" t="s">
        <v>1</v>
      </c>
      <c r="N1699" s="39">
        <v>22</v>
      </c>
      <c r="P1699" s="16"/>
      <c r="Q1699" s="15"/>
      <c r="R1699" s="14"/>
      <c r="S1699" s="13"/>
      <c r="T1699" s="12"/>
      <c r="U1699" s="11"/>
      <c r="V1699" s="10"/>
      <c r="W1699" s="10"/>
    </row>
    <row r="1700" spans="1:23" ht="25.5">
      <c r="A1700" s="36">
        <v>1698</v>
      </c>
      <c r="B1700" s="7" t="s">
        <v>95</v>
      </c>
      <c r="C1700" s="4" t="s">
        <v>7</v>
      </c>
      <c r="D1700" s="4" t="s">
        <v>6</v>
      </c>
      <c r="E1700" s="9">
        <v>89</v>
      </c>
      <c r="F1700" s="37">
        <v>82</v>
      </c>
      <c r="G1700" s="6" t="s">
        <v>5</v>
      </c>
      <c r="H1700" s="5">
        <v>13</v>
      </c>
      <c r="I1700" s="4" t="s">
        <v>4</v>
      </c>
      <c r="J1700" s="3" t="s">
        <v>3</v>
      </c>
      <c r="K1700" s="2">
        <v>2019</v>
      </c>
      <c r="L1700" s="38" t="s">
        <v>2</v>
      </c>
      <c r="M1700" s="8" t="s">
        <v>1</v>
      </c>
      <c r="N1700" s="39">
        <v>22</v>
      </c>
      <c r="P1700" s="16"/>
      <c r="Q1700" s="15"/>
      <c r="R1700" s="14"/>
      <c r="S1700" s="13"/>
      <c r="T1700" s="12"/>
      <c r="U1700" s="11"/>
      <c r="V1700" s="10"/>
      <c r="W1700" s="10"/>
    </row>
    <row r="1701" spans="1:23" ht="25.5">
      <c r="A1701" s="36">
        <v>1699</v>
      </c>
      <c r="B1701" s="7" t="s">
        <v>94</v>
      </c>
      <c r="C1701" s="4" t="s">
        <v>10</v>
      </c>
      <c r="D1701" s="4" t="s">
        <v>9</v>
      </c>
      <c r="E1701" s="9">
        <v>377</v>
      </c>
      <c r="F1701" s="37">
        <v>361</v>
      </c>
      <c r="G1701" s="6" t="s">
        <v>5</v>
      </c>
      <c r="H1701" s="5">
        <v>13</v>
      </c>
      <c r="I1701" s="4" t="s">
        <v>4</v>
      </c>
      <c r="J1701" s="3" t="s">
        <v>3</v>
      </c>
      <c r="K1701" s="2">
        <v>2019</v>
      </c>
      <c r="L1701" s="38" t="s">
        <v>2</v>
      </c>
      <c r="M1701" s="8" t="s">
        <v>1</v>
      </c>
      <c r="N1701" s="39">
        <v>22</v>
      </c>
      <c r="P1701" s="16"/>
      <c r="Q1701" s="15"/>
      <c r="R1701" s="14"/>
      <c r="S1701" s="13"/>
      <c r="T1701" s="12"/>
      <c r="U1701" s="11"/>
      <c r="V1701" s="10"/>
      <c r="W1701" s="10"/>
    </row>
    <row r="1702" spans="1:23" ht="25.5">
      <c r="A1702" s="36">
        <v>1700</v>
      </c>
      <c r="B1702" s="7" t="s">
        <v>94</v>
      </c>
      <c r="C1702" s="4" t="s">
        <v>10</v>
      </c>
      <c r="D1702" s="4" t="s">
        <v>6</v>
      </c>
      <c r="E1702" s="9">
        <v>377</v>
      </c>
      <c r="F1702" s="37">
        <v>361</v>
      </c>
      <c r="G1702" s="6" t="s">
        <v>5</v>
      </c>
      <c r="H1702" s="5">
        <v>13</v>
      </c>
      <c r="I1702" s="4" t="s">
        <v>4</v>
      </c>
      <c r="J1702" s="3" t="s">
        <v>3</v>
      </c>
      <c r="K1702" s="2">
        <v>2019</v>
      </c>
      <c r="L1702" s="38" t="s">
        <v>2</v>
      </c>
      <c r="M1702" s="8" t="s">
        <v>1</v>
      </c>
      <c r="N1702" s="39">
        <v>22</v>
      </c>
      <c r="P1702" s="16"/>
      <c r="Q1702" s="15"/>
      <c r="R1702" s="14"/>
      <c r="S1702" s="13"/>
      <c r="T1702" s="12"/>
      <c r="U1702" s="11"/>
      <c r="V1702" s="10"/>
      <c r="W1702" s="10"/>
    </row>
    <row r="1703" spans="1:23" ht="25.5">
      <c r="A1703" s="36">
        <v>1701</v>
      </c>
      <c r="B1703" s="7" t="s">
        <v>94</v>
      </c>
      <c r="C1703" s="4" t="s">
        <v>7</v>
      </c>
      <c r="D1703" s="4" t="s">
        <v>9</v>
      </c>
      <c r="E1703" s="9">
        <v>133</v>
      </c>
      <c r="F1703" s="37">
        <v>124</v>
      </c>
      <c r="G1703" s="6" t="s">
        <v>5</v>
      </c>
      <c r="H1703" s="5">
        <v>13</v>
      </c>
      <c r="I1703" s="4" t="s">
        <v>4</v>
      </c>
      <c r="J1703" s="3" t="s">
        <v>3</v>
      </c>
      <c r="K1703" s="2">
        <v>2019</v>
      </c>
      <c r="L1703" s="38" t="s">
        <v>2</v>
      </c>
      <c r="M1703" s="8" t="s">
        <v>1</v>
      </c>
      <c r="N1703" s="39">
        <v>22</v>
      </c>
      <c r="P1703" s="16"/>
      <c r="Q1703" s="15"/>
      <c r="R1703" s="14"/>
      <c r="S1703" s="13"/>
      <c r="T1703" s="12"/>
      <c r="U1703" s="11"/>
      <c r="V1703" s="10"/>
      <c r="W1703" s="10"/>
    </row>
    <row r="1704" spans="1:23" ht="25.5">
      <c r="A1704" s="36">
        <v>1702</v>
      </c>
      <c r="B1704" s="7" t="s">
        <v>94</v>
      </c>
      <c r="C1704" s="4" t="s">
        <v>7</v>
      </c>
      <c r="D1704" s="4" t="s">
        <v>6</v>
      </c>
      <c r="E1704" s="9">
        <v>89</v>
      </c>
      <c r="F1704" s="37">
        <v>82</v>
      </c>
      <c r="G1704" s="6" t="s">
        <v>5</v>
      </c>
      <c r="H1704" s="5">
        <v>13</v>
      </c>
      <c r="I1704" s="4" t="s">
        <v>4</v>
      </c>
      <c r="J1704" s="3" t="s">
        <v>3</v>
      </c>
      <c r="K1704" s="2">
        <v>2019</v>
      </c>
      <c r="L1704" s="38" t="s">
        <v>2</v>
      </c>
      <c r="M1704" s="8" t="s">
        <v>1</v>
      </c>
      <c r="N1704" s="39">
        <v>22</v>
      </c>
      <c r="P1704" s="16"/>
      <c r="Q1704" s="15"/>
      <c r="R1704" s="14"/>
      <c r="S1704" s="13"/>
      <c r="T1704" s="12"/>
      <c r="U1704" s="11"/>
      <c r="V1704" s="10"/>
      <c r="W1704" s="10"/>
    </row>
    <row r="1705" spans="1:23" ht="25.5">
      <c r="A1705" s="36">
        <v>1703</v>
      </c>
      <c r="B1705" s="7" t="s">
        <v>93</v>
      </c>
      <c r="C1705" s="4" t="s">
        <v>10</v>
      </c>
      <c r="D1705" s="4" t="s">
        <v>9</v>
      </c>
      <c r="E1705" s="9">
        <v>377</v>
      </c>
      <c r="F1705" s="37">
        <v>361</v>
      </c>
      <c r="G1705" s="6" t="s">
        <v>5</v>
      </c>
      <c r="H1705" s="5">
        <v>12</v>
      </c>
      <c r="I1705" s="4" t="s">
        <v>4</v>
      </c>
      <c r="J1705" s="3" t="s">
        <v>3</v>
      </c>
      <c r="K1705" s="2">
        <v>2019</v>
      </c>
      <c r="L1705" s="38" t="s">
        <v>2</v>
      </c>
      <c r="M1705" s="8" t="s">
        <v>1</v>
      </c>
      <c r="N1705" s="39">
        <v>22</v>
      </c>
      <c r="P1705" s="16"/>
      <c r="Q1705" s="15"/>
      <c r="R1705" s="14"/>
      <c r="S1705" s="13"/>
      <c r="T1705" s="12"/>
      <c r="U1705" s="11"/>
      <c r="V1705" s="10"/>
      <c r="W1705" s="10"/>
    </row>
    <row r="1706" spans="1:23" ht="25.5">
      <c r="A1706" s="36">
        <v>1704</v>
      </c>
      <c r="B1706" s="7" t="s">
        <v>93</v>
      </c>
      <c r="C1706" s="4" t="s">
        <v>10</v>
      </c>
      <c r="D1706" s="4" t="s">
        <v>6</v>
      </c>
      <c r="E1706" s="9">
        <v>377</v>
      </c>
      <c r="F1706" s="37">
        <v>361</v>
      </c>
      <c r="G1706" s="6" t="s">
        <v>5</v>
      </c>
      <c r="H1706" s="5">
        <v>12</v>
      </c>
      <c r="I1706" s="4" t="s">
        <v>4</v>
      </c>
      <c r="J1706" s="3" t="s">
        <v>3</v>
      </c>
      <c r="K1706" s="2">
        <v>2019</v>
      </c>
      <c r="L1706" s="38" t="s">
        <v>2</v>
      </c>
      <c r="M1706" s="8" t="s">
        <v>1</v>
      </c>
      <c r="N1706" s="39">
        <v>22</v>
      </c>
      <c r="P1706" s="16"/>
      <c r="Q1706" s="15"/>
      <c r="R1706" s="14"/>
      <c r="S1706" s="13"/>
      <c r="T1706" s="12"/>
      <c r="U1706" s="11"/>
      <c r="V1706" s="10"/>
      <c r="W1706" s="10"/>
    </row>
    <row r="1707" spans="1:23" ht="25.5">
      <c r="A1707" s="36">
        <v>1705</v>
      </c>
      <c r="B1707" s="7" t="s">
        <v>93</v>
      </c>
      <c r="C1707" s="4" t="s">
        <v>7</v>
      </c>
      <c r="D1707" s="4" t="s">
        <v>9</v>
      </c>
      <c r="E1707" s="9">
        <v>133</v>
      </c>
      <c r="F1707" s="37">
        <v>124</v>
      </c>
      <c r="G1707" s="6" t="s">
        <v>5</v>
      </c>
      <c r="H1707" s="5">
        <v>12</v>
      </c>
      <c r="I1707" s="4" t="s">
        <v>4</v>
      </c>
      <c r="J1707" s="3" t="s">
        <v>3</v>
      </c>
      <c r="K1707" s="2">
        <v>2019</v>
      </c>
      <c r="L1707" s="38" t="s">
        <v>2</v>
      </c>
      <c r="M1707" s="8" t="s">
        <v>1</v>
      </c>
      <c r="N1707" s="39">
        <v>22</v>
      </c>
      <c r="P1707" s="16"/>
      <c r="Q1707" s="15"/>
      <c r="R1707" s="14"/>
      <c r="S1707" s="13"/>
      <c r="T1707" s="12"/>
      <c r="U1707" s="11"/>
      <c r="V1707" s="10"/>
      <c r="W1707" s="10"/>
    </row>
    <row r="1708" spans="1:23" ht="25.5">
      <c r="A1708" s="36">
        <v>1706</v>
      </c>
      <c r="B1708" s="7" t="s">
        <v>93</v>
      </c>
      <c r="C1708" s="4" t="s">
        <v>7</v>
      </c>
      <c r="D1708" s="4" t="s">
        <v>6</v>
      </c>
      <c r="E1708" s="9">
        <v>89</v>
      </c>
      <c r="F1708" s="37">
        <v>82</v>
      </c>
      <c r="G1708" s="6" t="s">
        <v>5</v>
      </c>
      <c r="H1708" s="5">
        <v>12</v>
      </c>
      <c r="I1708" s="4" t="s">
        <v>4</v>
      </c>
      <c r="J1708" s="3" t="s">
        <v>3</v>
      </c>
      <c r="K1708" s="2">
        <v>2019</v>
      </c>
      <c r="L1708" s="38" t="s">
        <v>2</v>
      </c>
      <c r="M1708" s="8" t="s">
        <v>1</v>
      </c>
      <c r="N1708" s="39">
        <v>22</v>
      </c>
      <c r="P1708" s="16"/>
      <c r="Q1708" s="15"/>
      <c r="R1708" s="14"/>
      <c r="S1708" s="13"/>
      <c r="T1708" s="12"/>
      <c r="U1708" s="11"/>
      <c r="V1708" s="10"/>
      <c r="W1708" s="10"/>
    </row>
    <row r="1709" spans="1:23" ht="25.5">
      <c r="A1709" s="36">
        <v>1707</v>
      </c>
      <c r="B1709" s="7" t="s">
        <v>92</v>
      </c>
      <c r="C1709" s="4" t="s">
        <v>10</v>
      </c>
      <c r="D1709" s="4" t="s">
        <v>9</v>
      </c>
      <c r="E1709" s="9">
        <v>377</v>
      </c>
      <c r="F1709" s="37">
        <v>361</v>
      </c>
      <c r="G1709" s="6" t="s">
        <v>5</v>
      </c>
      <c r="H1709" s="5">
        <v>13.7</v>
      </c>
      <c r="I1709" s="4" t="s">
        <v>4</v>
      </c>
      <c r="J1709" s="3" t="s">
        <v>3</v>
      </c>
      <c r="K1709" s="2">
        <v>2019</v>
      </c>
      <c r="L1709" s="38" t="s">
        <v>2</v>
      </c>
      <c r="M1709" s="8" t="s">
        <v>1</v>
      </c>
      <c r="N1709" s="39">
        <v>22</v>
      </c>
      <c r="P1709" s="16"/>
      <c r="Q1709" s="15"/>
      <c r="R1709" s="14"/>
      <c r="S1709" s="13"/>
      <c r="T1709" s="12"/>
      <c r="U1709" s="11"/>
      <c r="V1709" s="10"/>
      <c r="W1709" s="10"/>
    </row>
    <row r="1710" spans="1:23" ht="25.5">
      <c r="A1710" s="36">
        <v>1708</v>
      </c>
      <c r="B1710" s="7" t="s">
        <v>92</v>
      </c>
      <c r="C1710" s="4" t="s">
        <v>10</v>
      </c>
      <c r="D1710" s="4" t="s">
        <v>6</v>
      </c>
      <c r="E1710" s="9">
        <v>377</v>
      </c>
      <c r="F1710" s="37">
        <v>361</v>
      </c>
      <c r="G1710" s="6" t="s">
        <v>5</v>
      </c>
      <c r="H1710" s="5">
        <v>13.7</v>
      </c>
      <c r="I1710" s="4" t="s">
        <v>4</v>
      </c>
      <c r="J1710" s="3" t="s">
        <v>3</v>
      </c>
      <c r="K1710" s="2">
        <v>2019</v>
      </c>
      <c r="L1710" s="38" t="s">
        <v>2</v>
      </c>
      <c r="M1710" s="8" t="s">
        <v>1</v>
      </c>
      <c r="N1710" s="39">
        <v>22</v>
      </c>
      <c r="P1710" s="16"/>
      <c r="Q1710" s="15"/>
      <c r="R1710" s="14"/>
      <c r="S1710" s="13"/>
      <c r="T1710" s="12"/>
      <c r="U1710" s="11"/>
      <c r="V1710" s="10"/>
      <c r="W1710" s="10"/>
    </row>
    <row r="1711" spans="1:23" ht="25.5">
      <c r="A1711" s="36">
        <v>1709</v>
      </c>
      <c r="B1711" s="7" t="s">
        <v>92</v>
      </c>
      <c r="C1711" s="4" t="s">
        <v>7</v>
      </c>
      <c r="D1711" s="4" t="s">
        <v>9</v>
      </c>
      <c r="E1711" s="9">
        <v>133</v>
      </c>
      <c r="F1711" s="37">
        <v>124</v>
      </c>
      <c r="G1711" s="6" t="s">
        <v>5</v>
      </c>
      <c r="H1711" s="5">
        <v>13.7</v>
      </c>
      <c r="I1711" s="4" t="s">
        <v>4</v>
      </c>
      <c r="J1711" s="3" t="s">
        <v>3</v>
      </c>
      <c r="K1711" s="2">
        <v>2019</v>
      </c>
      <c r="L1711" s="38" t="s">
        <v>2</v>
      </c>
      <c r="M1711" s="8" t="s">
        <v>1</v>
      </c>
      <c r="N1711" s="39">
        <v>22</v>
      </c>
      <c r="P1711" s="16"/>
      <c r="Q1711" s="15"/>
      <c r="R1711" s="14"/>
      <c r="S1711" s="13"/>
      <c r="T1711" s="12"/>
      <c r="U1711" s="11"/>
      <c r="V1711" s="10"/>
      <c r="W1711" s="10"/>
    </row>
    <row r="1712" spans="1:23" ht="25.5">
      <c r="A1712" s="36">
        <v>1710</v>
      </c>
      <c r="B1712" s="7" t="s">
        <v>92</v>
      </c>
      <c r="C1712" s="4" t="s">
        <v>7</v>
      </c>
      <c r="D1712" s="4" t="s">
        <v>6</v>
      </c>
      <c r="E1712" s="9">
        <v>89</v>
      </c>
      <c r="F1712" s="37">
        <v>82</v>
      </c>
      <c r="G1712" s="6" t="s">
        <v>5</v>
      </c>
      <c r="H1712" s="5">
        <v>13.7</v>
      </c>
      <c r="I1712" s="4" t="s">
        <v>4</v>
      </c>
      <c r="J1712" s="3" t="s">
        <v>3</v>
      </c>
      <c r="K1712" s="2">
        <v>2019</v>
      </c>
      <c r="L1712" s="38" t="s">
        <v>2</v>
      </c>
      <c r="M1712" s="8" t="s">
        <v>1</v>
      </c>
      <c r="N1712" s="39">
        <v>22</v>
      </c>
      <c r="P1712" s="16"/>
      <c r="Q1712" s="15"/>
      <c r="R1712" s="14"/>
      <c r="S1712" s="13"/>
      <c r="T1712" s="12"/>
      <c r="U1712" s="11"/>
      <c r="V1712" s="10"/>
      <c r="W1712" s="10"/>
    </row>
    <row r="1713" spans="1:23" ht="25.5">
      <c r="A1713" s="36">
        <v>1711</v>
      </c>
      <c r="B1713" s="7" t="s">
        <v>91</v>
      </c>
      <c r="C1713" s="4" t="s">
        <v>10</v>
      </c>
      <c r="D1713" s="4" t="s">
        <v>9</v>
      </c>
      <c r="E1713" s="9">
        <v>377</v>
      </c>
      <c r="F1713" s="37">
        <v>361</v>
      </c>
      <c r="G1713" s="6" t="s">
        <v>5</v>
      </c>
      <c r="H1713" s="5">
        <v>10</v>
      </c>
      <c r="I1713" s="4" t="s">
        <v>4</v>
      </c>
      <c r="J1713" s="3" t="s">
        <v>3</v>
      </c>
      <c r="K1713" s="2">
        <v>2019</v>
      </c>
      <c r="L1713" s="38" t="s">
        <v>2</v>
      </c>
      <c r="M1713" s="8" t="s">
        <v>1</v>
      </c>
      <c r="N1713" s="39">
        <v>22</v>
      </c>
      <c r="P1713" s="16"/>
      <c r="Q1713" s="15"/>
      <c r="R1713" s="14"/>
      <c r="S1713" s="13"/>
      <c r="T1713" s="12"/>
      <c r="U1713" s="11"/>
      <c r="V1713" s="10"/>
      <c r="W1713" s="10"/>
    </row>
    <row r="1714" spans="1:23" ht="25.5">
      <c r="A1714" s="36">
        <v>1712</v>
      </c>
      <c r="B1714" s="7" t="s">
        <v>91</v>
      </c>
      <c r="C1714" s="4" t="s">
        <v>10</v>
      </c>
      <c r="D1714" s="4" t="s">
        <v>6</v>
      </c>
      <c r="E1714" s="9">
        <v>377</v>
      </c>
      <c r="F1714" s="37">
        <v>361</v>
      </c>
      <c r="G1714" s="6" t="s">
        <v>5</v>
      </c>
      <c r="H1714" s="5">
        <v>10</v>
      </c>
      <c r="I1714" s="4" t="s">
        <v>4</v>
      </c>
      <c r="J1714" s="3" t="s">
        <v>3</v>
      </c>
      <c r="K1714" s="2">
        <v>2019</v>
      </c>
      <c r="L1714" s="38" t="s">
        <v>2</v>
      </c>
      <c r="M1714" s="8" t="s">
        <v>1</v>
      </c>
      <c r="N1714" s="39">
        <v>22</v>
      </c>
      <c r="P1714" s="16"/>
      <c r="Q1714" s="15"/>
      <c r="R1714" s="14"/>
      <c r="S1714" s="13"/>
      <c r="T1714" s="12"/>
      <c r="U1714" s="11"/>
      <c r="V1714" s="10"/>
      <c r="W1714" s="10"/>
    </row>
    <row r="1715" spans="1:23" ht="25.5">
      <c r="A1715" s="36">
        <v>1713</v>
      </c>
      <c r="B1715" s="7" t="s">
        <v>91</v>
      </c>
      <c r="C1715" s="4" t="s">
        <v>7</v>
      </c>
      <c r="D1715" s="4" t="s">
        <v>9</v>
      </c>
      <c r="E1715" s="9">
        <v>133</v>
      </c>
      <c r="F1715" s="37">
        <v>124</v>
      </c>
      <c r="G1715" s="6" t="s">
        <v>5</v>
      </c>
      <c r="H1715" s="5">
        <v>10</v>
      </c>
      <c r="I1715" s="4" t="s">
        <v>4</v>
      </c>
      <c r="J1715" s="3" t="s">
        <v>3</v>
      </c>
      <c r="K1715" s="2">
        <v>2019</v>
      </c>
      <c r="L1715" s="38" t="s">
        <v>2</v>
      </c>
      <c r="M1715" s="8" t="s">
        <v>1</v>
      </c>
      <c r="N1715" s="39">
        <v>22</v>
      </c>
      <c r="P1715" s="16"/>
      <c r="Q1715" s="15"/>
      <c r="R1715" s="14"/>
      <c r="S1715" s="13"/>
      <c r="T1715" s="12"/>
      <c r="U1715" s="11"/>
      <c r="V1715" s="10"/>
      <c r="W1715" s="10"/>
    </row>
    <row r="1716" spans="1:23" ht="25.5">
      <c r="A1716" s="36">
        <v>1714</v>
      </c>
      <c r="B1716" s="7" t="s">
        <v>91</v>
      </c>
      <c r="C1716" s="4" t="s">
        <v>7</v>
      </c>
      <c r="D1716" s="4" t="s">
        <v>6</v>
      </c>
      <c r="E1716" s="9">
        <v>89</v>
      </c>
      <c r="F1716" s="37">
        <v>82</v>
      </c>
      <c r="G1716" s="6" t="s">
        <v>5</v>
      </c>
      <c r="H1716" s="5">
        <v>10</v>
      </c>
      <c r="I1716" s="4" t="s">
        <v>4</v>
      </c>
      <c r="J1716" s="3" t="s">
        <v>3</v>
      </c>
      <c r="K1716" s="2">
        <v>2019</v>
      </c>
      <c r="L1716" s="38" t="s">
        <v>2</v>
      </c>
      <c r="M1716" s="8" t="s">
        <v>1</v>
      </c>
      <c r="N1716" s="39">
        <v>22</v>
      </c>
      <c r="P1716" s="16"/>
      <c r="Q1716" s="15"/>
      <c r="R1716" s="14"/>
      <c r="S1716" s="13"/>
      <c r="T1716" s="12"/>
      <c r="U1716" s="11"/>
      <c r="V1716" s="10"/>
      <c r="W1716" s="10"/>
    </row>
    <row r="1717" spans="1:23" ht="25.5">
      <c r="A1717" s="36">
        <v>1715</v>
      </c>
      <c r="B1717" s="7" t="s">
        <v>90</v>
      </c>
      <c r="C1717" s="4" t="s">
        <v>10</v>
      </c>
      <c r="D1717" s="4" t="s">
        <v>9</v>
      </c>
      <c r="E1717" s="9">
        <v>377</v>
      </c>
      <c r="F1717" s="37">
        <v>361</v>
      </c>
      <c r="G1717" s="6" t="s">
        <v>5</v>
      </c>
      <c r="H1717" s="5">
        <v>11</v>
      </c>
      <c r="I1717" s="4" t="s">
        <v>4</v>
      </c>
      <c r="J1717" s="3" t="s">
        <v>3</v>
      </c>
      <c r="K1717" s="2">
        <v>2019</v>
      </c>
      <c r="L1717" s="38" t="s">
        <v>2</v>
      </c>
      <c r="M1717" s="8" t="s">
        <v>1</v>
      </c>
      <c r="N1717" s="39">
        <v>22</v>
      </c>
      <c r="P1717" s="16"/>
      <c r="Q1717" s="15"/>
      <c r="R1717" s="14"/>
      <c r="S1717" s="13"/>
      <c r="T1717" s="12"/>
      <c r="U1717" s="11"/>
      <c r="V1717" s="10"/>
      <c r="W1717" s="10"/>
    </row>
    <row r="1718" spans="1:23" ht="25.5">
      <c r="A1718" s="36">
        <v>1716</v>
      </c>
      <c r="B1718" s="7" t="s">
        <v>90</v>
      </c>
      <c r="C1718" s="4" t="s">
        <v>10</v>
      </c>
      <c r="D1718" s="4" t="s">
        <v>6</v>
      </c>
      <c r="E1718" s="9">
        <v>377</v>
      </c>
      <c r="F1718" s="37">
        <v>361</v>
      </c>
      <c r="G1718" s="6" t="s">
        <v>5</v>
      </c>
      <c r="H1718" s="5">
        <v>11</v>
      </c>
      <c r="I1718" s="4" t="s">
        <v>4</v>
      </c>
      <c r="J1718" s="3" t="s">
        <v>3</v>
      </c>
      <c r="K1718" s="2">
        <v>2019</v>
      </c>
      <c r="L1718" s="38" t="s">
        <v>2</v>
      </c>
      <c r="M1718" s="8" t="s">
        <v>1</v>
      </c>
      <c r="N1718" s="39">
        <v>22</v>
      </c>
      <c r="P1718" s="16"/>
      <c r="Q1718" s="15"/>
      <c r="R1718" s="14"/>
      <c r="S1718" s="13"/>
      <c r="T1718" s="12"/>
      <c r="U1718" s="11"/>
      <c r="V1718" s="10"/>
      <c r="W1718" s="10"/>
    </row>
    <row r="1719" spans="1:23" ht="25.5">
      <c r="A1719" s="36">
        <v>1717</v>
      </c>
      <c r="B1719" s="7" t="s">
        <v>90</v>
      </c>
      <c r="C1719" s="4" t="s">
        <v>7</v>
      </c>
      <c r="D1719" s="4" t="s">
        <v>9</v>
      </c>
      <c r="E1719" s="9">
        <v>133</v>
      </c>
      <c r="F1719" s="37">
        <v>124</v>
      </c>
      <c r="G1719" s="6" t="s">
        <v>5</v>
      </c>
      <c r="H1719" s="5">
        <v>11</v>
      </c>
      <c r="I1719" s="4" t="s">
        <v>4</v>
      </c>
      <c r="J1719" s="3" t="s">
        <v>3</v>
      </c>
      <c r="K1719" s="2">
        <v>2019</v>
      </c>
      <c r="L1719" s="38" t="s">
        <v>2</v>
      </c>
      <c r="M1719" s="8" t="s">
        <v>1</v>
      </c>
      <c r="N1719" s="39">
        <v>22</v>
      </c>
      <c r="P1719" s="16"/>
      <c r="Q1719" s="15"/>
      <c r="R1719" s="14"/>
      <c r="S1719" s="13"/>
      <c r="T1719" s="12"/>
      <c r="U1719" s="11"/>
      <c r="V1719" s="10"/>
      <c r="W1719" s="10"/>
    </row>
    <row r="1720" spans="1:23" ht="25.5">
      <c r="A1720" s="36">
        <v>1718</v>
      </c>
      <c r="B1720" s="7" t="s">
        <v>90</v>
      </c>
      <c r="C1720" s="4" t="s">
        <v>7</v>
      </c>
      <c r="D1720" s="4" t="s">
        <v>6</v>
      </c>
      <c r="E1720" s="9">
        <v>89</v>
      </c>
      <c r="F1720" s="37">
        <v>82</v>
      </c>
      <c r="G1720" s="6" t="s">
        <v>5</v>
      </c>
      <c r="H1720" s="5">
        <v>11</v>
      </c>
      <c r="I1720" s="4" t="s">
        <v>4</v>
      </c>
      <c r="J1720" s="3" t="s">
        <v>3</v>
      </c>
      <c r="K1720" s="2">
        <v>2019</v>
      </c>
      <c r="L1720" s="38" t="s">
        <v>2</v>
      </c>
      <c r="M1720" s="8" t="s">
        <v>1</v>
      </c>
      <c r="N1720" s="39">
        <v>22</v>
      </c>
      <c r="P1720" s="16"/>
      <c r="Q1720" s="15"/>
      <c r="R1720" s="14"/>
      <c r="S1720" s="13"/>
      <c r="T1720" s="12"/>
      <c r="U1720" s="11"/>
      <c r="V1720" s="10"/>
      <c r="W1720" s="10"/>
    </row>
    <row r="1721" spans="1:23" ht="25.5">
      <c r="A1721" s="36">
        <v>1719</v>
      </c>
      <c r="B1721" s="7" t="s">
        <v>89</v>
      </c>
      <c r="C1721" s="4" t="s">
        <v>10</v>
      </c>
      <c r="D1721" s="4" t="s">
        <v>9</v>
      </c>
      <c r="E1721" s="9">
        <v>377</v>
      </c>
      <c r="F1721" s="37">
        <v>361</v>
      </c>
      <c r="G1721" s="6" t="s">
        <v>5</v>
      </c>
      <c r="H1721" s="5">
        <v>12</v>
      </c>
      <c r="I1721" s="4" t="s">
        <v>4</v>
      </c>
      <c r="J1721" s="3" t="s">
        <v>3</v>
      </c>
      <c r="K1721" s="2">
        <v>2019</v>
      </c>
      <c r="L1721" s="38" t="s">
        <v>2</v>
      </c>
      <c r="M1721" s="8" t="s">
        <v>1</v>
      </c>
      <c r="N1721" s="39">
        <v>22</v>
      </c>
      <c r="P1721" s="16"/>
      <c r="Q1721" s="15"/>
      <c r="R1721" s="14"/>
      <c r="S1721" s="13"/>
      <c r="T1721" s="12"/>
      <c r="U1721" s="11"/>
      <c r="V1721" s="10"/>
      <c r="W1721" s="10"/>
    </row>
    <row r="1722" spans="1:23" ht="25.5">
      <c r="A1722" s="36">
        <v>1720</v>
      </c>
      <c r="B1722" s="7" t="s">
        <v>89</v>
      </c>
      <c r="C1722" s="4" t="s">
        <v>10</v>
      </c>
      <c r="D1722" s="4" t="s">
        <v>6</v>
      </c>
      <c r="E1722" s="9">
        <v>377</v>
      </c>
      <c r="F1722" s="37">
        <v>361</v>
      </c>
      <c r="G1722" s="6" t="s">
        <v>5</v>
      </c>
      <c r="H1722" s="5">
        <v>12</v>
      </c>
      <c r="I1722" s="4" t="s">
        <v>4</v>
      </c>
      <c r="J1722" s="3" t="s">
        <v>3</v>
      </c>
      <c r="K1722" s="2">
        <v>2019</v>
      </c>
      <c r="L1722" s="38" t="s">
        <v>2</v>
      </c>
      <c r="M1722" s="8" t="s">
        <v>1</v>
      </c>
      <c r="N1722" s="39">
        <v>22</v>
      </c>
      <c r="P1722" s="16"/>
      <c r="Q1722" s="15"/>
      <c r="R1722" s="14"/>
      <c r="S1722" s="13"/>
      <c r="T1722" s="12"/>
      <c r="U1722" s="11"/>
      <c r="V1722" s="10"/>
      <c r="W1722" s="10"/>
    </row>
    <row r="1723" spans="1:23" ht="25.5">
      <c r="A1723" s="36">
        <v>1721</v>
      </c>
      <c r="B1723" s="7" t="s">
        <v>89</v>
      </c>
      <c r="C1723" s="4" t="s">
        <v>7</v>
      </c>
      <c r="D1723" s="4" t="s">
        <v>9</v>
      </c>
      <c r="E1723" s="9">
        <v>133</v>
      </c>
      <c r="F1723" s="37">
        <v>124</v>
      </c>
      <c r="G1723" s="6" t="s">
        <v>5</v>
      </c>
      <c r="H1723" s="5">
        <v>12</v>
      </c>
      <c r="I1723" s="4" t="s">
        <v>4</v>
      </c>
      <c r="J1723" s="3" t="s">
        <v>3</v>
      </c>
      <c r="K1723" s="2">
        <v>2019</v>
      </c>
      <c r="L1723" s="38" t="s">
        <v>2</v>
      </c>
      <c r="M1723" s="8" t="s">
        <v>1</v>
      </c>
      <c r="N1723" s="39">
        <v>22</v>
      </c>
      <c r="P1723" s="16"/>
      <c r="Q1723" s="15"/>
      <c r="R1723" s="14"/>
      <c r="S1723" s="13"/>
      <c r="T1723" s="12"/>
      <c r="U1723" s="11"/>
      <c r="V1723" s="10"/>
      <c r="W1723" s="10"/>
    </row>
    <row r="1724" spans="1:23" ht="25.5">
      <c r="A1724" s="36">
        <v>1722</v>
      </c>
      <c r="B1724" s="7" t="s">
        <v>89</v>
      </c>
      <c r="C1724" s="4" t="s">
        <v>7</v>
      </c>
      <c r="D1724" s="4" t="s">
        <v>6</v>
      </c>
      <c r="E1724" s="9">
        <v>89</v>
      </c>
      <c r="F1724" s="37">
        <v>82</v>
      </c>
      <c r="G1724" s="6" t="s">
        <v>5</v>
      </c>
      <c r="H1724" s="5">
        <v>12</v>
      </c>
      <c r="I1724" s="4" t="s">
        <v>4</v>
      </c>
      <c r="J1724" s="3" t="s">
        <v>3</v>
      </c>
      <c r="K1724" s="2">
        <v>2019</v>
      </c>
      <c r="L1724" s="38" t="s">
        <v>2</v>
      </c>
      <c r="M1724" s="8" t="s">
        <v>1</v>
      </c>
      <c r="N1724" s="39">
        <v>22</v>
      </c>
      <c r="P1724" s="16"/>
      <c r="Q1724" s="15"/>
      <c r="R1724" s="14"/>
      <c r="S1724" s="13"/>
      <c r="T1724" s="12"/>
      <c r="U1724" s="11"/>
      <c r="V1724" s="10"/>
      <c r="W1724" s="10"/>
    </row>
    <row r="1725" spans="1:23" ht="25.5">
      <c r="A1725" s="36">
        <v>1723</v>
      </c>
      <c r="B1725" s="7" t="s">
        <v>88</v>
      </c>
      <c r="C1725" s="4" t="s">
        <v>10</v>
      </c>
      <c r="D1725" s="4" t="s">
        <v>9</v>
      </c>
      <c r="E1725" s="9">
        <v>377</v>
      </c>
      <c r="F1725" s="37">
        <v>361</v>
      </c>
      <c r="G1725" s="6" t="s">
        <v>5</v>
      </c>
      <c r="H1725" s="5">
        <v>12</v>
      </c>
      <c r="I1725" s="4" t="s">
        <v>4</v>
      </c>
      <c r="J1725" s="3" t="s">
        <v>3</v>
      </c>
      <c r="K1725" s="2">
        <v>2019</v>
      </c>
      <c r="L1725" s="38" t="s">
        <v>2</v>
      </c>
      <c r="M1725" s="8" t="s">
        <v>1</v>
      </c>
      <c r="N1725" s="39">
        <v>22</v>
      </c>
      <c r="P1725" s="16"/>
      <c r="Q1725" s="15"/>
      <c r="R1725" s="14"/>
      <c r="S1725" s="13"/>
      <c r="T1725" s="12"/>
      <c r="U1725" s="11"/>
      <c r="V1725" s="10"/>
      <c r="W1725" s="10"/>
    </row>
    <row r="1726" spans="1:23" ht="25.5">
      <c r="A1726" s="36">
        <v>1724</v>
      </c>
      <c r="B1726" s="7" t="s">
        <v>88</v>
      </c>
      <c r="C1726" s="4" t="s">
        <v>10</v>
      </c>
      <c r="D1726" s="4" t="s">
        <v>6</v>
      </c>
      <c r="E1726" s="9">
        <v>377</v>
      </c>
      <c r="F1726" s="37">
        <v>361</v>
      </c>
      <c r="G1726" s="6" t="s">
        <v>5</v>
      </c>
      <c r="H1726" s="5">
        <v>12</v>
      </c>
      <c r="I1726" s="4" t="s">
        <v>4</v>
      </c>
      <c r="J1726" s="3" t="s">
        <v>3</v>
      </c>
      <c r="K1726" s="2">
        <v>2019</v>
      </c>
      <c r="L1726" s="38" t="s">
        <v>2</v>
      </c>
      <c r="M1726" s="8" t="s">
        <v>1</v>
      </c>
      <c r="N1726" s="39">
        <v>22</v>
      </c>
      <c r="P1726" s="16"/>
      <c r="Q1726" s="15"/>
      <c r="R1726" s="14"/>
      <c r="S1726" s="13"/>
      <c r="T1726" s="12"/>
      <c r="U1726" s="11"/>
      <c r="V1726" s="10"/>
      <c r="W1726" s="10"/>
    </row>
    <row r="1727" spans="1:23" ht="25.5">
      <c r="A1727" s="36">
        <v>1725</v>
      </c>
      <c r="B1727" s="7" t="s">
        <v>88</v>
      </c>
      <c r="C1727" s="4" t="s">
        <v>7</v>
      </c>
      <c r="D1727" s="4" t="s">
        <v>9</v>
      </c>
      <c r="E1727" s="9">
        <v>133</v>
      </c>
      <c r="F1727" s="37">
        <v>124</v>
      </c>
      <c r="G1727" s="6" t="s">
        <v>5</v>
      </c>
      <c r="H1727" s="5">
        <v>12</v>
      </c>
      <c r="I1727" s="4" t="s">
        <v>4</v>
      </c>
      <c r="J1727" s="3" t="s">
        <v>3</v>
      </c>
      <c r="K1727" s="2">
        <v>2019</v>
      </c>
      <c r="L1727" s="38" t="s">
        <v>2</v>
      </c>
      <c r="M1727" s="8" t="s">
        <v>1</v>
      </c>
      <c r="N1727" s="39">
        <v>22</v>
      </c>
      <c r="P1727" s="16"/>
      <c r="Q1727" s="15"/>
      <c r="R1727" s="14"/>
      <c r="S1727" s="13"/>
      <c r="T1727" s="12"/>
      <c r="U1727" s="11"/>
      <c r="V1727" s="10"/>
      <c r="W1727" s="10"/>
    </row>
    <row r="1728" spans="1:23" ht="25.5">
      <c r="A1728" s="36">
        <v>1726</v>
      </c>
      <c r="B1728" s="7" t="s">
        <v>88</v>
      </c>
      <c r="C1728" s="4" t="s">
        <v>7</v>
      </c>
      <c r="D1728" s="4" t="s">
        <v>6</v>
      </c>
      <c r="E1728" s="9">
        <v>89</v>
      </c>
      <c r="F1728" s="37">
        <v>82</v>
      </c>
      <c r="G1728" s="6" t="s">
        <v>5</v>
      </c>
      <c r="H1728" s="5">
        <v>12</v>
      </c>
      <c r="I1728" s="4" t="s">
        <v>4</v>
      </c>
      <c r="J1728" s="3" t="s">
        <v>3</v>
      </c>
      <c r="K1728" s="2">
        <v>2019</v>
      </c>
      <c r="L1728" s="38" t="s">
        <v>2</v>
      </c>
      <c r="M1728" s="8" t="s">
        <v>1</v>
      </c>
      <c r="N1728" s="39">
        <v>22</v>
      </c>
      <c r="P1728" s="16"/>
      <c r="Q1728" s="15"/>
      <c r="R1728" s="14"/>
      <c r="S1728" s="13"/>
      <c r="T1728" s="12"/>
      <c r="U1728" s="11"/>
      <c r="V1728" s="10"/>
      <c r="W1728" s="10"/>
    </row>
    <row r="1729" spans="1:23" ht="25.5">
      <c r="A1729" s="36">
        <v>1727</v>
      </c>
      <c r="B1729" s="7" t="s">
        <v>87</v>
      </c>
      <c r="C1729" s="4" t="s">
        <v>10</v>
      </c>
      <c r="D1729" s="4" t="s">
        <v>9</v>
      </c>
      <c r="E1729" s="9">
        <v>377</v>
      </c>
      <c r="F1729" s="37">
        <v>361</v>
      </c>
      <c r="G1729" s="6" t="s">
        <v>5</v>
      </c>
      <c r="H1729" s="5">
        <v>14</v>
      </c>
      <c r="I1729" s="4" t="s">
        <v>4</v>
      </c>
      <c r="J1729" s="3" t="s">
        <v>3</v>
      </c>
      <c r="K1729" s="2">
        <v>2019</v>
      </c>
      <c r="L1729" s="38" t="s">
        <v>2</v>
      </c>
      <c r="M1729" s="8" t="s">
        <v>1</v>
      </c>
      <c r="N1729" s="39">
        <v>22</v>
      </c>
      <c r="P1729" s="16"/>
      <c r="Q1729" s="15"/>
      <c r="R1729" s="14"/>
      <c r="S1729" s="13"/>
      <c r="T1729" s="12"/>
      <c r="U1729" s="11"/>
      <c r="V1729" s="10"/>
      <c r="W1729" s="10"/>
    </row>
    <row r="1730" spans="1:23" ht="25.5">
      <c r="A1730" s="36">
        <v>1728</v>
      </c>
      <c r="B1730" s="7" t="s">
        <v>87</v>
      </c>
      <c r="C1730" s="4" t="s">
        <v>10</v>
      </c>
      <c r="D1730" s="4" t="s">
        <v>6</v>
      </c>
      <c r="E1730" s="9">
        <v>377</v>
      </c>
      <c r="F1730" s="37">
        <v>361</v>
      </c>
      <c r="G1730" s="6" t="s">
        <v>5</v>
      </c>
      <c r="H1730" s="5">
        <v>14</v>
      </c>
      <c r="I1730" s="4" t="s">
        <v>4</v>
      </c>
      <c r="J1730" s="3" t="s">
        <v>3</v>
      </c>
      <c r="K1730" s="2">
        <v>2019</v>
      </c>
      <c r="L1730" s="38" t="s">
        <v>2</v>
      </c>
      <c r="M1730" s="8" t="s">
        <v>1</v>
      </c>
      <c r="N1730" s="39">
        <v>22</v>
      </c>
      <c r="P1730" s="16"/>
      <c r="Q1730" s="15"/>
      <c r="R1730" s="14"/>
      <c r="S1730" s="13"/>
      <c r="T1730" s="12"/>
      <c r="U1730" s="11"/>
      <c r="V1730" s="10"/>
      <c r="W1730" s="10"/>
    </row>
    <row r="1731" spans="1:23" ht="25.5">
      <c r="A1731" s="36">
        <v>1729</v>
      </c>
      <c r="B1731" s="7" t="s">
        <v>87</v>
      </c>
      <c r="C1731" s="4" t="s">
        <v>7</v>
      </c>
      <c r="D1731" s="4" t="s">
        <v>9</v>
      </c>
      <c r="E1731" s="9">
        <v>133</v>
      </c>
      <c r="F1731" s="37">
        <v>124</v>
      </c>
      <c r="G1731" s="6" t="s">
        <v>5</v>
      </c>
      <c r="H1731" s="5">
        <v>14</v>
      </c>
      <c r="I1731" s="4" t="s">
        <v>4</v>
      </c>
      <c r="J1731" s="3" t="s">
        <v>3</v>
      </c>
      <c r="K1731" s="2">
        <v>2019</v>
      </c>
      <c r="L1731" s="38" t="s">
        <v>2</v>
      </c>
      <c r="M1731" s="8" t="s">
        <v>1</v>
      </c>
      <c r="N1731" s="39">
        <v>22</v>
      </c>
      <c r="P1731" s="16"/>
      <c r="Q1731" s="15"/>
      <c r="R1731" s="14"/>
      <c r="S1731" s="13"/>
      <c r="T1731" s="12"/>
      <c r="U1731" s="11"/>
      <c r="V1731" s="10"/>
      <c r="W1731" s="10"/>
    </row>
    <row r="1732" spans="1:23" ht="25.5">
      <c r="A1732" s="36">
        <v>1730</v>
      </c>
      <c r="B1732" s="7" t="s">
        <v>87</v>
      </c>
      <c r="C1732" s="4" t="s">
        <v>7</v>
      </c>
      <c r="D1732" s="4" t="s">
        <v>6</v>
      </c>
      <c r="E1732" s="9">
        <v>89</v>
      </c>
      <c r="F1732" s="37">
        <v>82</v>
      </c>
      <c r="G1732" s="6" t="s">
        <v>5</v>
      </c>
      <c r="H1732" s="5">
        <v>14</v>
      </c>
      <c r="I1732" s="4" t="s">
        <v>4</v>
      </c>
      <c r="J1732" s="3" t="s">
        <v>3</v>
      </c>
      <c r="K1732" s="2">
        <v>2019</v>
      </c>
      <c r="L1732" s="38" t="s">
        <v>2</v>
      </c>
      <c r="M1732" s="8" t="s">
        <v>1</v>
      </c>
      <c r="N1732" s="39">
        <v>22</v>
      </c>
      <c r="P1732" s="16"/>
      <c r="Q1732" s="15"/>
      <c r="R1732" s="14"/>
      <c r="S1732" s="13"/>
      <c r="T1732" s="12"/>
      <c r="U1732" s="11"/>
      <c r="V1732" s="10"/>
      <c r="W1732" s="10"/>
    </row>
    <row r="1733" spans="1:23" ht="22.5">
      <c r="A1733" s="36">
        <v>1731</v>
      </c>
      <c r="B1733" s="7" t="s">
        <v>86</v>
      </c>
      <c r="C1733" s="4" t="s">
        <v>10</v>
      </c>
      <c r="D1733" s="4" t="s">
        <v>9</v>
      </c>
      <c r="E1733" s="9">
        <v>108</v>
      </c>
      <c r="F1733" s="37">
        <v>100</v>
      </c>
      <c r="G1733" s="6" t="s">
        <v>5</v>
      </c>
      <c r="H1733" s="5">
        <v>104</v>
      </c>
      <c r="I1733" s="4" t="s">
        <v>52</v>
      </c>
      <c r="J1733" s="3" t="s">
        <v>3</v>
      </c>
      <c r="K1733" s="2">
        <v>1990</v>
      </c>
      <c r="L1733" s="38" t="s">
        <v>2</v>
      </c>
      <c r="M1733" s="8" t="s">
        <v>50</v>
      </c>
      <c r="N1733" s="39"/>
      <c r="P1733" s="16"/>
      <c r="Q1733" s="15"/>
      <c r="R1733" s="14"/>
      <c r="S1733" s="13"/>
      <c r="T1733" s="12"/>
      <c r="U1733" s="11"/>
      <c r="V1733" s="10"/>
      <c r="W1733" s="10"/>
    </row>
    <row r="1734" spans="1:23" ht="22.5">
      <c r="A1734" s="36">
        <v>1732</v>
      </c>
      <c r="B1734" s="7" t="s">
        <v>86</v>
      </c>
      <c r="C1734" s="4" t="s">
        <v>10</v>
      </c>
      <c r="D1734" s="4" t="s">
        <v>6</v>
      </c>
      <c r="E1734" s="9">
        <v>108</v>
      </c>
      <c r="F1734" s="37">
        <v>100</v>
      </c>
      <c r="G1734" s="6" t="s">
        <v>5</v>
      </c>
      <c r="H1734" s="5">
        <v>104</v>
      </c>
      <c r="I1734" s="4" t="s">
        <v>52</v>
      </c>
      <c r="J1734" s="3" t="s">
        <v>3</v>
      </c>
      <c r="K1734" s="2">
        <v>1990</v>
      </c>
      <c r="L1734" s="38" t="s">
        <v>2</v>
      </c>
      <c r="M1734" s="8" t="s">
        <v>50</v>
      </c>
      <c r="N1734" s="39"/>
    </row>
    <row r="1735" spans="1:23" ht="22.5">
      <c r="A1735" s="36">
        <v>1733</v>
      </c>
      <c r="B1735" s="7" t="s">
        <v>85</v>
      </c>
      <c r="C1735" s="4" t="s">
        <v>10</v>
      </c>
      <c r="D1735" s="4" t="s">
        <v>9</v>
      </c>
      <c r="E1735" s="9">
        <v>89</v>
      </c>
      <c r="F1735" s="37">
        <v>82</v>
      </c>
      <c r="G1735" s="6" t="s">
        <v>5</v>
      </c>
      <c r="H1735" s="5">
        <v>157.30000000000001</v>
      </c>
      <c r="I1735" s="4" t="s">
        <v>52</v>
      </c>
      <c r="J1735" s="3" t="s">
        <v>3</v>
      </c>
      <c r="K1735" s="2">
        <v>1990</v>
      </c>
      <c r="L1735" s="38" t="s">
        <v>2</v>
      </c>
      <c r="M1735" s="8" t="s">
        <v>50</v>
      </c>
      <c r="N1735" s="39"/>
    </row>
    <row r="1736" spans="1:23" ht="22.5">
      <c r="A1736" s="36">
        <v>1734</v>
      </c>
      <c r="B1736" s="7" t="s">
        <v>85</v>
      </c>
      <c r="C1736" s="4" t="s">
        <v>10</v>
      </c>
      <c r="D1736" s="4" t="s">
        <v>6</v>
      </c>
      <c r="E1736" s="9">
        <v>89</v>
      </c>
      <c r="F1736" s="37">
        <v>82</v>
      </c>
      <c r="G1736" s="6" t="s">
        <v>5</v>
      </c>
      <c r="H1736" s="5">
        <v>157.30000000000001</v>
      </c>
      <c r="I1736" s="4" t="s">
        <v>52</v>
      </c>
      <c r="J1736" s="3" t="s">
        <v>3</v>
      </c>
      <c r="K1736" s="2">
        <v>1990</v>
      </c>
      <c r="L1736" s="38" t="s">
        <v>2</v>
      </c>
      <c r="M1736" s="8" t="s">
        <v>50</v>
      </c>
      <c r="N1736" s="39"/>
    </row>
    <row r="1737" spans="1:23" ht="22.5">
      <c r="A1737" s="36">
        <v>1735</v>
      </c>
      <c r="B1737" s="7" t="s">
        <v>84</v>
      </c>
      <c r="C1737" s="4" t="s">
        <v>10</v>
      </c>
      <c r="D1737" s="4" t="s">
        <v>9</v>
      </c>
      <c r="E1737" s="37">
        <v>76</v>
      </c>
      <c r="F1737" s="37">
        <v>69</v>
      </c>
      <c r="G1737" s="6" t="s">
        <v>5</v>
      </c>
      <c r="H1737" s="5">
        <v>57.9</v>
      </c>
      <c r="I1737" s="4" t="s">
        <v>52</v>
      </c>
      <c r="J1737" s="3" t="s">
        <v>3</v>
      </c>
      <c r="K1737" s="2">
        <v>1990</v>
      </c>
      <c r="L1737" s="38" t="s">
        <v>2</v>
      </c>
      <c r="M1737" s="8" t="s">
        <v>50</v>
      </c>
      <c r="N1737" s="39"/>
    </row>
    <row r="1738" spans="1:23" ht="22.5">
      <c r="A1738" s="36">
        <v>1736</v>
      </c>
      <c r="B1738" s="7" t="s">
        <v>84</v>
      </c>
      <c r="C1738" s="4" t="s">
        <v>10</v>
      </c>
      <c r="D1738" s="4" t="s">
        <v>6</v>
      </c>
      <c r="E1738" s="37">
        <v>76</v>
      </c>
      <c r="F1738" s="37">
        <v>69</v>
      </c>
      <c r="G1738" s="6" t="s">
        <v>5</v>
      </c>
      <c r="H1738" s="5">
        <v>57.9</v>
      </c>
      <c r="I1738" s="4" t="s">
        <v>52</v>
      </c>
      <c r="J1738" s="3" t="s">
        <v>3</v>
      </c>
      <c r="K1738" s="2">
        <v>1990</v>
      </c>
      <c r="L1738" s="38" t="s">
        <v>2</v>
      </c>
      <c r="M1738" s="8" t="s">
        <v>50</v>
      </c>
      <c r="N1738" s="39"/>
    </row>
    <row r="1739" spans="1:23" ht="22.5">
      <c r="A1739" s="36">
        <v>1737</v>
      </c>
      <c r="B1739" s="7" t="s">
        <v>83</v>
      </c>
      <c r="C1739" s="4" t="s">
        <v>10</v>
      </c>
      <c r="D1739" s="4" t="s">
        <v>9</v>
      </c>
      <c r="E1739" s="37">
        <v>57</v>
      </c>
      <c r="F1739" s="37">
        <v>50</v>
      </c>
      <c r="G1739" s="6" t="s">
        <v>5</v>
      </c>
      <c r="H1739" s="5">
        <v>35.200000000000003</v>
      </c>
      <c r="I1739" s="4" t="s">
        <v>52</v>
      </c>
      <c r="J1739" s="3" t="s">
        <v>3</v>
      </c>
      <c r="K1739" s="2">
        <v>1990</v>
      </c>
      <c r="L1739" s="38" t="s">
        <v>2</v>
      </c>
      <c r="M1739" s="8" t="s">
        <v>50</v>
      </c>
      <c r="N1739" s="39"/>
    </row>
    <row r="1740" spans="1:23" ht="22.5">
      <c r="A1740" s="36">
        <v>1738</v>
      </c>
      <c r="B1740" s="7" t="s">
        <v>83</v>
      </c>
      <c r="C1740" s="4" t="s">
        <v>10</v>
      </c>
      <c r="D1740" s="4" t="s">
        <v>6</v>
      </c>
      <c r="E1740" s="37">
        <v>57</v>
      </c>
      <c r="F1740" s="37">
        <v>50</v>
      </c>
      <c r="G1740" s="6" t="s">
        <v>5</v>
      </c>
      <c r="H1740" s="5">
        <v>35.200000000000003</v>
      </c>
      <c r="I1740" s="4" t="s">
        <v>52</v>
      </c>
      <c r="J1740" s="3" t="s">
        <v>3</v>
      </c>
      <c r="K1740" s="2">
        <v>1990</v>
      </c>
      <c r="L1740" s="38" t="s">
        <v>2</v>
      </c>
      <c r="M1740" s="8" t="s">
        <v>50</v>
      </c>
      <c r="N1740" s="39"/>
    </row>
    <row r="1741" spans="1:23" ht="22.5">
      <c r="A1741" s="36">
        <v>1739</v>
      </c>
      <c r="B1741" s="7" t="s">
        <v>82</v>
      </c>
      <c r="C1741" s="4" t="s">
        <v>10</v>
      </c>
      <c r="D1741" s="4" t="s">
        <v>9</v>
      </c>
      <c r="E1741" s="37">
        <v>45</v>
      </c>
      <c r="F1741" s="37">
        <v>38</v>
      </c>
      <c r="G1741" s="6" t="s">
        <v>5</v>
      </c>
      <c r="H1741" s="5">
        <v>51.3</v>
      </c>
      <c r="I1741" s="4" t="s">
        <v>52</v>
      </c>
      <c r="J1741" s="3" t="s">
        <v>3</v>
      </c>
      <c r="K1741" s="2">
        <v>1990</v>
      </c>
      <c r="L1741" s="38" t="s">
        <v>2</v>
      </c>
      <c r="M1741" s="8" t="s">
        <v>50</v>
      </c>
      <c r="N1741" s="39"/>
    </row>
    <row r="1742" spans="1:23" ht="22.5">
      <c r="A1742" s="36">
        <v>1740</v>
      </c>
      <c r="B1742" s="7" t="s">
        <v>82</v>
      </c>
      <c r="C1742" s="4" t="s">
        <v>10</v>
      </c>
      <c r="D1742" s="4" t="s">
        <v>6</v>
      </c>
      <c r="E1742" s="37">
        <v>45</v>
      </c>
      <c r="F1742" s="37">
        <v>38</v>
      </c>
      <c r="G1742" s="6" t="s">
        <v>5</v>
      </c>
      <c r="H1742" s="5">
        <v>51.3</v>
      </c>
      <c r="I1742" s="4" t="s">
        <v>52</v>
      </c>
      <c r="J1742" s="3" t="s">
        <v>3</v>
      </c>
      <c r="K1742" s="2">
        <v>1990</v>
      </c>
      <c r="L1742" s="38" t="s">
        <v>2</v>
      </c>
      <c r="M1742" s="8" t="s">
        <v>50</v>
      </c>
      <c r="N1742" s="39"/>
    </row>
    <row r="1743" spans="1:23" ht="22.5">
      <c r="A1743" s="36">
        <v>1741</v>
      </c>
      <c r="B1743" s="7" t="s">
        <v>81</v>
      </c>
      <c r="C1743" s="4" t="s">
        <v>10</v>
      </c>
      <c r="D1743" s="4" t="s">
        <v>9</v>
      </c>
      <c r="E1743" s="37">
        <v>45</v>
      </c>
      <c r="F1743" s="37">
        <v>38</v>
      </c>
      <c r="G1743" s="6" t="s">
        <v>5</v>
      </c>
      <c r="H1743" s="5">
        <v>76.8</v>
      </c>
      <c r="I1743" s="4" t="s">
        <v>52</v>
      </c>
      <c r="J1743" s="3" t="s">
        <v>3</v>
      </c>
      <c r="K1743" s="2">
        <v>1990</v>
      </c>
      <c r="L1743" s="38" t="s">
        <v>2</v>
      </c>
      <c r="M1743" s="8" t="s">
        <v>50</v>
      </c>
      <c r="N1743" s="39"/>
    </row>
    <row r="1744" spans="1:23" ht="22.5">
      <c r="A1744" s="36">
        <v>1742</v>
      </c>
      <c r="B1744" s="7" t="s">
        <v>81</v>
      </c>
      <c r="C1744" s="4" t="s">
        <v>10</v>
      </c>
      <c r="D1744" s="4" t="s">
        <v>6</v>
      </c>
      <c r="E1744" s="37">
        <v>45</v>
      </c>
      <c r="F1744" s="37">
        <v>38</v>
      </c>
      <c r="G1744" s="6" t="s">
        <v>5</v>
      </c>
      <c r="H1744" s="5">
        <v>76.8</v>
      </c>
      <c r="I1744" s="4" t="s">
        <v>52</v>
      </c>
      <c r="J1744" s="3" t="s">
        <v>3</v>
      </c>
      <c r="K1744" s="2">
        <v>1990</v>
      </c>
      <c r="L1744" s="38" t="s">
        <v>2</v>
      </c>
      <c r="M1744" s="8" t="s">
        <v>50</v>
      </c>
      <c r="N1744" s="39"/>
    </row>
    <row r="1745" spans="1:14" ht="22.5">
      <c r="A1745" s="36">
        <v>1743</v>
      </c>
      <c r="B1745" s="7" t="s">
        <v>80</v>
      </c>
      <c r="C1745" s="4" t="s">
        <v>10</v>
      </c>
      <c r="D1745" s="4" t="s">
        <v>9</v>
      </c>
      <c r="E1745" s="37">
        <v>76</v>
      </c>
      <c r="F1745" s="37">
        <v>69</v>
      </c>
      <c r="G1745" s="6" t="s">
        <v>5</v>
      </c>
      <c r="H1745" s="5">
        <v>47.6</v>
      </c>
      <c r="I1745" s="4" t="s">
        <v>52</v>
      </c>
      <c r="J1745" s="3" t="s">
        <v>3</v>
      </c>
      <c r="K1745" s="2">
        <v>1990</v>
      </c>
      <c r="L1745" s="38" t="s">
        <v>2</v>
      </c>
      <c r="M1745" s="8" t="s">
        <v>50</v>
      </c>
      <c r="N1745" s="39"/>
    </row>
    <row r="1746" spans="1:14" ht="22.5">
      <c r="A1746" s="36">
        <v>1744</v>
      </c>
      <c r="B1746" s="7" t="s">
        <v>80</v>
      </c>
      <c r="C1746" s="4" t="s">
        <v>10</v>
      </c>
      <c r="D1746" s="4" t="s">
        <v>6</v>
      </c>
      <c r="E1746" s="37">
        <v>76</v>
      </c>
      <c r="F1746" s="37">
        <v>69</v>
      </c>
      <c r="G1746" s="6" t="s">
        <v>5</v>
      </c>
      <c r="H1746" s="5">
        <v>47.6</v>
      </c>
      <c r="I1746" s="4" t="s">
        <v>52</v>
      </c>
      <c r="J1746" s="3" t="s">
        <v>3</v>
      </c>
      <c r="K1746" s="2">
        <v>1990</v>
      </c>
      <c r="L1746" s="38" t="s">
        <v>2</v>
      </c>
      <c r="M1746" s="8" t="s">
        <v>50</v>
      </c>
      <c r="N1746" s="39"/>
    </row>
    <row r="1747" spans="1:14" ht="22.5">
      <c r="A1747" s="36">
        <v>1745</v>
      </c>
      <c r="B1747" s="7" t="s">
        <v>79</v>
      </c>
      <c r="C1747" s="4" t="s">
        <v>10</v>
      </c>
      <c r="D1747" s="4" t="s">
        <v>9</v>
      </c>
      <c r="E1747" s="37">
        <v>45</v>
      </c>
      <c r="F1747" s="37">
        <v>38</v>
      </c>
      <c r="G1747" s="6" t="s">
        <v>5</v>
      </c>
      <c r="H1747" s="5">
        <v>57.8</v>
      </c>
      <c r="I1747" s="4" t="s">
        <v>52</v>
      </c>
      <c r="J1747" s="3" t="s">
        <v>3</v>
      </c>
      <c r="K1747" s="2">
        <v>1990</v>
      </c>
      <c r="L1747" s="38" t="s">
        <v>2</v>
      </c>
      <c r="M1747" s="8" t="s">
        <v>50</v>
      </c>
      <c r="N1747" s="39"/>
    </row>
    <row r="1748" spans="1:14" ht="22.5">
      <c r="A1748" s="36">
        <v>1746</v>
      </c>
      <c r="B1748" s="7" t="s">
        <v>79</v>
      </c>
      <c r="C1748" s="4" t="s">
        <v>10</v>
      </c>
      <c r="D1748" s="4" t="s">
        <v>6</v>
      </c>
      <c r="E1748" s="37">
        <v>45</v>
      </c>
      <c r="F1748" s="37">
        <v>38</v>
      </c>
      <c r="G1748" s="6" t="s">
        <v>5</v>
      </c>
      <c r="H1748" s="5">
        <v>57.8</v>
      </c>
      <c r="I1748" s="4" t="s">
        <v>52</v>
      </c>
      <c r="J1748" s="3" t="s">
        <v>3</v>
      </c>
      <c r="K1748" s="2">
        <v>1990</v>
      </c>
      <c r="L1748" s="38" t="s">
        <v>2</v>
      </c>
      <c r="M1748" s="8" t="s">
        <v>50</v>
      </c>
      <c r="N1748" s="39"/>
    </row>
    <row r="1749" spans="1:14" ht="22.5">
      <c r="A1749" s="36">
        <v>1747</v>
      </c>
      <c r="B1749" s="7" t="s">
        <v>78</v>
      </c>
      <c r="C1749" s="4" t="s">
        <v>10</v>
      </c>
      <c r="D1749" s="4" t="s">
        <v>9</v>
      </c>
      <c r="E1749" s="37">
        <v>89</v>
      </c>
      <c r="F1749" s="37">
        <v>82</v>
      </c>
      <c r="G1749" s="6" t="s">
        <v>5</v>
      </c>
      <c r="H1749" s="5">
        <v>52.3</v>
      </c>
      <c r="I1749" s="4" t="s">
        <v>52</v>
      </c>
      <c r="J1749" s="3" t="s">
        <v>3</v>
      </c>
      <c r="K1749" s="2">
        <v>1990</v>
      </c>
      <c r="L1749" s="38" t="s">
        <v>2</v>
      </c>
      <c r="M1749" s="8" t="s">
        <v>50</v>
      </c>
      <c r="N1749" s="39"/>
    </row>
    <row r="1750" spans="1:14" ht="22.5">
      <c r="A1750" s="36">
        <v>1748</v>
      </c>
      <c r="B1750" s="7" t="s">
        <v>78</v>
      </c>
      <c r="C1750" s="4" t="s">
        <v>10</v>
      </c>
      <c r="D1750" s="4" t="s">
        <v>6</v>
      </c>
      <c r="E1750" s="37">
        <v>89</v>
      </c>
      <c r="F1750" s="37">
        <v>82</v>
      </c>
      <c r="G1750" s="6" t="s">
        <v>5</v>
      </c>
      <c r="H1750" s="5">
        <v>52.3</v>
      </c>
      <c r="I1750" s="4" t="s">
        <v>52</v>
      </c>
      <c r="J1750" s="3" t="s">
        <v>3</v>
      </c>
      <c r="K1750" s="2">
        <v>1990</v>
      </c>
      <c r="L1750" s="38" t="s">
        <v>2</v>
      </c>
      <c r="M1750" s="8" t="s">
        <v>50</v>
      </c>
      <c r="N1750" s="39"/>
    </row>
    <row r="1751" spans="1:14" ht="22.5">
      <c r="A1751" s="36">
        <v>1749</v>
      </c>
      <c r="B1751" s="7" t="s">
        <v>77</v>
      </c>
      <c r="C1751" s="4" t="s">
        <v>10</v>
      </c>
      <c r="D1751" s="4" t="s">
        <v>9</v>
      </c>
      <c r="E1751" s="37">
        <v>57</v>
      </c>
      <c r="F1751" s="37">
        <v>50</v>
      </c>
      <c r="G1751" s="6" t="s">
        <v>5</v>
      </c>
      <c r="H1751" s="5">
        <v>69</v>
      </c>
      <c r="I1751" s="4" t="s">
        <v>52</v>
      </c>
      <c r="J1751" s="3" t="s">
        <v>3</v>
      </c>
      <c r="K1751" s="2">
        <v>1990</v>
      </c>
      <c r="L1751" s="38" t="s">
        <v>2</v>
      </c>
      <c r="M1751" s="8" t="s">
        <v>50</v>
      </c>
      <c r="N1751" s="39"/>
    </row>
    <row r="1752" spans="1:14" ht="22.5">
      <c r="A1752" s="36">
        <v>1750</v>
      </c>
      <c r="B1752" s="7" t="s">
        <v>77</v>
      </c>
      <c r="C1752" s="4" t="s">
        <v>10</v>
      </c>
      <c r="D1752" s="4" t="s">
        <v>6</v>
      </c>
      <c r="E1752" s="37">
        <v>57</v>
      </c>
      <c r="F1752" s="37">
        <v>50</v>
      </c>
      <c r="G1752" s="6" t="s">
        <v>5</v>
      </c>
      <c r="H1752" s="5">
        <v>69</v>
      </c>
      <c r="I1752" s="4" t="s">
        <v>52</v>
      </c>
      <c r="J1752" s="3" t="s">
        <v>3</v>
      </c>
      <c r="K1752" s="2">
        <v>1990</v>
      </c>
      <c r="L1752" s="38" t="s">
        <v>2</v>
      </c>
      <c r="M1752" s="8" t="s">
        <v>50</v>
      </c>
      <c r="N1752" s="39"/>
    </row>
    <row r="1753" spans="1:14" ht="22.5">
      <c r="A1753" s="36">
        <v>1751</v>
      </c>
      <c r="B1753" s="7" t="s">
        <v>76</v>
      </c>
      <c r="C1753" s="4" t="s">
        <v>10</v>
      </c>
      <c r="D1753" s="4" t="s">
        <v>9</v>
      </c>
      <c r="E1753" s="37">
        <v>89</v>
      </c>
      <c r="F1753" s="37">
        <v>82</v>
      </c>
      <c r="G1753" s="6" t="s">
        <v>5</v>
      </c>
      <c r="H1753" s="5">
        <v>12.4</v>
      </c>
      <c r="I1753" s="4" t="s">
        <v>52</v>
      </c>
      <c r="J1753" s="3" t="s">
        <v>3</v>
      </c>
      <c r="K1753" s="2">
        <v>1990</v>
      </c>
      <c r="L1753" s="38" t="s">
        <v>2</v>
      </c>
      <c r="M1753" s="8" t="s">
        <v>50</v>
      </c>
      <c r="N1753" s="39"/>
    </row>
    <row r="1754" spans="1:14" ht="22.5">
      <c r="A1754" s="36">
        <v>1752</v>
      </c>
      <c r="B1754" s="7" t="s">
        <v>76</v>
      </c>
      <c r="C1754" s="4" t="s">
        <v>10</v>
      </c>
      <c r="D1754" s="4" t="s">
        <v>6</v>
      </c>
      <c r="E1754" s="37">
        <v>89</v>
      </c>
      <c r="F1754" s="37">
        <v>82</v>
      </c>
      <c r="G1754" s="6" t="s">
        <v>5</v>
      </c>
      <c r="H1754" s="5">
        <v>12.4</v>
      </c>
      <c r="I1754" s="4" t="s">
        <v>52</v>
      </c>
      <c r="J1754" s="3" t="s">
        <v>3</v>
      </c>
      <c r="K1754" s="2">
        <v>1990</v>
      </c>
      <c r="L1754" s="38" t="s">
        <v>2</v>
      </c>
      <c r="M1754" s="8" t="s">
        <v>50</v>
      </c>
      <c r="N1754" s="39"/>
    </row>
    <row r="1755" spans="1:14" ht="22.5">
      <c r="A1755" s="36">
        <v>1753</v>
      </c>
      <c r="B1755" s="7" t="s">
        <v>76</v>
      </c>
      <c r="C1755" s="4" t="s">
        <v>10</v>
      </c>
      <c r="D1755" s="4" t="s">
        <v>9</v>
      </c>
      <c r="E1755" s="37">
        <v>57</v>
      </c>
      <c r="F1755" s="37">
        <v>50</v>
      </c>
      <c r="G1755" s="6" t="s">
        <v>5</v>
      </c>
      <c r="H1755" s="5">
        <v>8.5</v>
      </c>
      <c r="I1755" s="4" t="s">
        <v>52</v>
      </c>
      <c r="J1755" s="3" t="s">
        <v>3</v>
      </c>
      <c r="K1755" s="2">
        <v>1990</v>
      </c>
      <c r="L1755" s="38" t="s">
        <v>2</v>
      </c>
      <c r="M1755" s="8" t="s">
        <v>50</v>
      </c>
      <c r="N1755" s="39"/>
    </row>
    <row r="1756" spans="1:14" ht="22.5">
      <c r="A1756" s="36">
        <v>1754</v>
      </c>
      <c r="B1756" s="7" t="s">
        <v>76</v>
      </c>
      <c r="C1756" s="4" t="s">
        <v>10</v>
      </c>
      <c r="D1756" s="4" t="s">
        <v>6</v>
      </c>
      <c r="E1756" s="37">
        <v>57</v>
      </c>
      <c r="F1756" s="37">
        <v>50</v>
      </c>
      <c r="G1756" s="6" t="s">
        <v>5</v>
      </c>
      <c r="H1756" s="5">
        <v>8.5</v>
      </c>
      <c r="I1756" s="4" t="s">
        <v>52</v>
      </c>
      <c r="J1756" s="3" t="s">
        <v>3</v>
      </c>
      <c r="K1756" s="2">
        <v>1990</v>
      </c>
      <c r="L1756" s="38" t="s">
        <v>2</v>
      </c>
      <c r="M1756" s="8" t="s">
        <v>50</v>
      </c>
      <c r="N1756" s="39"/>
    </row>
    <row r="1757" spans="1:14" ht="22.5">
      <c r="A1757" s="36">
        <v>1755</v>
      </c>
      <c r="B1757" s="7" t="s">
        <v>75</v>
      </c>
      <c r="C1757" s="4" t="s">
        <v>10</v>
      </c>
      <c r="D1757" s="4" t="s">
        <v>9</v>
      </c>
      <c r="E1757" s="37">
        <v>57</v>
      </c>
      <c r="F1757" s="37">
        <v>50</v>
      </c>
      <c r="G1757" s="6" t="s">
        <v>5</v>
      </c>
      <c r="H1757" s="5">
        <v>51.5</v>
      </c>
      <c r="I1757" s="4" t="s">
        <v>52</v>
      </c>
      <c r="J1757" s="3" t="s">
        <v>3</v>
      </c>
      <c r="K1757" s="2">
        <v>1990</v>
      </c>
      <c r="L1757" s="38" t="s">
        <v>2</v>
      </c>
      <c r="M1757" s="8" t="s">
        <v>50</v>
      </c>
      <c r="N1757" s="39"/>
    </row>
    <row r="1758" spans="1:14" ht="22.5">
      <c r="A1758" s="36">
        <v>1756</v>
      </c>
      <c r="B1758" s="7" t="s">
        <v>75</v>
      </c>
      <c r="C1758" s="4" t="s">
        <v>10</v>
      </c>
      <c r="D1758" s="4" t="s">
        <v>6</v>
      </c>
      <c r="E1758" s="37">
        <v>57</v>
      </c>
      <c r="F1758" s="37">
        <v>50</v>
      </c>
      <c r="G1758" s="6" t="s">
        <v>5</v>
      </c>
      <c r="H1758" s="5">
        <v>51.5</v>
      </c>
      <c r="I1758" s="4" t="s">
        <v>52</v>
      </c>
      <c r="J1758" s="3" t="s">
        <v>3</v>
      </c>
      <c r="K1758" s="2">
        <v>1990</v>
      </c>
      <c r="L1758" s="38" t="s">
        <v>2</v>
      </c>
      <c r="M1758" s="8" t="s">
        <v>50</v>
      </c>
      <c r="N1758" s="39"/>
    </row>
    <row r="1759" spans="1:14" ht="22.5">
      <c r="A1759" s="36">
        <v>1757</v>
      </c>
      <c r="B1759" s="7" t="s">
        <v>74</v>
      </c>
      <c r="C1759" s="4" t="s">
        <v>10</v>
      </c>
      <c r="D1759" s="4" t="s">
        <v>9</v>
      </c>
      <c r="E1759" s="37">
        <v>114</v>
      </c>
      <c r="F1759" s="37">
        <v>105</v>
      </c>
      <c r="G1759" s="6" t="s">
        <v>5</v>
      </c>
      <c r="H1759" s="5">
        <v>136.9</v>
      </c>
      <c r="I1759" s="4" t="s">
        <v>52</v>
      </c>
      <c r="J1759" s="3" t="s">
        <v>3</v>
      </c>
      <c r="K1759" s="2">
        <v>1990</v>
      </c>
      <c r="L1759" s="38" t="s">
        <v>2</v>
      </c>
      <c r="M1759" s="8" t="s">
        <v>50</v>
      </c>
      <c r="N1759" s="39"/>
    </row>
    <row r="1760" spans="1:14" ht="22.5">
      <c r="A1760" s="36">
        <v>1758</v>
      </c>
      <c r="B1760" s="7" t="s">
        <v>74</v>
      </c>
      <c r="C1760" s="4" t="s">
        <v>10</v>
      </c>
      <c r="D1760" s="4" t="s">
        <v>6</v>
      </c>
      <c r="E1760" s="37">
        <v>114</v>
      </c>
      <c r="F1760" s="37">
        <v>105</v>
      </c>
      <c r="G1760" s="6" t="s">
        <v>5</v>
      </c>
      <c r="H1760" s="5">
        <v>136.9</v>
      </c>
      <c r="I1760" s="4" t="s">
        <v>52</v>
      </c>
      <c r="J1760" s="3" t="s">
        <v>3</v>
      </c>
      <c r="K1760" s="2">
        <v>1990</v>
      </c>
      <c r="L1760" s="38" t="s">
        <v>2</v>
      </c>
      <c r="M1760" s="8" t="s">
        <v>50</v>
      </c>
      <c r="N1760" s="39"/>
    </row>
    <row r="1761" spans="1:14" ht="22.5">
      <c r="A1761" s="36">
        <v>1759</v>
      </c>
      <c r="B1761" s="7" t="s">
        <v>74</v>
      </c>
      <c r="C1761" s="4" t="s">
        <v>10</v>
      </c>
      <c r="D1761" s="4" t="s">
        <v>9</v>
      </c>
      <c r="E1761" s="37">
        <v>57</v>
      </c>
      <c r="F1761" s="37">
        <v>50</v>
      </c>
      <c r="G1761" s="6" t="s">
        <v>5</v>
      </c>
      <c r="H1761" s="5">
        <v>73.900000000000006</v>
      </c>
      <c r="I1761" s="4" t="s">
        <v>52</v>
      </c>
      <c r="J1761" s="3" t="s">
        <v>3</v>
      </c>
      <c r="K1761" s="2">
        <v>1990</v>
      </c>
      <c r="L1761" s="38" t="s">
        <v>2</v>
      </c>
      <c r="M1761" s="8" t="s">
        <v>50</v>
      </c>
      <c r="N1761" s="39"/>
    </row>
    <row r="1762" spans="1:14" ht="22.5">
      <c r="A1762" s="36">
        <v>1760</v>
      </c>
      <c r="B1762" s="7" t="s">
        <v>74</v>
      </c>
      <c r="C1762" s="4" t="s">
        <v>10</v>
      </c>
      <c r="D1762" s="4" t="s">
        <v>6</v>
      </c>
      <c r="E1762" s="37">
        <v>57</v>
      </c>
      <c r="F1762" s="37">
        <v>50</v>
      </c>
      <c r="G1762" s="6" t="s">
        <v>5</v>
      </c>
      <c r="H1762" s="5">
        <v>73.900000000000006</v>
      </c>
      <c r="I1762" s="4" t="s">
        <v>52</v>
      </c>
      <c r="J1762" s="3" t="s">
        <v>3</v>
      </c>
      <c r="K1762" s="2">
        <v>1990</v>
      </c>
      <c r="L1762" s="38" t="s">
        <v>2</v>
      </c>
      <c r="M1762" s="8" t="s">
        <v>50</v>
      </c>
      <c r="N1762" s="39"/>
    </row>
    <row r="1763" spans="1:14" ht="22.5">
      <c r="A1763" s="36">
        <v>1761</v>
      </c>
      <c r="B1763" s="7" t="s">
        <v>73</v>
      </c>
      <c r="C1763" s="4" t="s">
        <v>10</v>
      </c>
      <c r="D1763" s="4" t="s">
        <v>9</v>
      </c>
      <c r="E1763" s="37">
        <v>76</v>
      </c>
      <c r="F1763" s="37">
        <v>69</v>
      </c>
      <c r="G1763" s="6" t="s">
        <v>5</v>
      </c>
      <c r="H1763" s="5">
        <v>106.2</v>
      </c>
      <c r="I1763" s="4" t="s">
        <v>52</v>
      </c>
      <c r="J1763" s="3" t="s">
        <v>3</v>
      </c>
      <c r="K1763" s="2">
        <v>1990</v>
      </c>
      <c r="L1763" s="38" t="s">
        <v>2</v>
      </c>
      <c r="M1763" s="8" t="s">
        <v>50</v>
      </c>
      <c r="N1763" s="39"/>
    </row>
    <row r="1764" spans="1:14" ht="22.5">
      <c r="A1764" s="36">
        <v>1762</v>
      </c>
      <c r="B1764" s="7" t="s">
        <v>73</v>
      </c>
      <c r="C1764" s="4" t="s">
        <v>10</v>
      </c>
      <c r="D1764" s="4" t="s">
        <v>6</v>
      </c>
      <c r="E1764" s="37">
        <v>76</v>
      </c>
      <c r="F1764" s="37">
        <v>69</v>
      </c>
      <c r="G1764" s="6" t="s">
        <v>5</v>
      </c>
      <c r="H1764" s="5">
        <v>106.2</v>
      </c>
      <c r="I1764" s="4" t="s">
        <v>52</v>
      </c>
      <c r="J1764" s="3" t="s">
        <v>3</v>
      </c>
      <c r="K1764" s="2">
        <v>1990</v>
      </c>
      <c r="L1764" s="38" t="s">
        <v>2</v>
      </c>
      <c r="M1764" s="8" t="s">
        <v>50</v>
      </c>
      <c r="N1764" s="39"/>
    </row>
    <row r="1765" spans="1:14" ht="22.5">
      <c r="A1765" s="36">
        <v>1763</v>
      </c>
      <c r="B1765" s="7" t="s">
        <v>72</v>
      </c>
      <c r="C1765" s="4" t="s">
        <v>10</v>
      </c>
      <c r="D1765" s="4" t="s">
        <v>9</v>
      </c>
      <c r="E1765" s="37">
        <v>57</v>
      </c>
      <c r="F1765" s="37">
        <v>50</v>
      </c>
      <c r="G1765" s="6" t="s">
        <v>5</v>
      </c>
      <c r="H1765" s="5">
        <v>81.400000000000006</v>
      </c>
      <c r="I1765" s="4" t="s">
        <v>52</v>
      </c>
      <c r="J1765" s="3" t="s">
        <v>3</v>
      </c>
      <c r="K1765" s="2">
        <v>1990</v>
      </c>
      <c r="L1765" s="38" t="s">
        <v>2</v>
      </c>
      <c r="M1765" s="8" t="s">
        <v>50</v>
      </c>
      <c r="N1765" s="39"/>
    </row>
    <row r="1766" spans="1:14" ht="22.5">
      <c r="A1766" s="36">
        <v>1764</v>
      </c>
      <c r="B1766" s="7" t="s">
        <v>72</v>
      </c>
      <c r="C1766" s="4" t="s">
        <v>10</v>
      </c>
      <c r="D1766" s="4" t="s">
        <v>6</v>
      </c>
      <c r="E1766" s="37">
        <v>57</v>
      </c>
      <c r="F1766" s="37">
        <v>50</v>
      </c>
      <c r="G1766" s="6" t="s">
        <v>5</v>
      </c>
      <c r="H1766" s="5">
        <v>81.400000000000006</v>
      </c>
      <c r="I1766" s="4" t="s">
        <v>52</v>
      </c>
      <c r="J1766" s="3" t="s">
        <v>3</v>
      </c>
      <c r="K1766" s="2">
        <v>1990</v>
      </c>
      <c r="L1766" s="38" t="s">
        <v>2</v>
      </c>
      <c r="M1766" s="8" t="s">
        <v>50</v>
      </c>
      <c r="N1766" s="39"/>
    </row>
    <row r="1767" spans="1:14" ht="22.5">
      <c r="A1767" s="36">
        <v>1765</v>
      </c>
      <c r="B1767" s="7" t="s">
        <v>71</v>
      </c>
      <c r="C1767" s="4" t="s">
        <v>10</v>
      </c>
      <c r="D1767" s="4" t="s">
        <v>9</v>
      </c>
      <c r="E1767" s="37">
        <v>159</v>
      </c>
      <c r="F1767" s="37">
        <v>150</v>
      </c>
      <c r="G1767" s="6" t="s">
        <v>5</v>
      </c>
      <c r="H1767" s="5">
        <v>425.4</v>
      </c>
      <c r="I1767" s="4" t="s">
        <v>52</v>
      </c>
      <c r="J1767" s="3" t="s">
        <v>3</v>
      </c>
      <c r="K1767" s="2">
        <v>1990</v>
      </c>
      <c r="L1767" s="38" t="s">
        <v>2</v>
      </c>
      <c r="M1767" s="8" t="s">
        <v>50</v>
      </c>
      <c r="N1767" s="39"/>
    </row>
    <row r="1768" spans="1:14" ht="22.5">
      <c r="A1768" s="36">
        <v>1766</v>
      </c>
      <c r="B1768" s="7" t="s">
        <v>71</v>
      </c>
      <c r="C1768" s="4" t="s">
        <v>10</v>
      </c>
      <c r="D1768" s="4" t="s">
        <v>6</v>
      </c>
      <c r="E1768" s="37">
        <v>159</v>
      </c>
      <c r="F1768" s="37">
        <v>150</v>
      </c>
      <c r="G1768" s="6" t="s">
        <v>5</v>
      </c>
      <c r="H1768" s="5">
        <v>425.4</v>
      </c>
      <c r="I1768" s="4" t="s">
        <v>52</v>
      </c>
      <c r="J1768" s="3" t="s">
        <v>3</v>
      </c>
      <c r="K1768" s="2">
        <v>1990</v>
      </c>
      <c r="L1768" s="38" t="s">
        <v>2</v>
      </c>
      <c r="M1768" s="8" t="s">
        <v>50</v>
      </c>
      <c r="N1768" s="39"/>
    </row>
    <row r="1769" spans="1:14" ht="22.5">
      <c r="A1769" s="36">
        <v>1767</v>
      </c>
      <c r="B1769" s="7" t="s">
        <v>70</v>
      </c>
      <c r="C1769" s="4" t="s">
        <v>10</v>
      </c>
      <c r="D1769" s="4" t="s">
        <v>9</v>
      </c>
      <c r="E1769" s="37">
        <v>76</v>
      </c>
      <c r="F1769" s="37">
        <v>69</v>
      </c>
      <c r="G1769" s="6" t="s">
        <v>5</v>
      </c>
      <c r="H1769" s="5">
        <v>115.5</v>
      </c>
      <c r="I1769" s="4" t="s">
        <v>52</v>
      </c>
      <c r="J1769" s="3" t="s">
        <v>3</v>
      </c>
      <c r="K1769" s="2">
        <v>1990</v>
      </c>
      <c r="L1769" s="38" t="s">
        <v>2</v>
      </c>
      <c r="M1769" s="8" t="s">
        <v>50</v>
      </c>
      <c r="N1769" s="39"/>
    </row>
    <row r="1770" spans="1:14" ht="22.5">
      <c r="A1770" s="36">
        <v>1768</v>
      </c>
      <c r="B1770" s="7" t="s">
        <v>69</v>
      </c>
      <c r="C1770" s="4" t="s">
        <v>10</v>
      </c>
      <c r="D1770" s="4" t="s">
        <v>6</v>
      </c>
      <c r="E1770" s="37">
        <v>76</v>
      </c>
      <c r="F1770" s="37">
        <v>69</v>
      </c>
      <c r="G1770" s="6" t="s">
        <v>5</v>
      </c>
      <c r="H1770" s="5">
        <v>115.5</v>
      </c>
      <c r="I1770" s="4" t="s">
        <v>52</v>
      </c>
      <c r="J1770" s="3" t="s">
        <v>3</v>
      </c>
      <c r="K1770" s="2">
        <v>1990</v>
      </c>
      <c r="L1770" s="38" t="s">
        <v>2</v>
      </c>
      <c r="M1770" s="8" t="s">
        <v>50</v>
      </c>
      <c r="N1770" s="39"/>
    </row>
    <row r="1771" spans="1:14" ht="22.5">
      <c r="A1771" s="36">
        <v>1769</v>
      </c>
      <c r="B1771" s="7" t="s">
        <v>68</v>
      </c>
      <c r="C1771" s="4" t="s">
        <v>10</v>
      </c>
      <c r="D1771" s="4" t="s">
        <v>9</v>
      </c>
      <c r="E1771" s="37">
        <v>76</v>
      </c>
      <c r="F1771" s="37">
        <v>69</v>
      </c>
      <c r="G1771" s="6" t="s">
        <v>5</v>
      </c>
      <c r="H1771" s="5">
        <v>55.4</v>
      </c>
      <c r="I1771" s="4" t="s">
        <v>52</v>
      </c>
      <c r="J1771" s="3" t="s">
        <v>3</v>
      </c>
      <c r="K1771" s="2">
        <v>1990</v>
      </c>
      <c r="L1771" s="38" t="s">
        <v>2</v>
      </c>
      <c r="M1771" s="8" t="s">
        <v>50</v>
      </c>
      <c r="N1771" s="39"/>
    </row>
    <row r="1772" spans="1:14" ht="22.5">
      <c r="A1772" s="36">
        <v>1770</v>
      </c>
      <c r="B1772" s="7" t="s">
        <v>68</v>
      </c>
      <c r="C1772" s="4" t="s">
        <v>10</v>
      </c>
      <c r="D1772" s="4" t="s">
        <v>6</v>
      </c>
      <c r="E1772" s="37">
        <v>76</v>
      </c>
      <c r="F1772" s="37">
        <v>69</v>
      </c>
      <c r="G1772" s="6" t="s">
        <v>5</v>
      </c>
      <c r="H1772" s="5">
        <v>55.4</v>
      </c>
      <c r="I1772" s="4" t="s">
        <v>52</v>
      </c>
      <c r="J1772" s="3" t="s">
        <v>3</v>
      </c>
      <c r="K1772" s="2">
        <v>1990</v>
      </c>
      <c r="L1772" s="38" t="s">
        <v>2</v>
      </c>
      <c r="M1772" s="8" t="s">
        <v>50</v>
      </c>
      <c r="N1772" s="39"/>
    </row>
    <row r="1773" spans="1:14" ht="22.5">
      <c r="A1773" s="36">
        <v>1771</v>
      </c>
      <c r="B1773" s="7" t="s">
        <v>68</v>
      </c>
      <c r="C1773" s="4" t="s">
        <v>10</v>
      </c>
      <c r="D1773" s="4" t="s">
        <v>9</v>
      </c>
      <c r="E1773" s="37">
        <v>57</v>
      </c>
      <c r="F1773" s="37">
        <v>50</v>
      </c>
      <c r="G1773" s="6" t="s">
        <v>5</v>
      </c>
      <c r="H1773" s="5">
        <v>32.200000000000003</v>
      </c>
      <c r="I1773" s="4" t="s">
        <v>52</v>
      </c>
      <c r="J1773" s="3" t="s">
        <v>3</v>
      </c>
      <c r="K1773" s="2">
        <v>1990</v>
      </c>
      <c r="L1773" s="38" t="s">
        <v>2</v>
      </c>
      <c r="M1773" s="8" t="s">
        <v>50</v>
      </c>
      <c r="N1773" s="39"/>
    </row>
    <row r="1774" spans="1:14" ht="22.5">
      <c r="A1774" s="36">
        <v>1772</v>
      </c>
      <c r="B1774" s="7" t="s">
        <v>68</v>
      </c>
      <c r="C1774" s="4" t="s">
        <v>10</v>
      </c>
      <c r="D1774" s="4" t="s">
        <v>6</v>
      </c>
      <c r="E1774" s="37">
        <v>57</v>
      </c>
      <c r="F1774" s="37">
        <v>50</v>
      </c>
      <c r="G1774" s="6" t="s">
        <v>5</v>
      </c>
      <c r="H1774" s="5">
        <v>32.200000000000003</v>
      </c>
      <c r="I1774" s="4" t="s">
        <v>52</v>
      </c>
      <c r="J1774" s="3" t="s">
        <v>3</v>
      </c>
      <c r="K1774" s="2">
        <v>1990</v>
      </c>
      <c r="L1774" s="38" t="s">
        <v>2</v>
      </c>
      <c r="M1774" s="8" t="s">
        <v>50</v>
      </c>
      <c r="N1774" s="39"/>
    </row>
    <row r="1775" spans="1:14" ht="22.5">
      <c r="A1775" s="36">
        <v>1773</v>
      </c>
      <c r="B1775" s="7" t="s">
        <v>67</v>
      </c>
      <c r="C1775" s="4" t="s">
        <v>10</v>
      </c>
      <c r="D1775" s="4" t="s">
        <v>9</v>
      </c>
      <c r="E1775" s="37">
        <v>57</v>
      </c>
      <c r="F1775" s="37">
        <v>50</v>
      </c>
      <c r="G1775" s="6" t="s">
        <v>5</v>
      </c>
      <c r="H1775" s="5">
        <v>68.900000000000006</v>
      </c>
      <c r="I1775" s="4" t="s">
        <v>52</v>
      </c>
      <c r="J1775" s="3" t="s">
        <v>3</v>
      </c>
      <c r="K1775" s="2">
        <v>1990</v>
      </c>
      <c r="L1775" s="38" t="s">
        <v>2</v>
      </c>
      <c r="M1775" s="8" t="s">
        <v>50</v>
      </c>
      <c r="N1775" s="39"/>
    </row>
    <row r="1776" spans="1:14" ht="22.5">
      <c r="A1776" s="36">
        <v>1774</v>
      </c>
      <c r="B1776" s="7" t="s">
        <v>67</v>
      </c>
      <c r="C1776" s="4" t="s">
        <v>10</v>
      </c>
      <c r="D1776" s="4" t="s">
        <v>6</v>
      </c>
      <c r="E1776" s="37">
        <v>57</v>
      </c>
      <c r="F1776" s="37">
        <v>50</v>
      </c>
      <c r="G1776" s="6" t="s">
        <v>5</v>
      </c>
      <c r="H1776" s="5">
        <v>68.900000000000006</v>
      </c>
      <c r="I1776" s="4" t="s">
        <v>52</v>
      </c>
      <c r="J1776" s="3" t="s">
        <v>3</v>
      </c>
      <c r="K1776" s="2">
        <v>1990</v>
      </c>
      <c r="L1776" s="38" t="s">
        <v>2</v>
      </c>
      <c r="M1776" s="8" t="s">
        <v>50</v>
      </c>
      <c r="N1776" s="39"/>
    </row>
    <row r="1777" spans="1:14" ht="22.5">
      <c r="A1777" s="36">
        <v>1775</v>
      </c>
      <c r="B1777" s="7" t="s">
        <v>66</v>
      </c>
      <c r="C1777" s="4" t="s">
        <v>10</v>
      </c>
      <c r="D1777" s="4" t="s">
        <v>9</v>
      </c>
      <c r="E1777" s="37">
        <v>57</v>
      </c>
      <c r="F1777" s="37">
        <v>50</v>
      </c>
      <c r="G1777" s="6" t="s">
        <v>5</v>
      </c>
      <c r="H1777" s="5">
        <v>37</v>
      </c>
      <c r="I1777" s="4" t="s">
        <v>52</v>
      </c>
      <c r="J1777" s="3" t="s">
        <v>3</v>
      </c>
      <c r="K1777" s="2">
        <v>1990</v>
      </c>
      <c r="L1777" s="38" t="s">
        <v>2</v>
      </c>
      <c r="M1777" s="8" t="s">
        <v>50</v>
      </c>
      <c r="N1777" s="39"/>
    </row>
    <row r="1778" spans="1:14" ht="22.5">
      <c r="A1778" s="36">
        <v>1776</v>
      </c>
      <c r="B1778" s="7" t="s">
        <v>66</v>
      </c>
      <c r="C1778" s="4" t="s">
        <v>10</v>
      </c>
      <c r="D1778" s="4" t="s">
        <v>6</v>
      </c>
      <c r="E1778" s="37">
        <v>57</v>
      </c>
      <c r="F1778" s="37">
        <v>50</v>
      </c>
      <c r="G1778" s="6" t="s">
        <v>5</v>
      </c>
      <c r="H1778" s="5">
        <v>37</v>
      </c>
      <c r="I1778" s="4" t="s">
        <v>52</v>
      </c>
      <c r="J1778" s="3" t="s">
        <v>3</v>
      </c>
      <c r="K1778" s="2">
        <v>1990</v>
      </c>
      <c r="L1778" s="38" t="s">
        <v>2</v>
      </c>
      <c r="M1778" s="8" t="s">
        <v>50</v>
      </c>
      <c r="N1778" s="39"/>
    </row>
    <row r="1779" spans="1:14" ht="22.5">
      <c r="A1779" s="36">
        <v>1777</v>
      </c>
      <c r="B1779" s="7" t="s">
        <v>65</v>
      </c>
      <c r="C1779" s="4" t="s">
        <v>10</v>
      </c>
      <c r="D1779" s="4" t="s">
        <v>9</v>
      </c>
      <c r="E1779" s="37">
        <v>57</v>
      </c>
      <c r="F1779" s="37">
        <v>50</v>
      </c>
      <c r="G1779" s="6" t="s">
        <v>5</v>
      </c>
      <c r="H1779" s="5">
        <v>35.9</v>
      </c>
      <c r="I1779" s="4" t="s">
        <v>52</v>
      </c>
      <c r="J1779" s="3" t="s">
        <v>3</v>
      </c>
      <c r="K1779" s="2">
        <v>1990</v>
      </c>
      <c r="L1779" s="38" t="s">
        <v>2</v>
      </c>
      <c r="M1779" s="8" t="s">
        <v>50</v>
      </c>
      <c r="N1779" s="39"/>
    </row>
    <row r="1780" spans="1:14" ht="22.5">
      <c r="A1780" s="36">
        <v>1778</v>
      </c>
      <c r="B1780" s="7" t="s">
        <v>65</v>
      </c>
      <c r="C1780" s="4" t="s">
        <v>10</v>
      </c>
      <c r="D1780" s="4" t="s">
        <v>6</v>
      </c>
      <c r="E1780" s="37">
        <v>57</v>
      </c>
      <c r="F1780" s="37">
        <v>50</v>
      </c>
      <c r="G1780" s="6" t="s">
        <v>5</v>
      </c>
      <c r="H1780" s="5">
        <v>35.9</v>
      </c>
      <c r="I1780" s="4" t="s">
        <v>52</v>
      </c>
      <c r="J1780" s="3" t="s">
        <v>3</v>
      </c>
      <c r="K1780" s="2">
        <v>1990</v>
      </c>
      <c r="L1780" s="38" t="s">
        <v>2</v>
      </c>
      <c r="M1780" s="8" t="s">
        <v>50</v>
      </c>
      <c r="N1780" s="39"/>
    </row>
    <row r="1781" spans="1:14" ht="22.5">
      <c r="A1781" s="36">
        <v>1779</v>
      </c>
      <c r="B1781" s="7" t="s">
        <v>64</v>
      </c>
      <c r="C1781" s="4" t="s">
        <v>10</v>
      </c>
      <c r="D1781" s="4" t="s">
        <v>9</v>
      </c>
      <c r="E1781" s="37">
        <v>57</v>
      </c>
      <c r="F1781" s="37">
        <v>50</v>
      </c>
      <c r="G1781" s="6" t="s">
        <v>5</v>
      </c>
      <c r="H1781" s="5">
        <v>37.200000000000003</v>
      </c>
      <c r="I1781" s="4" t="s">
        <v>52</v>
      </c>
      <c r="J1781" s="3" t="s">
        <v>3</v>
      </c>
      <c r="K1781" s="2">
        <v>1990</v>
      </c>
      <c r="L1781" s="38" t="s">
        <v>2</v>
      </c>
      <c r="M1781" s="8" t="s">
        <v>50</v>
      </c>
      <c r="N1781" s="39"/>
    </row>
    <row r="1782" spans="1:14" ht="22.5">
      <c r="A1782" s="36">
        <v>1780</v>
      </c>
      <c r="B1782" s="7" t="s">
        <v>64</v>
      </c>
      <c r="C1782" s="4" t="s">
        <v>10</v>
      </c>
      <c r="D1782" s="4" t="s">
        <v>6</v>
      </c>
      <c r="E1782" s="37">
        <v>57</v>
      </c>
      <c r="F1782" s="37">
        <v>50</v>
      </c>
      <c r="G1782" s="6" t="s">
        <v>5</v>
      </c>
      <c r="H1782" s="5">
        <v>37.200000000000003</v>
      </c>
      <c r="I1782" s="4" t="s">
        <v>52</v>
      </c>
      <c r="J1782" s="3" t="s">
        <v>3</v>
      </c>
      <c r="K1782" s="2">
        <v>1990</v>
      </c>
      <c r="L1782" s="38" t="s">
        <v>2</v>
      </c>
      <c r="M1782" s="8" t="s">
        <v>50</v>
      </c>
      <c r="N1782" s="39"/>
    </row>
    <row r="1783" spans="1:14" ht="22.5">
      <c r="A1783" s="36">
        <v>1781</v>
      </c>
      <c r="B1783" s="7" t="s">
        <v>63</v>
      </c>
      <c r="C1783" s="4" t="s">
        <v>10</v>
      </c>
      <c r="D1783" s="4" t="s">
        <v>9</v>
      </c>
      <c r="E1783" s="37">
        <v>57</v>
      </c>
      <c r="F1783" s="37">
        <v>50</v>
      </c>
      <c r="G1783" s="6" t="s">
        <v>5</v>
      </c>
      <c r="H1783" s="5">
        <v>110.2</v>
      </c>
      <c r="I1783" s="4" t="s">
        <v>52</v>
      </c>
      <c r="J1783" s="3" t="s">
        <v>3</v>
      </c>
      <c r="K1783" s="2">
        <v>1990</v>
      </c>
      <c r="L1783" s="38" t="s">
        <v>2</v>
      </c>
      <c r="M1783" s="8" t="s">
        <v>50</v>
      </c>
      <c r="N1783" s="39"/>
    </row>
    <row r="1784" spans="1:14" ht="22.5">
      <c r="A1784" s="36">
        <v>1782</v>
      </c>
      <c r="B1784" s="7" t="s">
        <v>63</v>
      </c>
      <c r="C1784" s="4" t="s">
        <v>10</v>
      </c>
      <c r="D1784" s="4" t="s">
        <v>6</v>
      </c>
      <c r="E1784" s="37">
        <v>57</v>
      </c>
      <c r="F1784" s="37">
        <v>50</v>
      </c>
      <c r="G1784" s="6" t="s">
        <v>5</v>
      </c>
      <c r="H1784" s="5">
        <v>110.2</v>
      </c>
      <c r="I1784" s="4" t="s">
        <v>52</v>
      </c>
      <c r="J1784" s="3" t="s">
        <v>3</v>
      </c>
      <c r="K1784" s="2">
        <v>1990</v>
      </c>
      <c r="L1784" s="38" t="s">
        <v>2</v>
      </c>
      <c r="M1784" s="8" t="s">
        <v>50</v>
      </c>
      <c r="N1784" s="39"/>
    </row>
    <row r="1785" spans="1:14" ht="22.5">
      <c r="A1785" s="36">
        <v>1783</v>
      </c>
      <c r="B1785" s="7" t="s">
        <v>63</v>
      </c>
      <c r="C1785" s="4" t="s">
        <v>10</v>
      </c>
      <c r="D1785" s="4" t="s">
        <v>9</v>
      </c>
      <c r="E1785" s="37">
        <v>38</v>
      </c>
      <c r="F1785" s="37">
        <v>31.6</v>
      </c>
      <c r="G1785" s="6" t="s">
        <v>5</v>
      </c>
      <c r="H1785" s="5">
        <v>14.8</v>
      </c>
      <c r="I1785" s="4" t="s">
        <v>52</v>
      </c>
      <c r="J1785" s="3" t="s">
        <v>3</v>
      </c>
      <c r="K1785" s="2">
        <v>1990</v>
      </c>
      <c r="L1785" s="38" t="s">
        <v>2</v>
      </c>
      <c r="M1785" s="8" t="s">
        <v>50</v>
      </c>
      <c r="N1785" s="39"/>
    </row>
    <row r="1786" spans="1:14" ht="22.5">
      <c r="A1786" s="36">
        <v>1784</v>
      </c>
      <c r="B1786" s="7" t="s">
        <v>63</v>
      </c>
      <c r="C1786" s="4" t="s">
        <v>10</v>
      </c>
      <c r="D1786" s="4" t="s">
        <v>6</v>
      </c>
      <c r="E1786" s="37">
        <v>38</v>
      </c>
      <c r="F1786" s="37">
        <v>31.6</v>
      </c>
      <c r="G1786" s="6" t="s">
        <v>5</v>
      </c>
      <c r="H1786" s="5">
        <v>14.8</v>
      </c>
      <c r="I1786" s="4" t="s">
        <v>52</v>
      </c>
      <c r="J1786" s="3" t="s">
        <v>3</v>
      </c>
      <c r="K1786" s="2">
        <v>1990</v>
      </c>
      <c r="L1786" s="38" t="s">
        <v>2</v>
      </c>
      <c r="M1786" s="8" t="s">
        <v>50</v>
      </c>
      <c r="N1786" s="39"/>
    </row>
    <row r="1787" spans="1:14" ht="22.5">
      <c r="A1787" s="36">
        <v>1785</v>
      </c>
      <c r="B1787" s="7" t="s">
        <v>62</v>
      </c>
      <c r="C1787" s="4" t="s">
        <v>10</v>
      </c>
      <c r="D1787" s="4" t="s">
        <v>9</v>
      </c>
      <c r="E1787" s="37">
        <v>57</v>
      </c>
      <c r="F1787" s="37">
        <v>50</v>
      </c>
      <c r="G1787" s="6" t="s">
        <v>5</v>
      </c>
      <c r="H1787" s="5">
        <v>81.900000000000006</v>
      </c>
      <c r="I1787" s="4" t="s">
        <v>52</v>
      </c>
      <c r="J1787" s="3" t="s">
        <v>3</v>
      </c>
      <c r="K1787" s="2">
        <v>1990</v>
      </c>
      <c r="L1787" s="38" t="s">
        <v>2</v>
      </c>
      <c r="M1787" s="8" t="s">
        <v>50</v>
      </c>
      <c r="N1787" s="39"/>
    </row>
    <row r="1788" spans="1:14" ht="22.5">
      <c r="A1788" s="36">
        <v>1786</v>
      </c>
      <c r="B1788" s="7" t="s">
        <v>62</v>
      </c>
      <c r="C1788" s="4" t="s">
        <v>10</v>
      </c>
      <c r="D1788" s="4" t="s">
        <v>6</v>
      </c>
      <c r="E1788" s="37">
        <v>57</v>
      </c>
      <c r="F1788" s="37">
        <v>50</v>
      </c>
      <c r="G1788" s="6" t="s">
        <v>5</v>
      </c>
      <c r="H1788" s="5">
        <v>81.900000000000006</v>
      </c>
      <c r="I1788" s="4" t="s">
        <v>52</v>
      </c>
      <c r="J1788" s="3" t="s">
        <v>3</v>
      </c>
      <c r="K1788" s="2">
        <v>1990</v>
      </c>
      <c r="L1788" s="38" t="s">
        <v>2</v>
      </c>
      <c r="M1788" s="8" t="s">
        <v>50</v>
      </c>
      <c r="N1788" s="39"/>
    </row>
    <row r="1789" spans="1:14" ht="22.5">
      <c r="A1789" s="36">
        <v>1787</v>
      </c>
      <c r="B1789" s="7" t="s">
        <v>61</v>
      </c>
      <c r="C1789" s="4" t="s">
        <v>10</v>
      </c>
      <c r="D1789" s="4" t="s">
        <v>9</v>
      </c>
      <c r="E1789" s="37">
        <v>57</v>
      </c>
      <c r="F1789" s="37">
        <v>50</v>
      </c>
      <c r="G1789" s="6" t="s">
        <v>5</v>
      </c>
      <c r="H1789" s="5">
        <v>30.8</v>
      </c>
      <c r="I1789" s="4" t="s">
        <v>52</v>
      </c>
      <c r="J1789" s="3" t="s">
        <v>3</v>
      </c>
      <c r="K1789" s="2">
        <v>1990</v>
      </c>
      <c r="L1789" s="38" t="s">
        <v>2</v>
      </c>
      <c r="M1789" s="8" t="s">
        <v>50</v>
      </c>
      <c r="N1789" s="39"/>
    </row>
    <row r="1790" spans="1:14" ht="22.5">
      <c r="A1790" s="36">
        <v>1788</v>
      </c>
      <c r="B1790" s="7" t="s">
        <v>61</v>
      </c>
      <c r="C1790" s="4" t="s">
        <v>10</v>
      </c>
      <c r="D1790" s="4" t="s">
        <v>6</v>
      </c>
      <c r="E1790" s="37">
        <v>57</v>
      </c>
      <c r="F1790" s="37">
        <v>50</v>
      </c>
      <c r="G1790" s="6" t="s">
        <v>5</v>
      </c>
      <c r="H1790" s="5">
        <v>30.8</v>
      </c>
      <c r="I1790" s="4" t="s">
        <v>52</v>
      </c>
      <c r="J1790" s="3" t="s">
        <v>3</v>
      </c>
      <c r="K1790" s="2">
        <v>1990</v>
      </c>
      <c r="L1790" s="38" t="s">
        <v>2</v>
      </c>
      <c r="M1790" s="8" t="s">
        <v>50</v>
      </c>
      <c r="N1790" s="39"/>
    </row>
    <row r="1791" spans="1:14" ht="22.5">
      <c r="A1791" s="36">
        <v>1789</v>
      </c>
      <c r="B1791" s="7" t="s">
        <v>60</v>
      </c>
      <c r="C1791" s="4" t="s">
        <v>10</v>
      </c>
      <c r="D1791" s="4" t="s">
        <v>9</v>
      </c>
      <c r="E1791" s="37">
        <v>38</v>
      </c>
      <c r="F1791" s="37">
        <v>31.6</v>
      </c>
      <c r="G1791" s="6" t="s">
        <v>5</v>
      </c>
      <c r="H1791" s="5">
        <v>30</v>
      </c>
      <c r="I1791" s="4" t="s">
        <v>52</v>
      </c>
      <c r="J1791" s="3" t="s">
        <v>3</v>
      </c>
      <c r="K1791" s="2">
        <v>2008</v>
      </c>
      <c r="L1791" s="38" t="s">
        <v>2</v>
      </c>
      <c r="M1791" s="8" t="s">
        <v>50</v>
      </c>
      <c r="N1791" s="39"/>
    </row>
    <row r="1792" spans="1:14" ht="22.5">
      <c r="A1792" s="36">
        <v>1790</v>
      </c>
      <c r="B1792" s="7" t="s">
        <v>60</v>
      </c>
      <c r="C1792" s="4" t="s">
        <v>10</v>
      </c>
      <c r="D1792" s="4" t="s">
        <v>6</v>
      </c>
      <c r="E1792" s="37">
        <v>38</v>
      </c>
      <c r="F1792" s="37">
        <v>31.6</v>
      </c>
      <c r="G1792" s="6" t="s">
        <v>5</v>
      </c>
      <c r="H1792" s="5">
        <v>30</v>
      </c>
      <c r="I1792" s="4" t="s">
        <v>52</v>
      </c>
      <c r="J1792" s="3" t="s">
        <v>3</v>
      </c>
      <c r="K1792" s="2">
        <v>2008</v>
      </c>
      <c r="L1792" s="38" t="s">
        <v>2</v>
      </c>
      <c r="M1792" s="8" t="s">
        <v>50</v>
      </c>
      <c r="N1792" s="39"/>
    </row>
    <row r="1793" spans="1:14" ht="22.5">
      <c r="A1793" s="36">
        <v>1791</v>
      </c>
      <c r="B1793" s="7" t="s">
        <v>59</v>
      </c>
      <c r="C1793" s="4" t="s">
        <v>10</v>
      </c>
      <c r="D1793" s="4" t="s">
        <v>9</v>
      </c>
      <c r="E1793" s="37">
        <v>45</v>
      </c>
      <c r="F1793" s="37">
        <v>38</v>
      </c>
      <c r="G1793" s="6" t="s">
        <v>5</v>
      </c>
      <c r="H1793" s="5">
        <v>22</v>
      </c>
      <c r="I1793" s="4" t="s">
        <v>52</v>
      </c>
      <c r="J1793" s="3" t="s">
        <v>3</v>
      </c>
      <c r="K1793" s="2">
        <v>1990</v>
      </c>
      <c r="L1793" s="38" t="s">
        <v>2</v>
      </c>
      <c r="M1793" s="8" t="s">
        <v>50</v>
      </c>
      <c r="N1793" s="39"/>
    </row>
    <row r="1794" spans="1:14" ht="22.5">
      <c r="A1794" s="36">
        <v>1792</v>
      </c>
      <c r="B1794" s="7" t="s">
        <v>59</v>
      </c>
      <c r="C1794" s="4" t="s">
        <v>10</v>
      </c>
      <c r="D1794" s="4" t="s">
        <v>6</v>
      </c>
      <c r="E1794" s="37">
        <v>45</v>
      </c>
      <c r="F1794" s="37">
        <v>38</v>
      </c>
      <c r="G1794" s="6" t="s">
        <v>5</v>
      </c>
      <c r="H1794" s="5">
        <v>22</v>
      </c>
      <c r="I1794" s="4" t="s">
        <v>52</v>
      </c>
      <c r="J1794" s="3" t="s">
        <v>3</v>
      </c>
      <c r="K1794" s="2">
        <v>1990</v>
      </c>
      <c r="L1794" s="38" t="s">
        <v>2</v>
      </c>
      <c r="M1794" s="8" t="s">
        <v>50</v>
      </c>
      <c r="N1794" s="39"/>
    </row>
    <row r="1795" spans="1:14" ht="22.5">
      <c r="A1795" s="36">
        <v>1793</v>
      </c>
      <c r="B1795" s="7" t="s">
        <v>58</v>
      </c>
      <c r="C1795" s="4" t="s">
        <v>10</v>
      </c>
      <c r="D1795" s="4" t="s">
        <v>9</v>
      </c>
      <c r="E1795" s="37">
        <v>57</v>
      </c>
      <c r="F1795" s="37">
        <v>50</v>
      </c>
      <c r="G1795" s="6" t="s">
        <v>5</v>
      </c>
      <c r="H1795" s="5">
        <v>62</v>
      </c>
      <c r="I1795" s="4" t="s">
        <v>52</v>
      </c>
      <c r="J1795" s="3" t="s">
        <v>3</v>
      </c>
      <c r="K1795" s="2">
        <v>2003</v>
      </c>
      <c r="L1795" s="38" t="s">
        <v>2</v>
      </c>
      <c r="M1795" s="8" t="s">
        <v>50</v>
      </c>
      <c r="N1795" s="39"/>
    </row>
    <row r="1796" spans="1:14" ht="22.5">
      <c r="A1796" s="36">
        <v>1794</v>
      </c>
      <c r="B1796" s="7" t="s">
        <v>58</v>
      </c>
      <c r="C1796" s="4" t="s">
        <v>10</v>
      </c>
      <c r="D1796" s="4" t="s">
        <v>6</v>
      </c>
      <c r="E1796" s="37">
        <v>57</v>
      </c>
      <c r="F1796" s="37">
        <v>50</v>
      </c>
      <c r="G1796" s="6" t="s">
        <v>5</v>
      </c>
      <c r="H1796" s="5">
        <v>62</v>
      </c>
      <c r="I1796" s="4" t="s">
        <v>52</v>
      </c>
      <c r="J1796" s="3" t="s">
        <v>3</v>
      </c>
      <c r="K1796" s="2">
        <v>2003</v>
      </c>
      <c r="L1796" s="38" t="s">
        <v>2</v>
      </c>
      <c r="M1796" s="8" t="s">
        <v>50</v>
      </c>
      <c r="N1796" s="39"/>
    </row>
    <row r="1797" spans="1:14" ht="22.5">
      <c r="A1797" s="36">
        <v>1795</v>
      </c>
      <c r="B1797" s="7" t="s">
        <v>58</v>
      </c>
      <c r="C1797" s="4" t="s">
        <v>10</v>
      </c>
      <c r="D1797" s="4" t="s">
        <v>9</v>
      </c>
      <c r="E1797" s="37">
        <v>57</v>
      </c>
      <c r="F1797" s="37">
        <v>50</v>
      </c>
      <c r="G1797" s="6" t="s">
        <v>5</v>
      </c>
      <c r="H1797" s="5">
        <v>12</v>
      </c>
      <c r="I1797" s="4" t="s">
        <v>52</v>
      </c>
      <c r="J1797" s="3" t="s">
        <v>51</v>
      </c>
      <c r="K1797" s="2">
        <v>2003</v>
      </c>
      <c r="L1797" s="38" t="s">
        <v>2</v>
      </c>
      <c r="M1797" s="8" t="s">
        <v>50</v>
      </c>
      <c r="N1797" s="39"/>
    </row>
    <row r="1798" spans="1:14" ht="22.5">
      <c r="A1798" s="36">
        <v>1796</v>
      </c>
      <c r="B1798" s="7" t="s">
        <v>58</v>
      </c>
      <c r="C1798" s="4" t="s">
        <v>10</v>
      </c>
      <c r="D1798" s="4" t="s">
        <v>6</v>
      </c>
      <c r="E1798" s="37">
        <v>57</v>
      </c>
      <c r="F1798" s="37">
        <v>50</v>
      </c>
      <c r="G1798" s="6" t="s">
        <v>5</v>
      </c>
      <c r="H1798" s="5">
        <v>12</v>
      </c>
      <c r="I1798" s="4" t="s">
        <v>52</v>
      </c>
      <c r="J1798" s="3" t="s">
        <v>51</v>
      </c>
      <c r="K1798" s="2">
        <v>2003</v>
      </c>
      <c r="L1798" s="38" t="s">
        <v>2</v>
      </c>
      <c r="M1798" s="8" t="s">
        <v>50</v>
      </c>
      <c r="N1798" s="39"/>
    </row>
    <row r="1799" spans="1:14" ht="22.5">
      <c r="A1799" s="36">
        <v>1797</v>
      </c>
      <c r="B1799" s="7" t="s">
        <v>57</v>
      </c>
      <c r="C1799" s="4" t="s">
        <v>10</v>
      </c>
      <c r="D1799" s="4" t="s">
        <v>9</v>
      </c>
      <c r="E1799" s="37">
        <v>38</v>
      </c>
      <c r="F1799" s="37">
        <v>31.6</v>
      </c>
      <c r="G1799" s="6" t="s">
        <v>5</v>
      </c>
      <c r="H1799" s="5">
        <v>24</v>
      </c>
      <c r="I1799" s="4" t="s">
        <v>52</v>
      </c>
      <c r="J1799" s="3" t="s">
        <v>3</v>
      </c>
      <c r="K1799" s="2">
        <v>2008</v>
      </c>
      <c r="L1799" s="38" t="s">
        <v>2</v>
      </c>
      <c r="M1799" s="8" t="s">
        <v>50</v>
      </c>
      <c r="N1799" s="39"/>
    </row>
    <row r="1800" spans="1:14" ht="22.5">
      <c r="A1800" s="36">
        <v>1798</v>
      </c>
      <c r="B1800" s="7" t="s">
        <v>57</v>
      </c>
      <c r="C1800" s="4" t="s">
        <v>10</v>
      </c>
      <c r="D1800" s="4" t="s">
        <v>6</v>
      </c>
      <c r="E1800" s="37">
        <v>38</v>
      </c>
      <c r="F1800" s="37">
        <v>31.6</v>
      </c>
      <c r="G1800" s="6" t="s">
        <v>5</v>
      </c>
      <c r="H1800" s="5">
        <v>24</v>
      </c>
      <c r="I1800" s="4" t="s">
        <v>52</v>
      </c>
      <c r="J1800" s="3" t="s">
        <v>3</v>
      </c>
      <c r="K1800" s="2">
        <v>2008</v>
      </c>
      <c r="L1800" s="38" t="s">
        <v>2</v>
      </c>
      <c r="M1800" s="8" t="s">
        <v>50</v>
      </c>
      <c r="N1800" s="39"/>
    </row>
    <row r="1801" spans="1:14" ht="22.5">
      <c r="A1801" s="36">
        <v>1799</v>
      </c>
      <c r="B1801" s="7" t="s">
        <v>57</v>
      </c>
      <c r="C1801" s="4" t="s">
        <v>10</v>
      </c>
      <c r="D1801" s="4" t="s">
        <v>9</v>
      </c>
      <c r="E1801" s="37">
        <v>38</v>
      </c>
      <c r="F1801" s="37">
        <v>31.6</v>
      </c>
      <c r="G1801" s="6" t="s">
        <v>5</v>
      </c>
      <c r="H1801" s="5">
        <v>10</v>
      </c>
      <c r="I1801" s="4" t="s">
        <v>52</v>
      </c>
      <c r="J1801" s="3" t="s">
        <v>51</v>
      </c>
      <c r="K1801" s="2">
        <v>2008</v>
      </c>
      <c r="L1801" s="38" t="s">
        <v>2</v>
      </c>
      <c r="M1801" s="8" t="s">
        <v>50</v>
      </c>
      <c r="N1801" s="39"/>
    </row>
    <row r="1802" spans="1:14" ht="22.5">
      <c r="A1802" s="36">
        <v>1800</v>
      </c>
      <c r="B1802" s="7" t="s">
        <v>57</v>
      </c>
      <c r="C1802" s="4" t="s">
        <v>10</v>
      </c>
      <c r="D1802" s="4" t="s">
        <v>6</v>
      </c>
      <c r="E1802" s="37">
        <v>38</v>
      </c>
      <c r="F1802" s="37">
        <v>31.6</v>
      </c>
      <c r="G1802" s="6" t="s">
        <v>5</v>
      </c>
      <c r="H1802" s="5">
        <v>10</v>
      </c>
      <c r="I1802" s="4" t="s">
        <v>52</v>
      </c>
      <c r="J1802" s="3" t="s">
        <v>51</v>
      </c>
      <c r="K1802" s="2">
        <v>2008</v>
      </c>
      <c r="L1802" s="38" t="s">
        <v>2</v>
      </c>
      <c r="M1802" s="8" t="s">
        <v>50</v>
      </c>
      <c r="N1802" s="39"/>
    </row>
    <row r="1803" spans="1:14" ht="22.5">
      <c r="A1803" s="36">
        <v>1801</v>
      </c>
      <c r="B1803" s="7" t="s">
        <v>56</v>
      </c>
      <c r="C1803" s="4" t="s">
        <v>10</v>
      </c>
      <c r="D1803" s="4" t="s">
        <v>9</v>
      </c>
      <c r="E1803" s="37">
        <v>38</v>
      </c>
      <c r="F1803" s="37">
        <v>31.6</v>
      </c>
      <c r="G1803" s="6" t="s">
        <v>5</v>
      </c>
      <c r="H1803" s="5">
        <v>8</v>
      </c>
      <c r="I1803" s="4" t="s">
        <v>52</v>
      </c>
      <c r="J1803" s="3" t="s">
        <v>3</v>
      </c>
      <c r="K1803" s="2">
        <v>2008</v>
      </c>
      <c r="L1803" s="38" t="s">
        <v>2</v>
      </c>
      <c r="M1803" s="8" t="s">
        <v>50</v>
      </c>
      <c r="N1803" s="39"/>
    </row>
    <row r="1804" spans="1:14" ht="22.5">
      <c r="A1804" s="36">
        <v>1802</v>
      </c>
      <c r="B1804" s="7" t="s">
        <v>56</v>
      </c>
      <c r="C1804" s="4" t="s">
        <v>10</v>
      </c>
      <c r="D1804" s="4" t="s">
        <v>6</v>
      </c>
      <c r="E1804" s="37">
        <v>38</v>
      </c>
      <c r="F1804" s="37">
        <v>31.6</v>
      </c>
      <c r="G1804" s="6" t="s">
        <v>5</v>
      </c>
      <c r="H1804" s="5">
        <v>8</v>
      </c>
      <c r="I1804" s="4" t="s">
        <v>52</v>
      </c>
      <c r="J1804" s="3" t="s">
        <v>3</v>
      </c>
      <c r="K1804" s="2">
        <v>2008</v>
      </c>
      <c r="L1804" s="38" t="s">
        <v>2</v>
      </c>
      <c r="M1804" s="8" t="s">
        <v>50</v>
      </c>
      <c r="N1804" s="39"/>
    </row>
    <row r="1805" spans="1:14" ht="22.5">
      <c r="A1805" s="36">
        <v>1803</v>
      </c>
      <c r="B1805" s="7" t="s">
        <v>56</v>
      </c>
      <c r="C1805" s="4" t="s">
        <v>10</v>
      </c>
      <c r="D1805" s="4" t="s">
        <v>9</v>
      </c>
      <c r="E1805" s="37">
        <v>38</v>
      </c>
      <c r="F1805" s="37">
        <v>31.6</v>
      </c>
      <c r="G1805" s="6" t="s">
        <v>5</v>
      </c>
      <c r="H1805" s="5">
        <v>14</v>
      </c>
      <c r="I1805" s="4" t="s">
        <v>52</v>
      </c>
      <c r="J1805" s="3" t="s">
        <v>51</v>
      </c>
      <c r="K1805" s="2">
        <v>2008</v>
      </c>
      <c r="L1805" s="38" t="s">
        <v>2</v>
      </c>
      <c r="M1805" s="8" t="s">
        <v>50</v>
      </c>
      <c r="N1805" s="39"/>
    </row>
    <row r="1806" spans="1:14" ht="22.5">
      <c r="A1806" s="36">
        <v>1804</v>
      </c>
      <c r="B1806" s="7" t="s">
        <v>56</v>
      </c>
      <c r="C1806" s="4" t="s">
        <v>10</v>
      </c>
      <c r="D1806" s="4" t="s">
        <v>6</v>
      </c>
      <c r="E1806" s="37">
        <v>38</v>
      </c>
      <c r="F1806" s="37">
        <v>31.6</v>
      </c>
      <c r="G1806" s="6" t="s">
        <v>5</v>
      </c>
      <c r="H1806" s="5">
        <v>14</v>
      </c>
      <c r="I1806" s="4" t="s">
        <v>52</v>
      </c>
      <c r="J1806" s="3" t="s">
        <v>51</v>
      </c>
      <c r="K1806" s="2">
        <v>2008</v>
      </c>
      <c r="L1806" s="38" t="s">
        <v>2</v>
      </c>
      <c r="M1806" s="8" t="s">
        <v>50</v>
      </c>
      <c r="N1806" s="39"/>
    </row>
    <row r="1807" spans="1:14" ht="22.5">
      <c r="A1807" s="36">
        <v>1805</v>
      </c>
      <c r="B1807" s="7" t="s">
        <v>55</v>
      </c>
      <c r="C1807" s="4" t="s">
        <v>10</v>
      </c>
      <c r="D1807" s="4" t="s">
        <v>9</v>
      </c>
      <c r="E1807" s="37">
        <v>45</v>
      </c>
      <c r="F1807" s="37">
        <v>38</v>
      </c>
      <c r="G1807" s="6" t="s">
        <v>5</v>
      </c>
      <c r="H1807" s="5">
        <v>9</v>
      </c>
      <c r="I1807" s="4" t="s">
        <v>52</v>
      </c>
      <c r="J1807" s="3" t="s">
        <v>3</v>
      </c>
      <c r="K1807" s="2">
        <v>2003</v>
      </c>
      <c r="L1807" s="38" t="s">
        <v>2</v>
      </c>
      <c r="M1807" s="8" t="s">
        <v>50</v>
      </c>
      <c r="N1807" s="39"/>
    </row>
    <row r="1808" spans="1:14" ht="22.5">
      <c r="A1808" s="36">
        <v>1806</v>
      </c>
      <c r="B1808" s="7" t="s">
        <v>55</v>
      </c>
      <c r="C1808" s="4" t="s">
        <v>10</v>
      </c>
      <c r="D1808" s="4" t="s">
        <v>6</v>
      </c>
      <c r="E1808" s="37">
        <v>45</v>
      </c>
      <c r="F1808" s="37">
        <v>38</v>
      </c>
      <c r="G1808" s="6" t="s">
        <v>5</v>
      </c>
      <c r="H1808" s="5">
        <v>9</v>
      </c>
      <c r="I1808" s="4" t="s">
        <v>52</v>
      </c>
      <c r="J1808" s="3" t="s">
        <v>3</v>
      </c>
      <c r="K1808" s="2">
        <v>2003</v>
      </c>
      <c r="L1808" s="38" t="s">
        <v>2</v>
      </c>
      <c r="M1808" s="8" t="s">
        <v>50</v>
      </c>
      <c r="N1808" s="39"/>
    </row>
    <row r="1809" spans="1:14" ht="22.5">
      <c r="A1809" s="36">
        <v>1807</v>
      </c>
      <c r="B1809" s="7" t="s">
        <v>54</v>
      </c>
      <c r="C1809" s="4" t="s">
        <v>10</v>
      </c>
      <c r="D1809" s="4" t="s">
        <v>9</v>
      </c>
      <c r="E1809" s="37">
        <v>57</v>
      </c>
      <c r="F1809" s="37">
        <v>50</v>
      </c>
      <c r="G1809" s="6" t="s">
        <v>5</v>
      </c>
      <c r="H1809" s="5">
        <v>100</v>
      </c>
      <c r="I1809" s="4" t="s">
        <v>52</v>
      </c>
      <c r="J1809" s="3" t="s">
        <v>3</v>
      </c>
      <c r="K1809" s="2">
        <v>2003</v>
      </c>
      <c r="L1809" s="38" t="s">
        <v>2</v>
      </c>
      <c r="M1809" s="8" t="s">
        <v>50</v>
      </c>
      <c r="N1809" s="39"/>
    </row>
    <row r="1810" spans="1:14" ht="22.5">
      <c r="A1810" s="36">
        <v>1808</v>
      </c>
      <c r="B1810" s="7" t="s">
        <v>54</v>
      </c>
      <c r="C1810" s="4" t="s">
        <v>10</v>
      </c>
      <c r="D1810" s="4" t="s">
        <v>6</v>
      </c>
      <c r="E1810" s="37">
        <v>57</v>
      </c>
      <c r="F1810" s="37">
        <v>50</v>
      </c>
      <c r="G1810" s="6" t="s">
        <v>5</v>
      </c>
      <c r="H1810" s="5">
        <v>100</v>
      </c>
      <c r="I1810" s="4" t="s">
        <v>52</v>
      </c>
      <c r="J1810" s="3" t="s">
        <v>3</v>
      </c>
      <c r="K1810" s="2">
        <v>2003</v>
      </c>
      <c r="L1810" s="38" t="s">
        <v>2</v>
      </c>
      <c r="M1810" s="8" t="s">
        <v>50</v>
      </c>
      <c r="N1810" s="39"/>
    </row>
    <row r="1811" spans="1:14" ht="22.5">
      <c r="A1811" s="36">
        <v>1809</v>
      </c>
      <c r="B1811" s="7" t="s">
        <v>53</v>
      </c>
      <c r="C1811" s="4" t="s">
        <v>10</v>
      </c>
      <c r="D1811" s="4" t="s">
        <v>9</v>
      </c>
      <c r="E1811" s="37">
        <v>57</v>
      </c>
      <c r="F1811" s="37">
        <v>50</v>
      </c>
      <c r="G1811" s="6" t="s">
        <v>5</v>
      </c>
      <c r="H1811" s="5">
        <v>50</v>
      </c>
      <c r="I1811" s="4" t="s">
        <v>52</v>
      </c>
      <c r="J1811" s="3" t="s">
        <v>3</v>
      </c>
      <c r="K1811" s="2">
        <v>1990</v>
      </c>
      <c r="L1811" s="38" t="s">
        <v>2</v>
      </c>
      <c r="M1811" s="8" t="s">
        <v>50</v>
      </c>
      <c r="N1811" s="39"/>
    </row>
    <row r="1812" spans="1:14" ht="22.5">
      <c r="A1812" s="36">
        <v>1810</v>
      </c>
      <c r="B1812" s="7" t="s">
        <v>53</v>
      </c>
      <c r="C1812" s="4" t="s">
        <v>10</v>
      </c>
      <c r="D1812" s="4" t="s">
        <v>6</v>
      </c>
      <c r="E1812" s="37">
        <v>57</v>
      </c>
      <c r="F1812" s="37">
        <v>50</v>
      </c>
      <c r="G1812" s="6" t="s">
        <v>5</v>
      </c>
      <c r="H1812" s="5">
        <v>50</v>
      </c>
      <c r="I1812" s="4" t="s">
        <v>52</v>
      </c>
      <c r="J1812" s="3" t="s">
        <v>3</v>
      </c>
      <c r="K1812" s="2">
        <v>1990</v>
      </c>
      <c r="L1812" s="38" t="s">
        <v>2</v>
      </c>
      <c r="M1812" s="8" t="s">
        <v>50</v>
      </c>
      <c r="N1812" s="39"/>
    </row>
    <row r="1813" spans="1:14" ht="22.5">
      <c r="A1813" s="36">
        <v>1811</v>
      </c>
      <c r="B1813" s="7" t="s">
        <v>53</v>
      </c>
      <c r="C1813" s="4" t="s">
        <v>10</v>
      </c>
      <c r="D1813" s="4" t="s">
        <v>9</v>
      </c>
      <c r="E1813" s="37">
        <v>57</v>
      </c>
      <c r="F1813" s="37">
        <v>50</v>
      </c>
      <c r="G1813" s="6" t="s">
        <v>5</v>
      </c>
      <c r="H1813" s="5">
        <v>14</v>
      </c>
      <c r="I1813" s="4" t="s">
        <v>52</v>
      </c>
      <c r="J1813" s="3" t="s">
        <v>51</v>
      </c>
      <c r="K1813" s="2">
        <v>1990</v>
      </c>
      <c r="L1813" s="38" t="s">
        <v>2</v>
      </c>
      <c r="M1813" s="8" t="s">
        <v>50</v>
      </c>
      <c r="N1813" s="39"/>
    </row>
    <row r="1814" spans="1:14" ht="22.5">
      <c r="A1814" s="36">
        <v>1812</v>
      </c>
      <c r="B1814" s="7" t="s">
        <v>53</v>
      </c>
      <c r="C1814" s="4" t="s">
        <v>10</v>
      </c>
      <c r="D1814" s="4" t="s">
        <v>6</v>
      </c>
      <c r="E1814" s="37">
        <v>57</v>
      </c>
      <c r="F1814" s="37">
        <v>50</v>
      </c>
      <c r="G1814" s="6" t="s">
        <v>5</v>
      </c>
      <c r="H1814" s="5">
        <v>14</v>
      </c>
      <c r="I1814" s="4" t="s">
        <v>52</v>
      </c>
      <c r="J1814" s="3" t="s">
        <v>51</v>
      </c>
      <c r="K1814" s="2">
        <v>1990</v>
      </c>
      <c r="L1814" s="38" t="s">
        <v>2</v>
      </c>
      <c r="M1814" s="8" t="s">
        <v>50</v>
      </c>
      <c r="N1814" s="39"/>
    </row>
    <row r="1815" spans="1:14" ht="25.5">
      <c r="A1815" s="36">
        <v>1813</v>
      </c>
      <c r="B1815" s="7" t="s">
        <v>49</v>
      </c>
      <c r="C1815" s="4" t="s">
        <v>10</v>
      </c>
      <c r="D1815" s="4" t="s">
        <v>9</v>
      </c>
      <c r="E1815" s="37">
        <v>377</v>
      </c>
      <c r="F1815" s="37">
        <v>361</v>
      </c>
      <c r="G1815" s="6" t="s">
        <v>5</v>
      </c>
      <c r="H1815" s="5">
        <v>5</v>
      </c>
      <c r="I1815" s="4" t="s">
        <v>4</v>
      </c>
      <c r="J1815" s="3" t="s">
        <v>3</v>
      </c>
      <c r="K1815" s="2">
        <v>2019</v>
      </c>
      <c r="L1815" s="38" t="s">
        <v>2</v>
      </c>
      <c r="M1815" s="8" t="s">
        <v>1</v>
      </c>
      <c r="N1815" s="39">
        <v>22</v>
      </c>
    </row>
    <row r="1816" spans="1:14" ht="25.5">
      <c r="A1816" s="36">
        <v>1814</v>
      </c>
      <c r="B1816" s="7" t="s">
        <v>49</v>
      </c>
      <c r="C1816" s="4" t="s">
        <v>10</v>
      </c>
      <c r="D1816" s="4" t="s">
        <v>6</v>
      </c>
      <c r="E1816" s="37">
        <v>377</v>
      </c>
      <c r="F1816" s="37">
        <v>361</v>
      </c>
      <c r="G1816" s="6" t="s">
        <v>5</v>
      </c>
      <c r="H1816" s="5">
        <v>5</v>
      </c>
      <c r="I1816" s="4" t="s">
        <v>4</v>
      </c>
      <c r="J1816" s="3" t="s">
        <v>3</v>
      </c>
      <c r="K1816" s="2">
        <v>2019</v>
      </c>
      <c r="L1816" s="38" t="s">
        <v>2</v>
      </c>
      <c r="M1816" s="8" t="s">
        <v>1</v>
      </c>
      <c r="N1816" s="39">
        <v>22</v>
      </c>
    </row>
    <row r="1817" spans="1:14" ht="25.5">
      <c r="A1817" s="36">
        <v>1815</v>
      </c>
      <c r="B1817" s="7" t="s">
        <v>49</v>
      </c>
      <c r="C1817" s="4" t="s">
        <v>7</v>
      </c>
      <c r="D1817" s="4" t="s">
        <v>9</v>
      </c>
      <c r="E1817" s="37">
        <v>133</v>
      </c>
      <c r="F1817" s="37">
        <v>124</v>
      </c>
      <c r="G1817" s="6" t="s">
        <v>5</v>
      </c>
      <c r="H1817" s="5">
        <v>5</v>
      </c>
      <c r="I1817" s="4" t="s">
        <v>4</v>
      </c>
      <c r="J1817" s="3" t="s">
        <v>3</v>
      </c>
      <c r="K1817" s="2">
        <v>2019</v>
      </c>
      <c r="L1817" s="38" t="s">
        <v>2</v>
      </c>
      <c r="M1817" s="8" t="s">
        <v>1</v>
      </c>
      <c r="N1817" s="39">
        <v>22</v>
      </c>
    </row>
    <row r="1818" spans="1:14" ht="25.5">
      <c r="A1818" s="36">
        <v>1816</v>
      </c>
      <c r="B1818" s="7" t="s">
        <v>49</v>
      </c>
      <c r="C1818" s="4" t="s">
        <v>7</v>
      </c>
      <c r="D1818" s="4" t="s">
        <v>6</v>
      </c>
      <c r="E1818" s="37">
        <v>89</v>
      </c>
      <c r="F1818" s="37">
        <v>82</v>
      </c>
      <c r="G1818" s="6" t="s">
        <v>5</v>
      </c>
      <c r="H1818" s="5">
        <v>5</v>
      </c>
      <c r="I1818" s="4" t="s">
        <v>4</v>
      </c>
      <c r="J1818" s="3" t="s">
        <v>3</v>
      </c>
      <c r="K1818" s="2">
        <v>2019</v>
      </c>
      <c r="L1818" s="38" t="s">
        <v>2</v>
      </c>
      <c r="M1818" s="8" t="s">
        <v>1</v>
      </c>
      <c r="N1818" s="39">
        <v>22</v>
      </c>
    </row>
    <row r="1819" spans="1:14" ht="25.5">
      <c r="A1819" s="36">
        <v>1817</v>
      </c>
      <c r="B1819" s="7" t="s">
        <v>48</v>
      </c>
      <c r="C1819" s="4" t="s">
        <v>10</v>
      </c>
      <c r="D1819" s="4" t="s">
        <v>9</v>
      </c>
      <c r="E1819" s="37">
        <v>377</v>
      </c>
      <c r="F1819" s="37">
        <v>361</v>
      </c>
      <c r="G1819" s="6" t="s">
        <v>5</v>
      </c>
      <c r="H1819" s="5">
        <v>7.6000000000000005</v>
      </c>
      <c r="I1819" s="4" t="s">
        <v>4</v>
      </c>
      <c r="J1819" s="3" t="s">
        <v>3</v>
      </c>
      <c r="K1819" s="2">
        <v>2019</v>
      </c>
      <c r="L1819" s="38" t="s">
        <v>2</v>
      </c>
      <c r="M1819" s="8" t="s">
        <v>1</v>
      </c>
      <c r="N1819" s="39">
        <v>22</v>
      </c>
    </row>
    <row r="1820" spans="1:14" ht="25.5">
      <c r="A1820" s="36">
        <v>1818</v>
      </c>
      <c r="B1820" s="7" t="s">
        <v>48</v>
      </c>
      <c r="C1820" s="4" t="s">
        <v>10</v>
      </c>
      <c r="D1820" s="4" t="s">
        <v>6</v>
      </c>
      <c r="E1820" s="37">
        <v>377</v>
      </c>
      <c r="F1820" s="37">
        <v>361</v>
      </c>
      <c r="G1820" s="6" t="s">
        <v>5</v>
      </c>
      <c r="H1820" s="5">
        <v>7.6000000000000005</v>
      </c>
      <c r="I1820" s="4" t="s">
        <v>4</v>
      </c>
      <c r="J1820" s="3" t="s">
        <v>3</v>
      </c>
      <c r="K1820" s="2">
        <v>2019</v>
      </c>
      <c r="L1820" s="38" t="s">
        <v>2</v>
      </c>
      <c r="M1820" s="8" t="s">
        <v>1</v>
      </c>
      <c r="N1820" s="39">
        <v>22</v>
      </c>
    </row>
    <row r="1821" spans="1:14" ht="25.5">
      <c r="A1821" s="36">
        <v>1819</v>
      </c>
      <c r="B1821" s="7" t="s">
        <v>48</v>
      </c>
      <c r="C1821" s="4" t="s">
        <v>7</v>
      </c>
      <c r="D1821" s="4" t="s">
        <v>9</v>
      </c>
      <c r="E1821" s="37">
        <v>133</v>
      </c>
      <c r="F1821" s="37">
        <v>124</v>
      </c>
      <c r="G1821" s="6" t="s">
        <v>5</v>
      </c>
      <c r="H1821" s="5">
        <v>7.6000000000000005</v>
      </c>
      <c r="I1821" s="4" t="s">
        <v>4</v>
      </c>
      <c r="J1821" s="3" t="s">
        <v>3</v>
      </c>
      <c r="K1821" s="2">
        <v>2019</v>
      </c>
      <c r="L1821" s="38" t="s">
        <v>2</v>
      </c>
      <c r="M1821" s="8" t="s">
        <v>1</v>
      </c>
      <c r="N1821" s="39">
        <v>22</v>
      </c>
    </row>
    <row r="1822" spans="1:14" ht="25.5">
      <c r="A1822" s="36">
        <v>1820</v>
      </c>
      <c r="B1822" s="7" t="s">
        <v>48</v>
      </c>
      <c r="C1822" s="4" t="s">
        <v>7</v>
      </c>
      <c r="D1822" s="4" t="s">
        <v>6</v>
      </c>
      <c r="E1822" s="37">
        <v>89</v>
      </c>
      <c r="F1822" s="37">
        <v>82</v>
      </c>
      <c r="G1822" s="6" t="s">
        <v>5</v>
      </c>
      <c r="H1822" s="5">
        <v>7.6000000000000005</v>
      </c>
      <c r="I1822" s="4" t="s">
        <v>4</v>
      </c>
      <c r="J1822" s="3" t="s">
        <v>3</v>
      </c>
      <c r="K1822" s="2">
        <v>2019</v>
      </c>
      <c r="L1822" s="38" t="s">
        <v>2</v>
      </c>
      <c r="M1822" s="8" t="s">
        <v>1</v>
      </c>
      <c r="N1822" s="39">
        <v>22</v>
      </c>
    </row>
    <row r="1823" spans="1:14" ht="25.5">
      <c r="A1823" s="36">
        <v>1821</v>
      </c>
      <c r="B1823" s="7" t="s">
        <v>47</v>
      </c>
      <c r="C1823" s="4" t="s">
        <v>10</v>
      </c>
      <c r="D1823" s="4" t="s">
        <v>9</v>
      </c>
      <c r="E1823" s="37">
        <v>377</v>
      </c>
      <c r="F1823" s="37">
        <v>361</v>
      </c>
      <c r="G1823" s="6" t="s">
        <v>5</v>
      </c>
      <c r="H1823" s="5">
        <v>13.7</v>
      </c>
      <c r="I1823" s="4" t="s">
        <v>4</v>
      </c>
      <c r="J1823" s="3" t="s">
        <v>3</v>
      </c>
      <c r="K1823" s="2">
        <v>2019</v>
      </c>
      <c r="L1823" s="38" t="s">
        <v>2</v>
      </c>
      <c r="M1823" s="8" t="s">
        <v>1</v>
      </c>
      <c r="N1823" s="39">
        <v>22</v>
      </c>
    </row>
    <row r="1824" spans="1:14" ht="25.5">
      <c r="A1824" s="36">
        <v>1822</v>
      </c>
      <c r="B1824" s="7" t="s">
        <v>47</v>
      </c>
      <c r="C1824" s="4" t="s">
        <v>10</v>
      </c>
      <c r="D1824" s="4" t="s">
        <v>6</v>
      </c>
      <c r="E1824" s="37">
        <v>377</v>
      </c>
      <c r="F1824" s="37">
        <v>361</v>
      </c>
      <c r="G1824" s="6" t="s">
        <v>5</v>
      </c>
      <c r="H1824" s="5">
        <v>13.7</v>
      </c>
      <c r="I1824" s="4" t="s">
        <v>4</v>
      </c>
      <c r="J1824" s="3" t="s">
        <v>3</v>
      </c>
      <c r="K1824" s="2">
        <v>2019</v>
      </c>
      <c r="L1824" s="38" t="s">
        <v>2</v>
      </c>
      <c r="M1824" s="8" t="s">
        <v>1</v>
      </c>
      <c r="N1824" s="39">
        <v>22</v>
      </c>
    </row>
    <row r="1825" spans="1:14" ht="25.5">
      <c r="A1825" s="36">
        <v>1823</v>
      </c>
      <c r="B1825" s="7" t="s">
        <v>47</v>
      </c>
      <c r="C1825" s="4" t="s">
        <v>7</v>
      </c>
      <c r="D1825" s="4" t="s">
        <v>9</v>
      </c>
      <c r="E1825" s="37">
        <v>133</v>
      </c>
      <c r="F1825" s="37">
        <v>124</v>
      </c>
      <c r="G1825" s="6" t="s">
        <v>5</v>
      </c>
      <c r="H1825" s="5">
        <v>13.7</v>
      </c>
      <c r="I1825" s="4" t="s">
        <v>4</v>
      </c>
      <c r="J1825" s="3" t="s">
        <v>3</v>
      </c>
      <c r="K1825" s="2">
        <v>2019</v>
      </c>
      <c r="L1825" s="38" t="s">
        <v>2</v>
      </c>
      <c r="M1825" s="8" t="s">
        <v>1</v>
      </c>
      <c r="N1825" s="39">
        <v>22</v>
      </c>
    </row>
    <row r="1826" spans="1:14" ht="25.5">
      <c r="A1826" s="36">
        <v>1824</v>
      </c>
      <c r="B1826" s="7" t="s">
        <v>47</v>
      </c>
      <c r="C1826" s="4" t="s">
        <v>7</v>
      </c>
      <c r="D1826" s="4" t="s">
        <v>6</v>
      </c>
      <c r="E1826" s="37">
        <v>89</v>
      </c>
      <c r="F1826" s="37">
        <v>82</v>
      </c>
      <c r="G1826" s="6" t="s">
        <v>5</v>
      </c>
      <c r="H1826" s="5">
        <v>13.7</v>
      </c>
      <c r="I1826" s="4" t="s">
        <v>4</v>
      </c>
      <c r="J1826" s="3" t="s">
        <v>3</v>
      </c>
      <c r="K1826" s="2">
        <v>2019</v>
      </c>
      <c r="L1826" s="38" t="s">
        <v>2</v>
      </c>
      <c r="M1826" s="8" t="s">
        <v>1</v>
      </c>
      <c r="N1826" s="39">
        <v>22</v>
      </c>
    </row>
    <row r="1827" spans="1:14" ht="25.5">
      <c r="A1827" s="36">
        <v>1825</v>
      </c>
      <c r="B1827" s="7" t="s">
        <v>46</v>
      </c>
      <c r="C1827" s="4" t="s">
        <v>10</v>
      </c>
      <c r="D1827" s="4" t="s">
        <v>9</v>
      </c>
      <c r="E1827" s="37">
        <v>377</v>
      </c>
      <c r="F1827" s="37">
        <v>361</v>
      </c>
      <c r="G1827" s="6" t="s">
        <v>5</v>
      </c>
      <c r="H1827" s="5">
        <v>10.5</v>
      </c>
      <c r="I1827" s="4" t="s">
        <v>4</v>
      </c>
      <c r="J1827" s="3" t="s">
        <v>3</v>
      </c>
      <c r="K1827" s="2">
        <v>2019</v>
      </c>
      <c r="L1827" s="38" t="s">
        <v>2</v>
      </c>
      <c r="M1827" s="8" t="s">
        <v>1</v>
      </c>
      <c r="N1827" s="39">
        <v>22</v>
      </c>
    </row>
    <row r="1828" spans="1:14" ht="25.5">
      <c r="A1828" s="36">
        <v>1826</v>
      </c>
      <c r="B1828" s="7" t="s">
        <v>46</v>
      </c>
      <c r="C1828" s="4" t="s">
        <v>10</v>
      </c>
      <c r="D1828" s="4" t="s">
        <v>6</v>
      </c>
      <c r="E1828" s="37">
        <v>377</v>
      </c>
      <c r="F1828" s="37">
        <v>361</v>
      </c>
      <c r="G1828" s="6" t="s">
        <v>5</v>
      </c>
      <c r="H1828" s="5">
        <v>10.5</v>
      </c>
      <c r="I1828" s="4" t="s">
        <v>4</v>
      </c>
      <c r="J1828" s="3" t="s">
        <v>3</v>
      </c>
      <c r="K1828" s="2">
        <v>2019</v>
      </c>
      <c r="L1828" s="38" t="s">
        <v>2</v>
      </c>
      <c r="M1828" s="8" t="s">
        <v>1</v>
      </c>
      <c r="N1828" s="39">
        <v>22</v>
      </c>
    </row>
    <row r="1829" spans="1:14" ht="25.5">
      <c r="A1829" s="36">
        <v>1827</v>
      </c>
      <c r="B1829" s="7" t="s">
        <v>46</v>
      </c>
      <c r="C1829" s="4" t="s">
        <v>7</v>
      </c>
      <c r="D1829" s="4" t="s">
        <v>9</v>
      </c>
      <c r="E1829" s="37">
        <v>133</v>
      </c>
      <c r="F1829" s="37">
        <v>124</v>
      </c>
      <c r="G1829" s="6" t="s">
        <v>5</v>
      </c>
      <c r="H1829" s="5">
        <v>10.5</v>
      </c>
      <c r="I1829" s="4" t="s">
        <v>4</v>
      </c>
      <c r="J1829" s="3" t="s">
        <v>3</v>
      </c>
      <c r="K1829" s="2">
        <v>2019</v>
      </c>
      <c r="L1829" s="38" t="s">
        <v>2</v>
      </c>
      <c r="M1829" s="8" t="s">
        <v>1</v>
      </c>
      <c r="N1829" s="39">
        <v>22</v>
      </c>
    </row>
    <row r="1830" spans="1:14" ht="25.5">
      <c r="A1830" s="36">
        <v>1828</v>
      </c>
      <c r="B1830" s="7" t="s">
        <v>46</v>
      </c>
      <c r="C1830" s="4" t="s">
        <v>7</v>
      </c>
      <c r="D1830" s="4" t="s">
        <v>6</v>
      </c>
      <c r="E1830" s="37">
        <v>89</v>
      </c>
      <c r="F1830" s="37">
        <v>82</v>
      </c>
      <c r="G1830" s="6" t="s">
        <v>5</v>
      </c>
      <c r="H1830" s="5">
        <v>10.5</v>
      </c>
      <c r="I1830" s="4" t="s">
        <v>4</v>
      </c>
      <c r="J1830" s="3" t="s">
        <v>3</v>
      </c>
      <c r="K1830" s="2">
        <v>2019</v>
      </c>
      <c r="L1830" s="38" t="s">
        <v>2</v>
      </c>
      <c r="M1830" s="8" t="s">
        <v>1</v>
      </c>
      <c r="N1830" s="39">
        <v>22</v>
      </c>
    </row>
    <row r="1831" spans="1:14" ht="25.5">
      <c r="A1831" s="36">
        <v>1829</v>
      </c>
      <c r="B1831" s="7" t="s">
        <v>45</v>
      </c>
      <c r="C1831" s="4" t="s">
        <v>10</v>
      </c>
      <c r="D1831" s="4" t="s">
        <v>9</v>
      </c>
      <c r="E1831" s="37">
        <v>377</v>
      </c>
      <c r="F1831" s="37">
        <v>361</v>
      </c>
      <c r="G1831" s="6" t="s">
        <v>5</v>
      </c>
      <c r="H1831" s="5">
        <v>10</v>
      </c>
      <c r="I1831" s="4" t="s">
        <v>4</v>
      </c>
      <c r="J1831" s="3" t="s">
        <v>3</v>
      </c>
      <c r="K1831" s="2">
        <v>2019</v>
      </c>
      <c r="L1831" s="38" t="s">
        <v>2</v>
      </c>
      <c r="M1831" s="8" t="s">
        <v>1</v>
      </c>
      <c r="N1831" s="39">
        <v>22</v>
      </c>
    </row>
    <row r="1832" spans="1:14" ht="25.5">
      <c r="A1832" s="36">
        <v>1830</v>
      </c>
      <c r="B1832" s="7" t="s">
        <v>45</v>
      </c>
      <c r="C1832" s="4" t="s">
        <v>10</v>
      </c>
      <c r="D1832" s="4" t="s">
        <v>6</v>
      </c>
      <c r="E1832" s="37">
        <v>377</v>
      </c>
      <c r="F1832" s="37">
        <v>361</v>
      </c>
      <c r="G1832" s="6" t="s">
        <v>5</v>
      </c>
      <c r="H1832" s="5">
        <v>10</v>
      </c>
      <c r="I1832" s="4" t="s">
        <v>4</v>
      </c>
      <c r="J1832" s="3" t="s">
        <v>3</v>
      </c>
      <c r="K1832" s="2">
        <v>2019</v>
      </c>
      <c r="L1832" s="38" t="s">
        <v>2</v>
      </c>
      <c r="M1832" s="8" t="s">
        <v>1</v>
      </c>
      <c r="N1832" s="39">
        <v>22</v>
      </c>
    </row>
    <row r="1833" spans="1:14" ht="25.5">
      <c r="A1833" s="36">
        <v>1831</v>
      </c>
      <c r="B1833" s="7" t="s">
        <v>45</v>
      </c>
      <c r="C1833" s="4" t="s">
        <v>7</v>
      </c>
      <c r="D1833" s="4" t="s">
        <v>9</v>
      </c>
      <c r="E1833" s="37">
        <v>133</v>
      </c>
      <c r="F1833" s="37">
        <v>124</v>
      </c>
      <c r="G1833" s="6" t="s">
        <v>5</v>
      </c>
      <c r="H1833" s="5">
        <v>10</v>
      </c>
      <c r="I1833" s="4" t="s">
        <v>4</v>
      </c>
      <c r="J1833" s="3" t="s">
        <v>3</v>
      </c>
      <c r="K1833" s="2">
        <v>2019</v>
      </c>
      <c r="L1833" s="38" t="s">
        <v>2</v>
      </c>
      <c r="M1833" s="8" t="s">
        <v>1</v>
      </c>
      <c r="N1833" s="39">
        <v>22</v>
      </c>
    </row>
    <row r="1834" spans="1:14" ht="25.5">
      <c r="A1834" s="36">
        <v>1832</v>
      </c>
      <c r="B1834" s="7" t="s">
        <v>45</v>
      </c>
      <c r="C1834" s="4" t="s">
        <v>7</v>
      </c>
      <c r="D1834" s="4" t="s">
        <v>6</v>
      </c>
      <c r="E1834" s="37">
        <v>89</v>
      </c>
      <c r="F1834" s="37">
        <v>82</v>
      </c>
      <c r="G1834" s="6" t="s">
        <v>5</v>
      </c>
      <c r="H1834" s="5">
        <v>10</v>
      </c>
      <c r="I1834" s="4" t="s">
        <v>4</v>
      </c>
      <c r="J1834" s="3" t="s">
        <v>3</v>
      </c>
      <c r="K1834" s="2">
        <v>2019</v>
      </c>
      <c r="L1834" s="38" t="s">
        <v>2</v>
      </c>
      <c r="M1834" s="8" t="s">
        <v>1</v>
      </c>
      <c r="N1834" s="39">
        <v>22</v>
      </c>
    </row>
    <row r="1835" spans="1:14" ht="25.5">
      <c r="A1835" s="36">
        <v>1833</v>
      </c>
      <c r="B1835" s="7" t="s">
        <v>44</v>
      </c>
      <c r="C1835" s="4" t="s">
        <v>10</v>
      </c>
      <c r="D1835" s="4" t="s">
        <v>9</v>
      </c>
      <c r="E1835" s="37">
        <v>377</v>
      </c>
      <c r="F1835" s="37">
        <v>361</v>
      </c>
      <c r="G1835" s="6" t="s">
        <v>5</v>
      </c>
      <c r="H1835" s="5">
        <v>5</v>
      </c>
      <c r="I1835" s="4" t="s">
        <v>4</v>
      </c>
      <c r="J1835" s="3" t="s">
        <v>3</v>
      </c>
      <c r="K1835" s="2">
        <v>2019</v>
      </c>
      <c r="L1835" s="38" t="s">
        <v>2</v>
      </c>
      <c r="M1835" s="8" t="s">
        <v>1</v>
      </c>
      <c r="N1835" s="39">
        <v>22</v>
      </c>
    </row>
    <row r="1836" spans="1:14" ht="25.5">
      <c r="A1836" s="36">
        <v>1834</v>
      </c>
      <c r="B1836" s="7" t="s">
        <v>44</v>
      </c>
      <c r="C1836" s="4" t="s">
        <v>10</v>
      </c>
      <c r="D1836" s="4" t="s">
        <v>6</v>
      </c>
      <c r="E1836" s="37">
        <v>377</v>
      </c>
      <c r="F1836" s="37">
        <v>361</v>
      </c>
      <c r="G1836" s="6" t="s">
        <v>5</v>
      </c>
      <c r="H1836" s="5">
        <v>5</v>
      </c>
      <c r="I1836" s="4" t="s">
        <v>4</v>
      </c>
      <c r="J1836" s="3" t="s">
        <v>3</v>
      </c>
      <c r="K1836" s="2">
        <v>2019</v>
      </c>
      <c r="L1836" s="38" t="s">
        <v>2</v>
      </c>
      <c r="M1836" s="8" t="s">
        <v>1</v>
      </c>
      <c r="N1836" s="39">
        <v>22</v>
      </c>
    </row>
    <row r="1837" spans="1:14" ht="25.5">
      <c r="A1837" s="36">
        <v>1835</v>
      </c>
      <c r="B1837" s="7" t="s">
        <v>44</v>
      </c>
      <c r="C1837" s="4" t="s">
        <v>7</v>
      </c>
      <c r="D1837" s="4" t="s">
        <v>9</v>
      </c>
      <c r="E1837" s="37">
        <v>133</v>
      </c>
      <c r="F1837" s="37">
        <v>124</v>
      </c>
      <c r="G1837" s="6" t="s">
        <v>5</v>
      </c>
      <c r="H1837" s="5">
        <v>5</v>
      </c>
      <c r="I1837" s="4" t="s">
        <v>4</v>
      </c>
      <c r="J1837" s="3" t="s">
        <v>3</v>
      </c>
      <c r="K1837" s="2">
        <v>2019</v>
      </c>
      <c r="L1837" s="38" t="s">
        <v>2</v>
      </c>
      <c r="M1837" s="8" t="s">
        <v>1</v>
      </c>
      <c r="N1837" s="39">
        <v>22</v>
      </c>
    </row>
    <row r="1838" spans="1:14" ht="25.5">
      <c r="A1838" s="36">
        <v>1836</v>
      </c>
      <c r="B1838" s="7" t="s">
        <v>44</v>
      </c>
      <c r="C1838" s="4" t="s">
        <v>7</v>
      </c>
      <c r="D1838" s="4" t="s">
        <v>6</v>
      </c>
      <c r="E1838" s="37">
        <v>89</v>
      </c>
      <c r="F1838" s="37">
        <v>82</v>
      </c>
      <c r="G1838" s="6" t="s">
        <v>5</v>
      </c>
      <c r="H1838" s="5">
        <v>5</v>
      </c>
      <c r="I1838" s="4" t="s">
        <v>4</v>
      </c>
      <c r="J1838" s="3" t="s">
        <v>3</v>
      </c>
      <c r="K1838" s="2">
        <v>2019</v>
      </c>
      <c r="L1838" s="38" t="s">
        <v>2</v>
      </c>
      <c r="M1838" s="8" t="s">
        <v>1</v>
      </c>
      <c r="N1838" s="39">
        <v>22</v>
      </c>
    </row>
    <row r="1839" spans="1:14" ht="25.5">
      <c r="A1839" s="36">
        <v>1837</v>
      </c>
      <c r="B1839" s="7" t="s">
        <v>43</v>
      </c>
      <c r="C1839" s="4" t="s">
        <v>10</v>
      </c>
      <c r="D1839" s="4" t="s">
        <v>9</v>
      </c>
      <c r="E1839" s="37">
        <v>377</v>
      </c>
      <c r="F1839" s="37">
        <v>361</v>
      </c>
      <c r="G1839" s="6" t="s">
        <v>5</v>
      </c>
      <c r="H1839" s="5">
        <v>7.5</v>
      </c>
      <c r="I1839" s="4" t="s">
        <v>4</v>
      </c>
      <c r="J1839" s="3" t="s">
        <v>3</v>
      </c>
      <c r="K1839" s="2">
        <v>2019</v>
      </c>
      <c r="L1839" s="38" t="s">
        <v>2</v>
      </c>
      <c r="M1839" s="8" t="s">
        <v>1</v>
      </c>
      <c r="N1839" s="39">
        <v>22</v>
      </c>
    </row>
    <row r="1840" spans="1:14" ht="25.5">
      <c r="A1840" s="36">
        <v>1838</v>
      </c>
      <c r="B1840" s="7" t="s">
        <v>43</v>
      </c>
      <c r="C1840" s="4" t="s">
        <v>10</v>
      </c>
      <c r="D1840" s="4" t="s">
        <v>6</v>
      </c>
      <c r="E1840" s="37">
        <v>377</v>
      </c>
      <c r="F1840" s="37">
        <v>361</v>
      </c>
      <c r="G1840" s="6" t="s">
        <v>5</v>
      </c>
      <c r="H1840" s="5">
        <v>7.5</v>
      </c>
      <c r="I1840" s="4" t="s">
        <v>4</v>
      </c>
      <c r="J1840" s="3" t="s">
        <v>3</v>
      </c>
      <c r="K1840" s="2">
        <v>2019</v>
      </c>
      <c r="L1840" s="38" t="s">
        <v>2</v>
      </c>
      <c r="M1840" s="8" t="s">
        <v>1</v>
      </c>
      <c r="N1840" s="39">
        <v>22</v>
      </c>
    </row>
    <row r="1841" spans="1:14" ht="25.5">
      <c r="A1841" s="36">
        <v>1839</v>
      </c>
      <c r="B1841" s="7" t="s">
        <v>43</v>
      </c>
      <c r="C1841" s="4" t="s">
        <v>7</v>
      </c>
      <c r="D1841" s="4" t="s">
        <v>9</v>
      </c>
      <c r="E1841" s="37">
        <v>133</v>
      </c>
      <c r="F1841" s="37">
        <v>124</v>
      </c>
      <c r="G1841" s="6" t="s">
        <v>5</v>
      </c>
      <c r="H1841" s="5">
        <v>7.5</v>
      </c>
      <c r="I1841" s="4" t="s">
        <v>4</v>
      </c>
      <c r="J1841" s="3" t="s">
        <v>3</v>
      </c>
      <c r="K1841" s="2">
        <v>2019</v>
      </c>
      <c r="L1841" s="38" t="s">
        <v>2</v>
      </c>
      <c r="M1841" s="8" t="s">
        <v>1</v>
      </c>
      <c r="N1841" s="39">
        <v>22</v>
      </c>
    </row>
    <row r="1842" spans="1:14" ht="25.5">
      <c r="A1842" s="36">
        <v>1840</v>
      </c>
      <c r="B1842" s="7" t="s">
        <v>43</v>
      </c>
      <c r="C1842" s="4" t="s">
        <v>7</v>
      </c>
      <c r="D1842" s="4" t="s">
        <v>6</v>
      </c>
      <c r="E1842" s="37">
        <v>89</v>
      </c>
      <c r="F1842" s="37">
        <v>82</v>
      </c>
      <c r="G1842" s="6" t="s">
        <v>5</v>
      </c>
      <c r="H1842" s="5">
        <v>7.5</v>
      </c>
      <c r="I1842" s="4" t="s">
        <v>4</v>
      </c>
      <c r="J1842" s="3" t="s">
        <v>3</v>
      </c>
      <c r="K1842" s="2">
        <v>2019</v>
      </c>
      <c r="L1842" s="38" t="s">
        <v>2</v>
      </c>
      <c r="M1842" s="8" t="s">
        <v>1</v>
      </c>
      <c r="N1842" s="39">
        <v>22</v>
      </c>
    </row>
    <row r="1843" spans="1:14" ht="25.5">
      <c r="A1843" s="36">
        <v>1841</v>
      </c>
      <c r="B1843" s="7" t="s">
        <v>42</v>
      </c>
      <c r="C1843" s="4" t="s">
        <v>10</v>
      </c>
      <c r="D1843" s="4" t="s">
        <v>9</v>
      </c>
      <c r="E1843" s="37">
        <v>377</v>
      </c>
      <c r="F1843" s="37">
        <v>361</v>
      </c>
      <c r="G1843" s="6" t="s">
        <v>5</v>
      </c>
      <c r="H1843" s="5">
        <v>11</v>
      </c>
      <c r="I1843" s="4" t="s">
        <v>4</v>
      </c>
      <c r="J1843" s="3" t="s">
        <v>3</v>
      </c>
      <c r="K1843" s="2">
        <v>2019</v>
      </c>
      <c r="L1843" s="38" t="s">
        <v>2</v>
      </c>
      <c r="M1843" s="8" t="s">
        <v>1</v>
      </c>
      <c r="N1843" s="39">
        <v>22</v>
      </c>
    </row>
    <row r="1844" spans="1:14" ht="25.5">
      <c r="A1844" s="36">
        <v>1842</v>
      </c>
      <c r="B1844" s="7" t="s">
        <v>42</v>
      </c>
      <c r="C1844" s="4" t="s">
        <v>10</v>
      </c>
      <c r="D1844" s="4" t="s">
        <v>6</v>
      </c>
      <c r="E1844" s="37">
        <v>377</v>
      </c>
      <c r="F1844" s="37">
        <v>361</v>
      </c>
      <c r="G1844" s="6" t="s">
        <v>5</v>
      </c>
      <c r="H1844" s="5">
        <v>11</v>
      </c>
      <c r="I1844" s="4" t="s">
        <v>4</v>
      </c>
      <c r="J1844" s="3" t="s">
        <v>3</v>
      </c>
      <c r="K1844" s="2">
        <v>2019</v>
      </c>
      <c r="L1844" s="38" t="s">
        <v>2</v>
      </c>
      <c r="M1844" s="8" t="s">
        <v>1</v>
      </c>
      <c r="N1844" s="39">
        <v>22</v>
      </c>
    </row>
    <row r="1845" spans="1:14" ht="25.5">
      <c r="A1845" s="36">
        <v>1843</v>
      </c>
      <c r="B1845" s="7" t="s">
        <v>42</v>
      </c>
      <c r="C1845" s="4" t="s">
        <v>7</v>
      </c>
      <c r="D1845" s="4" t="s">
        <v>9</v>
      </c>
      <c r="E1845" s="37">
        <v>133</v>
      </c>
      <c r="F1845" s="37">
        <v>124</v>
      </c>
      <c r="G1845" s="6" t="s">
        <v>5</v>
      </c>
      <c r="H1845" s="5">
        <v>11</v>
      </c>
      <c r="I1845" s="4" t="s">
        <v>4</v>
      </c>
      <c r="J1845" s="3" t="s">
        <v>3</v>
      </c>
      <c r="K1845" s="2">
        <v>2019</v>
      </c>
      <c r="L1845" s="38" t="s">
        <v>2</v>
      </c>
      <c r="M1845" s="8" t="s">
        <v>1</v>
      </c>
      <c r="N1845" s="39">
        <v>22</v>
      </c>
    </row>
    <row r="1846" spans="1:14" ht="25.5">
      <c r="A1846" s="36">
        <v>1844</v>
      </c>
      <c r="B1846" s="7" t="s">
        <v>42</v>
      </c>
      <c r="C1846" s="4" t="s">
        <v>7</v>
      </c>
      <c r="D1846" s="4" t="s">
        <v>6</v>
      </c>
      <c r="E1846" s="37">
        <v>89</v>
      </c>
      <c r="F1846" s="37">
        <v>82</v>
      </c>
      <c r="G1846" s="6" t="s">
        <v>5</v>
      </c>
      <c r="H1846" s="5">
        <v>11</v>
      </c>
      <c r="I1846" s="4" t="s">
        <v>4</v>
      </c>
      <c r="J1846" s="3" t="s">
        <v>3</v>
      </c>
      <c r="K1846" s="2">
        <v>2019</v>
      </c>
      <c r="L1846" s="38" t="s">
        <v>2</v>
      </c>
      <c r="M1846" s="8" t="s">
        <v>1</v>
      </c>
      <c r="N1846" s="39">
        <v>22</v>
      </c>
    </row>
    <row r="1847" spans="1:14" ht="25.5">
      <c r="A1847" s="36">
        <v>1845</v>
      </c>
      <c r="B1847" s="7" t="s">
        <v>41</v>
      </c>
      <c r="C1847" s="4" t="s">
        <v>10</v>
      </c>
      <c r="D1847" s="4" t="s">
        <v>9</v>
      </c>
      <c r="E1847" s="37">
        <v>377</v>
      </c>
      <c r="F1847" s="37">
        <v>361</v>
      </c>
      <c r="G1847" s="6" t="s">
        <v>5</v>
      </c>
      <c r="H1847" s="5">
        <v>11</v>
      </c>
      <c r="I1847" s="4" t="s">
        <v>4</v>
      </c>
      <c r="J1847" s="3" t="s">
        <v>3</v>
      </c>
      <c r="K1847" s="2">
        <v>2019</v>
      </c>
      <c r="L1847" s="38" t="s">
        <v>2</v>
      </c>
      <c r="M1847" s="8" t="s">
        <v>1</v>
      </c>
      <c r="N1847" s="39">
        <v>22</v>
      </c>
    </row>
    <row r="1848" spans="1:14" ht="25.5">
      <c r="A1848" s="36">
        <v>1846</v>
      </c>
      <c r="B1848" s="7" t="s">
        <v>41</v>
      </c>
      <c r="C1848" s="4" t="s">
        <v>10</v>
      </c>
      <c r="D1848" s="4" t="s">
        <v>6</v>
      </c>
      <c r="E1848" s="37">
        <v>377</v>
      </c>
      <c r="F1848" s="37">
        <v>361</v>
      </c>
      <c r="G1848" s="6" t="s">
        <v>5</v>
      </c>
      <c r="H1848" s="5">
        <v>11</v>
      </c>
      <c r="I1848" s="4" t="s">
        <v>4</v>
      </c>
      <c r="J1848" s="3" t="s">
        <v>3</v>
      </c>
      <c r="K1848" s="2">
        <v>2019</v>
      </c>
      <c r="L1848" s="38" t="s">
        <v>2</v>
      </c>
      <c r="M1848" s="8" t="s">
        <v>1</v>
      </c>
      <c r="N1848" s="39">
        <v>22</v>
      </c>
    </row>
    <row r="1849" spans="1:14" ht="25.5">
      <c r="A1849" s="36">
        <v>1847</v>
      </c>
      <c r="B1849" s="7" t="s">
        <v>41</v>
      </c>
      <c r="C1849" s="4" t="s">
        <v>7</v>
      </c>
      <c r="D1849" s="4" t="s">
        <v>9</v>
      </c>
      <c r="E1849" s="37">
        <v>133</v>
      </c>
      <c r="F1849" s="37">
        <v>124</v>
      </c>
      <c r="G1849" s="6" t="s">
        <v>5</v>
      </c>
      <c r="H1849" s="5">
        <v>11</v>
      </c>
      <c r="I1849" s="4" t="s">
        <v>4</v>
      </c>
      <c r="J1849" s="3" t="s">
        <v>3</v>
      </c>
      <c r="K1849" s="2">
        <v>2019</v>
      </c>
      <c r="L1849" s="38" t="s">
        <v>2</v>
      </c>
      <c r="M1849" s="8" t="s">
        <v>1</v>
      </c>
      <c r="N1849" s="39">
        <v>22</v>
      </c>
    </row>
    <row r="1850" spans="1:14" ht="25.5">
      <c r="A1850" s="36">
        <v>1848</v>
      </c>
      <c r="B1850" s="7" t="s">
        <v>41</v>
      </c>
      <c r="C1850" s="4" t="s">
        <v>7</v>
      </c>
      <c r="D1850" s="4" t="s">
        <v>6</v>
      </c>
      <c r="E1850" s="37">
        <v>89</v>
      </c>
      <c r="F1850" s="37">
        <v>82</v>
      </c>
      <c r="G1850" s="6" t="s">
        <v>5</v>
      </c>
      <c r="H1850" s="5">
        <v>11</v>
      </c>
      <c r="I1850" s="4" t="s">
        <v>4</v>
      </c>
      <c r="J1850" s="3" t="s">
        <v>3</v>
      </c>
      <c r="K1850" s="2">
        <v>2019</v>
      </c>
      <c r="L1850" s="38" t="s">
        <v>2</v>
      </c>
      <c r="M1850" s="8" t="s">
        <v>1</v>
      </c>
      <c r="N1850" s="39">
        <v>22</v>
      </c>
    </row>
    <row r="1851" spans="1:14" ht="25.5">
      <c r="A1851" s="36">
        <v>1849</v>
      </c>
      <c r="B1851" s="7" t="s">
        <v>40</v>
      </c>
      <c r="C1851" s="4" t="s">
        <v>10</v>
      </c>
      <c r="D1851" s="4" t="s">
        <v>9</v>
      </c>
      <c r="E1851" s="37">
        <v>377</v>
      </c>
      <c r="F1851" s="37">
        <v>361</v>
      </c>
      <c r="G1851" s="6" t="s">
        <v>5</v>
      </c>
      <c r="H1851" s="5">
        <v>11</v>
      </c>
      <c r="I1851" s="4" t="s">
        <v>4</v>
      </c>
      <c r="J1851" s="3" t="s">
        <v>3</v>
      </c>
      <c r="K1851" s="2">
        <v>2019</v>
      </c>
      <c r="L1851" s="38" t="s">
        <v>2</v>
      </c>
      <c r="M1851" s="8" t="s">
        <v>1</v>
      </c>
      <c r="N1851" s="39">
        <v>22</v>
      </c>
    </row>
    <row r="1852" spans="1:14" ht="25.5">
      <c r="A1852" s="36">
        <v>1850</v>
      </c>
      <c r="B1852" s="7" t="s">
        <v>40</v>
      </c>
      <c r="C1852" s="4" t="s">
        <v>10</v>
      </c>
      <c r="D1852" s="4" t="s">
        <v>6</v>
      </c>
      <c r="E1852" s="37">
        <v>377</v>
      </c>
      <c r="F1852" s="37">
        <v>361</v>
      </c>
      <c r="G1852" s="6" t="s">
        <v>5</v>
      </c>
      <c r="H1852" s="5">
        <v>11</v>
      </c>
      <c r="I1852" s="4" t="s">
        <v>4</v>
      </c>
      <c r="J1852" s="3" t="s">
        <v>3</v>
      </c>
      <c r="K1852" s="2">
        <v>2019</v>
      </c>
      <c r="L1852" s="38" t="s">
        <v>2</v>
      </c>
      <c r="M1852" s="8" t="s">
        <v>1</v>
      </c>
      <c r="N1852" s="39">
        <v>22</v>
      </c>
    </row>
    <row r="1853" spans="1:14" ht="25.5">
      <c r="A1853" s="36">
        <v>1851</v>
      </c>
      <c r="B1853" s="7" t="s">
        <v>40</v>
      </c>
      <c r="C1853" s="4" t="s">
        <v>7</v>
      </c>
      <c r="D1853" s="4" t="s">
        <v>9</v>
      </c>
      <c r="E1853" s="37">
        <v>133</v>
      </c>
      <c r="F1853" s="37">
        <v>124</v>
      </c>
      <c r="G1853" s="6" t="s">
        <v>5</v>
      </c>
      <c r="H1853" s="5">
        <v>11</v>
      </c>
      <c r="I1853" s="4" t="s">
        <v>4</v>
      </c>
      <c r="J1853" s="3" t="s">
        <v>3</v>
      </c>
      <c r="K1853" s="2">
        <v>2019</v>
      </c>
      <c r="L1853" s="38" t="s">
        <v>2</v>
      </c>
      <c r="M1853" s="8" t="s">
        <v>1</v>
      </c>
      <c r="N1853" s="39">
        <v>22</v>
      </c>
    </row>
    <row r="1854" spans="1:14" ht="25.5">
      <c r="A1854" s="36">
        <v>1852</v>
      </c>
      <c r="B1854" s="7" t="s">
        <v>40</v>
      </c>
      <c r="C1854" s="4" t="s">
        <v>7</v>
      </c>
      <c r="D1854" s="4" t="s">
        <v>6</v>
      </c>
      <c r="E1854" s="37">
        <v>89</v>
      </c>
      <c r="F1854" s="37">
        <v>82</v>
      </c>
      <c r="G1854" s="6" t="s">
        <v>5</v>
      </c>
      <c r="H1854" s="5">
        <v>11</v>
      </c>
      <c r="I1854" s="4" t="s">
        <v>4</v>
      </c>
      <c r="J1854" s="3" t="s">
        <v>3</v>
      </c>
      <c r="K1854" s="2">
        <v>2019</v>
      </c>
      <c r="L1854" s="38" t="s">
        <v>2</v>
      </c>
      <c r="M1854" s="8" t="s">
        <v>1</v>
      </c>
      <c r="N1854" s="39">
        <v>22</v>
      </c>
    </row>
    <row r="1855" spans="1:14" ht="25.5">
      <c r="A1855" s="36">
        <v>1853</v>
      </c>
      <c r="B1855" s="7" t="s">
        <v>39</v>
      </c>
      <c r="C1855" s="4" t="s">
        <v>10</v>
      </c>
      <c r="D1855" s="4" t="s">
        <v>9</v>
      </c>
      <c r="E1855" s="37">
        <v>377</v>
      </c>
      <c r="F1855" s="37">
        <v>361</v>
      </c>
      <c r="G1855" s="6" t="s">
        <v>5</v>
      </c>
      <c r="H1855" s="5">
        <v>12</v>
      </c>
      <c r="I1855" s="4" t="s">
        <v>4</v>
      </c>
      <c r="J1855" s="3" t="s">
        <v>3</v>
      </c>
      <c r="K1855" s="2">
        <v>2019</v>
      </c>
      <c r="L1855" s="38" t="s">
        <v>2</v>
      </c>
      <c r="M1855" s="8" t="s">
        <v>1</v>
      </c>
      <c r="N1855" s="39">
        <v>22</v>
      </c>
    </row>
    <row r="1856" spans="1:14" ht="25.5">
      <c r="A1856" s="36">
        <v>1854</v>
      </c>
      <c r="B1856" s="7" t="s">
        <v>39</v>
      </c>
      <c r="C1856" s="4" t="s">
        <v>10</v>
      </c>
      <c r="D1856" s="4" t="s">
        <v>6</v>
      </c>
      <c r="E1856" s="37">
        <v>377</v>
      </c>
      <c r="F1856" s="37">
        <v>361</v>
      </c>
      <c r="G1856" s="6" t="s">
        <v>5</v>
      </c>
      <c r="H1856" s="5">
        <v>12</v>
      </c>
      <c r="I1856" s="4" t="s">
        <v>4</v>
      </c>
      <c r="J1856" s="3" t="s">
        <v>3</v>
      </c>
      <c r="K1856" s="2">
        <v>2019</v>
      </c>
      <c r="L1856" s="38" t="s">
        <v>2</v>
      </c>
      <c r="M1856" s="8" t="s">
        <v>1</v>
      </c>
      <c r="N1856" s="39">
        <v>22</v>
      </c>
    </row>
    <row r="1857" spans="1:14" ht="25.5">
      <c r="A1857" s="36">
        <v>1855</v>
      </c>
      <c r="B1857" s="7" t="s">
        <v>39</v>
      </c>
      <c r="C1857" s="4" t="s">
        <v>7</v>
      </c>
      <c r="D1857" s="4" t="s">
        <v>9</v>
      </c>
      <c r="E1857" s="37">
        <v>133</v>
      </c>
      <c r="F1857" s="37">
        <v>124</v>
      </c>
      <c r="G1857" s="6" t="s">
        <v>5</v>
      </c>
      <c r="H1857" s="5">
        <v>12</v>
      </c>
      <c r="I1857" s="4" t="s">
        <v>4</v>
      </c>
      <c r="J1857" s="3" t="s">
        <v>3</v>
      </c>
      <c r="K1857" s="2">
        <v>2019</v>
      </c>
      <c r="L1857" s="38" t="s">
        <v>2</v>
      </c>
      <c r="M1857" s="8" t="s">
        <v>1</v>
      </c>
      <c r="N1857" s="39">
        <v>22</v>
      </c>
    </row>
    <row r="1858" spans="1:14" ht="25.5">
      <c r="A1858" s="36">
        <v>1856</v>
      </c>
      <c r="B1858" s="7" t="s">
        <v>39</v>
      </c>
      <c r="C1858" s="4" t="s">
        <v>7</v>
      </c>
      <c r="D1858" s="4" t="s">
        <v>6</v>
      </c>
      <c r="E1858" s="37">
        <v>89</v>
      </c>
      <c r="F1858" s="37">
        <v>82</v>
      </c>
      <c r="G1858" s="6" t="s">
        <v>5</v>
      </c>
      <c r="H1858" s="5">
        <v>12</v>
      </c>
      <c r="I1858" s="4" t="s">
        <v>4</v>
      </c>
      <c r="J1858" s="3" t="s">
        <v>3</v>
      </c>
      <c r="K1858" s="2">
        <v>2019</v>
      </c>
      <c r="L1858" s="38" t="s">
        <v>2</v>
      </c>
      <c r="M1858" s="8" t="s">
        <v>1</v>
      </c>
      <c r="N1858" s="39">
        <v>22</v>
      </c>
    </row>
    <row r="1859" spans="1:14" ht="25.5">
      <c r="A1859" s="36">
        <v>1857</v>
      </c>
      <c r="B1859" s="7" t="s">
        <v>38</v>
      </c>
      <c r="C1859" s="4" t="s">
        <v>10</v>
      </c>
      <c r="D1859" s="4" t="s">
        <v>9</v>
      </c>
      <c r="E1859" s="37">
        <v>377</v>
      </c>
      <c r="F1859" s="37">
        <v>361</v>
      </c>
      <c r="G1859" s="6" t="s">
        <v>5</v>
      </c>
      <c r="H1859" s="5">
        <v>10</v>
      </c>
      <c r="I1859" s="4" t="s">
        <v>4</v>
      </c>
      <c r="J1859" s="3" t="s">
        <v>3</v>
      </c>
      <c r="K1859" s="2">
        <v>2019</v>
      </c>
      <c r="L1859" s="38" t="s">
        <v>2</v>
      </c>
      <c r="M1859" s="8" t="s">
        <v>1</v>
      </c>
      <c r="N1859" s="39">
        <v>22</v>
      </c>
    </row>
    <row r="1860" spans="1:14" ht="25.5">
      <c r="A1860" s="36">
        <v>1858</v>
      </c>
      <c r="B1860" s="7" t="s">
        <v>38</v>
      </c>
      <c r="C1860" s="4" t="s">
        <v>10</v>
      </c>
      <c r="D1860" s="4" t="s">
        <v>6</v>
      </c>
      <c r="E1860" s="37">
        <v>377</v>
      </c>
      <c r="F1860" s="37">
        <v>361</v>
      </c>
      <c r="G1860" s="6" t="s">
        <v>5</v>
      </c>
      <c r="H1860" s="5">
        <v>10</v>
      </c>
      <c r="I1860" s="4" t="s">
        <v>4</v>
      </c>
      <c r="J1860" s="3" t="s">
        <v>3</v>
      </c>
      <c r="K1860" s="2">
        <v>2019</v>
      </c>
      <c r="L1860" s="38" t="s">
        <v>2</v>
      </c>
      <c r="M1860" s="8" t="s">
        <v>1</v>
      </c>
      <c r="N1860" s="39">
        <v>22</v>
      </c>
    </row>
    <row r="1861" spans="1:14" ht="25.5">
      <c r="A1861" s="36">
        <v>1859</v>
      </c>
      <c r="B1861" s="7" t="s">
        <v>38</v>
      </c>
      <c r="C1861" s="4" t="s">
        <v>7</v>
      </c>
      <c r="D1861" s="4" t="s">
        <v>9</v>
      </c>
      <c r="E1861" s="37">
        <v>133</v>
      </c>
      <c r="F1861" s="37">
        <v>124</v>
      </c>
      <c r="G1861" s="6" t="s">
        <v>5</v>
      </c>
      <c r="H1861" s="5">
        <v>10</v>
      </c>
      <c r="I1861" s="4" t="s">
        <v>4</v>
      </c>
      <c r="J1861" s="3" t="s">
        <v>3</v>
      </c>
      <c r="K1861" s="2">
        <v>2019</v>
      </c>
      <c r="L1861" s="38" t="s">
        <v>2</v>
      </c>
      <c r="M1861" s="8" t="s">
        <v>1</v>
      </c>
      <c r="N1861" s="39">
        <v>22</v>
      </c>
    </row>
    <row r="1862" spans="1:14" ht="25.5">
      <c r="A1862" s="36">
        <v>1860</v>
      </c>
      <c r="B1862" s="7" t="s">
        <v>38</v>
      </c>
      <c r="C1862" s="4" t="s">
        <v>7</v>
      </c>
      <c r="D1862" s="4" t="s">
        <v>6</v>
      </c>
      <c r="E1862" s="37">
        <v>89</v>
      </c>
      <c r="F1862" s="37">
        <v>82</v>
      </c>
      <c r="G1862" s="6" t="s">
        <v>5</v>
      </c>
      <c r="H1862" s="5">
        <v>10</v>
      </c>
      <c r="I1862" s="4" t="s">
        <v>4</v>
      </c>
      <c r="J1862" s="3" t="s">
        <v>3</v>
      </c>
      <c r="K1862" s="2">
        <v>2019</v>
      </c>
      <c r="L1862" s="38" t="s">
        <v>2</v>
      </c>
      <c r="M1862" s="8" t="s">
        <v>1</v>
      </c>
      <c r="N1862" s="39">
        <v>22</v>
      </c>
    </row>
    <row r="1863" spans="1:14" ht="25.5">
      <c r="A1863" s="36">
        <v>1861</v>
      </c>
      <c r="B1863" s="7" t="s">
        <v>37</v>
      </c>
      <c r="C1863" s="4" t="s">
        <v>10</v>
      </c>
      <c r="D1863" s="4" t="s">
        <v>9</v>
      </c>
      <c r="E1863" s="37">
        <v>377</v>
      </c>
      <c r="F1863" s="37">
        <v>361</v>
      </c>
      <c r="G1863" s="6" t="s">
        <v>5</v>
      </c>
      <c r="H1863" s="5">
        <v>10</v>
      </c>
      <c r="I1863" s="4" t="s">
        <v>4</v>
      </c>
      <c r="J1863" s="3" t="s">
        <v>3</v>
      </c>
      <c r="K1863" s="2">
        <v>2019</v>
      </c>
      <c r="L1863" s="38" t="s">
        <v>2</v>
      </c>
      <c r="M1863" s="8" t="s">
        <v>1</v>
      </c>
      <c r="N1863" s="39">
        <v>22</v>
      </c>
    </row>
    <row r="1864" spans="1:14" ht="25.5">
      <c r="A1864" s="36">
        <v>1862</v>
      </c>
      <c r="B1864" s="7" t="s">
        <v>37</v>
      </c>
      <c r="C1864" s="4" t="s">
        <v>10</v>
      </c>
      <c r="D1864" s="4" t="s">
        <v>6</v>
      </c>
      <c r="E1864" s="37">
        <v>377</v>
      </c>
      <c r="F1864" s="37">
        <v>361</v>
      </c>
      <c r="G1864" s="6" t="s">
        <v>5</v>
      </c>
      <c r="H1864" s="5">
        <v>10</v>
      </c>
      <c r="I1864" s="4" t="s">
        <v>4</v>
      </c>
      <c r="J1864" s="3" t="s">
        <v>3</v>
      </c>
      <c r="K1864" s="2">
        <v>2019</v>
      </c>
      <c r="L1864" s="38" t="s">
        <v>2</v>
      </c>
      <c r="M1864" s="8" t="s">
        <v>1</v>
      </c>
      <c r="N1864" s="39">
        <v>22</v>
      </c>
    </row>
    <row r="1865" spans="1:14" ht="25.5">
      <c r="A1865" s="36">
        <v>1863</v>
      </c>
      <c r="B1865" s="7" t="s">
        <v>37</v>
      </c>
      <c r="C1865" s="4" t="s">
        <v>7</v>
      </c>
      <c r="D1865" s="4" t="s">
        <v>9</v>
      </c>
      <c r="E1865" s="37">
        <v>133</v>
      </c>
      <c r="F1865" s="37">
        <v>124</v>
      </c>
      <c r="G1865" s="6" t="s">
        <v>5</v>
      </c>
      <c r="H1865" s="5">
        <v>10</v>
      </c>
      <c r="I1865" s="4" t="s">
        <v>4</v>
      </c>
      <c r="J1865" s="3" t="s">
        <v>3</v>
      </c>
      <c r="K1865" s="2">
        <v>2019</v>
      </c>
      <c r="L1865" s="38" t="s">
        <v>2</v>
      </c>
      <c r="M1865" s="8" t="s">
        <v>1</v>
      </c>
      <c r="N1865" s="39">
        <v>22</v>
      </c>
    </row>
    <row r="1866" spans="1:14" ht="25.5">
      <c r="A1866" s="36">
        <v>1864</v>
      </c>
      <c r="B1866" s="7" t="s">
        <v>37</v>
      </c>
      <c r="C1866" s="4" t="s">
        <v>7</v>
      </c>
      <c r="D1866" s="4" t="s">
        <v>6</v>
      </c>
      <c r="E1866" s="37">
        <v>89</v>
      </c>
      <c r="F1866" s="37">
        <v>82</v>
      </c>
      <c r="G1866" s="6" t="s">
        <v>5</v>
      </c>
      <c r="H1866" s="5">
        <v>10</v>
      </c>
      <c r="I1866" s="4" t="s">
        <v>4</v>
      </c>
      <c r="J1866" s="3" t="s">
        <v>3</v>
      </c>
      <c r="K1866" s="2">
        <v>2019</v>
      </c>
      <c r="L1866" s="38" t="s">
        <v>2</v>
      </c>
      <c r="M1866" s="8" t="s">
        <v>1</v>
      </c>
      <c r="N1866" s="39">
        <v>22</v>
      </c>
    </row>
    <row r="1867" spans="1:14" ht="25.5">
      <c r="A1867" s="36">
        <v>1865</v>
      </c>
      <c r="B1867" s="7" t="s">
        <v>36</v>
      </c>
      <c r="C1867" s="4" t="s">
        <v>10</v>
      </c>
      <c r="D1867" s="4" t="s">
        <v>9</v>
      </c>
      <c r="E1867" s="37">
        <v>377</v>
      </c>
      <c r="F1867" s="37">
        <v>361</v>
      </c>
      <c r="G1867" s="6" t="s">
        <v>5</v>
      </c>
      <c r="H1867" s="5">
        <v>11</v>
      </c>
      <c r="I1867" s="4" t="s">
        <v>4</v>
      </c>
      <c r="J1867" s="3" t="s">
        <v>3</v>
      </c>
      <c r="K1867" s="2">
        <v>2019</v>
      </c>
      <c r="L1867" s="38" t="s">
        <v>2</v>
      </c>
      <c r="M1867" s="8" t="s">
        <v>1</v>
      </c>
      <c r="N1867" s="39">
        <v>22</v>
      </c>
    </row>
    <row r="1868" spans="1:14" ht="25.5">
      <c r="A1868" s="36">
        <v>1866</v>
      </c>
      <c r="B1868" s="7" t="s">
        <v>36</v>
      </c>
      <c r="C1868" s="4" t="s">
        <v>10</v>
      </c>
      <c r="D1868" s="4" t="s">
        <v>6</v>
      </c>
      <c r="E1868" s="37">
        <v>377</v>
      </c>
      <c r="F1868" s="37">
        <v>361</v>
      </c>
      <c r="G1868" s="6" t="s">
        <v>5</v>
      </c>
      <c r="H1868" s="5">
        <v>11</v>
      </c>
      <c r="I1868" s="4" t="s">
        <v>4</v>
      </c>
      <c r="J1868" s="3" t="s">
        <v>3</v>
      </c>
      <c r="K1868" s="2">
        <v>2019</v>
      </c>
      <c r="L1868" s="38" t="s">
        <v>2</v>
      </c>
      <c r="M1868" s="8" t="s">
        <v>1</v>
      </c>
      <c r="N1868" s="39">
        <v>22</v>
      </c>
    </row>
    <row r="1869" spans="1:14" ht="25.5">
      <c r="A1869" s="36">
        <v>1867</v>
      </c>
      <c r="B1869" s="7" t="s">
        <v>36</v>
      </c>
      <c r="C1869" s="4" t="s">
        <v>7</v>
      </c>
      <c r="D1869" s="4" t="s">
        <v>9</v>
      </c>
      <c r="E1869" s="37">
        <v>133</v>
      </c>
      <c r="F1869" s="37">
        <v>124</v>
      </c>
      <c r="G1869" s="6" t="s">
        <v>5</v>
      </c>
      <c r="H1869" s="5">
        <v>11</v>
      </c>
      <c r="I1869" s="4" t="s">
        <v>4</v>
      </c>
      <c r="J1869" s="3" t="s">
        <v>3</v>
      </c>
      <c r="K1869" s="2">
        <v>2019</v>
      </c>
      <c r="L1869" s="38" t="s">
        <v>2</v>
      </c>
      <c r="M1869" s="8" t="s">
        <v>1</v>
      </c>
      <c r="N1869" s="39">
        <v>22</v>
      </c>
    </row>
    <row r="1870" spans="1:14" ht="25.5">
      <c r="A1870" s="36">
        <v>1868</v>
      </c>
      <c r="B1870" s="7" t="s">
        <v>36</v>
      </c>
      <c r="C1870" s="4" t="s">
        <v>7</v>
      </c>
      <c r="D1870" s="4" t="s">
        <v>6</v>
      </c>
      <c r="E1870" s="37">
        <v>89</v>
      </c>
      <c r="F1870" s="37">
        <v>82</v>
      </c>
      <c r="G1870" s="6" t="s">
        <v>5</v>
      </c>
      <c r="H1870" s="5">
        <v>11</v>
      </c>
      <c r="I1870" s="4" t="s">
        <v>4</v>
      </c>
      <c r="J1870" s="3" t="s">
        <v>3</v>
      </c>
      <c r="K1870" s="2">
        <v>2019</v>
      </c>
      <c r="L1870" s="38" t="s">
        <v>2</v>
      </c>
      <c r="M1870" s="8" t="s">
        <v>1</v>
      </c>
      <c r="N1870" s="39">
        <v>22</v>
      </c>
    </row>
    <row r="1871" spans="1:14" ht="33.75">
      <c r="A1871" s="36">
        <v>1869</v>
      </c>
      <c r="B1871" s="7" t="s">
        <v>35</v>
      </c>
      <c r="C1871" s="4" t="s">
        <v>10</v>
      </c>
      <c r="D1871" s="4" t="s">
        <v>9</v>
      </c>
      <c r="E1871" s="37">
        <v>377</v>
      </c>
      <c r="F1871" s="37">
        <v>361</v>
      </c>
      <c r="G1871" s="6" t="s">
        <v>5</v>
      </c>
      <c r="H1871" s="5">
        <v>65</v>
      </c>
      <c r="I1871" s="4" t="s">
        <v>4</v>
      </c>
      <c r="J1871" s="3" t="s">
        <v>3</v>
      </c>
      <c r="K1871" s="2">
        <v>2019</v>
      </c>
      <c r="L1871" s="38" t="s">
        <v>2</v>
      </c>
      <c r="M1871" s="8" t="s">
        <v>1</v>
      </c>
      <c r="N1871" s="39">
        <v>22</v>
      </c>
    </row>
    <row r="1872" spans="1:14" ht="33.75">
      <c r="A1872" s="36">
        <v>1870</v>
      </c>
      <c r="B1872" s="7" t="s">
        <v>35</v>
      </c>
      <c r="C1872" s="4" t="s">
        <v>10</v>
      </c>
      <c r="D1872" s="4" t="s">
        <v>6</v>
      </c>
      <c r="E1872" s="37">
        <v>377</v>
      </c>
      <c r="F1872" s="37">
        <v>361</v>
      </c>
      <c r="G1872" s="6" t="s">
        <v>5</v>
      </c>
      <c r="H1872" s="5">
        <v>65</v>
      </c>
      <c r="I1872" s="4" t="s">
        <v>4</v>
      </c>
      <c r="J1872" s="3" t="s">
        <v>3</v>
      </c>
      <c r="K1872" s="2">
        <v>2019</v>
      </c>
      <c r="L1872" s="38" t="s">
        <v>2</v>
      </c>
      <c r="M1872" s="8" t="s">
        <v>1</v>
      </c>
      <c r="N1872" s="39">
        <v>22</v>
      </c>
    </row>
    <row r="1873" spans="1:14" ht="33.75">
      <c r="A1873" s="36">
        <v>1871</v>
      </c>
      <c r="B1873" s="7" t="s">
        <v>35</v>
      </c>
      <c r="C1873" s="4" t="s">
        <v>7</v>
      </c>
      <c r="D1873" s="4" t="s">
        <v>9</v>
      </c>
      <c r="E1873" s="37">
        <v>133</v>
      </c>
      <c r="F1873" s="37">
        <v>124</v>
      </c>
      <c r="G1873" s="6" t="s">
        <v>5</v>
      </c>
      <c r="H1873" s="5">
        <v>65</v>
      </c>
      <c r="I1873" s="4" t="s">
        <v>4</v>
      </c>
      <c r="J1873" s="3" t="s">
        <v>3</v>
      </c>
      <c r="K1873" s="2">
        <v>2019</v>
      </c>
      <c r="L1873" s="38" t="s">
        <v>2</v>
      </c>
      <c r="M1873" s="8" t="s">
        <v>1</v>
      </c>
      <c r="N1873" s="39">
        <v>22</v>
      </c>
    </row>
    <row r="1874" spans="1:14" ht="33.75">
      <c r="A1874" s="36">
        <v>1872</v>
      </c>
      <c r="B1874" s="7" t="s">
        <v>35</v>
      </c>
      <c r="C1874" s="4" t="s">
        <v>7</v>
      </c>
      <c r="D1874" s="4" t="s">
        <v>6</v>
      </c>
      <c r="E1874" s="37">
        <v>89</v>
      </c>
      <c r="F1874" s="37">
        <v>82</v>
      </c>
      <c r="G1874" s="6" t="s">
        <v>5</v>
      </c>
      <c r="H1874" s="5">
        <v>65</v>
      </c>
      <c r="I1874" s="4" t="s">
        <v>4</v>
      </c>
      <c r="J1874" s="3" t="s">
        <v>3</v>
      </c>
      <c r="K1874" s="2">
        <v>2019</v>
      </c>
      <c r="L1874" s="38" t="s">
        <v>2</v>
      </c>
      <c r="M1874" s="8" t="s">
        <v>1</v>
      </c>
      <c r="N1874" s="39">
        <v>22</v>
      </c>
    </row>
    <row r="1875" spans="1:14" ht="25.5">
      <c r="A1875" s="36">
        <v>1873</v>
      </c>
      <c r="B1875" s="7" t="s">
        <v>34</v>
      </c>
      <c r="C1875" s="4" t="s">
        <v>10</v>
      </c>
      <c r="D1875" s="4" t="s">
        <v>9</v>
      </c>
      <c r="E1875" s="37">
        <v>377</v>
      </c>
      <c r="F1875" s="37">
        <v>361</v>
      </c>
      <c r="G1875" s="6" t="s">
        <v>5</v>
      </c>
      <c r="H1875" s="5">
        <v>25</v>
      </c>
      <c r="I1875" s="4" t="s">
        <v>4</v>
      </c>
      <c r="J1875" s="3" t="s">
        <v>3</v>
      </c>
      <c r="K1875" s="2">
        <v>2019</v>
      </c>
      <c r="L1875" s="38" t="s">
        <v>2</v>
      </c>
      <c r="M1875" s="8" t="s">
        <v>1</v>
      </c>
      <c r="N1875" s="39">
        <v>22</v>
      </c>
    </row>
    <row r="1876" spans="1:14" ht="25.5">
      <c r="A1876" s="36">
        <v>1874</v>
      </c>
      <c r="B1876" s="7" t="s">
        <v>34</v>
      </c>
      <c r="C1876" s="4" t="s">
        <v>10</v>
      </c>
      <c r="D1876" s="4" t="s">
        <v>6</v>
      </c>
      <c r="E1876" s="37">
        <v>377</v>
      </c>
      <c r="F1876" s="37">
        <v>361</v>
      </c>
      <c r="G1876" s="6" t="s">
        <v>5</v>
      </c>
      <c r="H1876" s="5">
        <v>25</v>
      </c>
      <c r="I1876" s="4" t="s">
        <v>4</v>
      </c>
      <c r="J1876" s="3" t="s">
        <v>3</v>
      </c>
      <c r="K1876" s="2">
        <v>2019</v>
      </c>
      <c r="L1876" s="38" t="s">
        <v>2</v>
      </c>
      <c r="M1876" s="8" t="s">
        <v>1</v>
      </c>
      <c r="N1876" s="39">
        <v>22</v>
      </c>
    </row>
    <row r="1877" spans="1:14" ht="25.5">
      <c r="A1877" s="36">
        <v>1875</v>
      </c>
      <c r="B1877" s="7" t="s">
        <v>34</v>
      </c>
      <c r="C1877" s="4" t="s">
        <v>7</v>
      </c>
      <c r="D1877" s="4" t="s">
        <v>9</v>
      </c>
      <c r="E1877" s="37">
        <v>133</v>
      </c>
      <c r="F1877" s="37">
        <v>124</v>
      </c>
      <c r="G1877" s="6" t="s">
        <v>5</v>
      </c>
      <c r="H1877" s="5">
        <v>25</v>
      </c>
      <c r="I1877" s="4" t="s">
        <v>4</v>
      </c>
      <c r="J1877" s="3" t="s">
        <v>3</v>
      </c>
      <c r="K1877" s="2">
        <v>2019</v>
      </c>
      <c r="L1877" s="38" t="s">
        <v>2</v>
      </c>
      <c r="M1877" s="8" t="s">
        <v>1</v>
      </c>
      <c r="N1877" s="39">
        <v>22</v>
      </c>
    </row>
    <row r="1878" spans="1:14" ht="25.5">
      <c r="A1878" s="36">
        <v>1876</v>
      </c>
      <c r="B1878" s="7" t="s">
        <v>34</v>
      </c>
      <c r="C1878" s="4" t="s">
        <v>7</v>
      </c>
      <c r="D1878" s="4" t="s">
        <v>6</v>
      </c>
      <c r="E1878" s="37">
        <v>89</v>
      </c>
      <c r="F1878" s="37">
        <v>82</v>
      </c>
      <c r="G1878" s="6" t="s">
        <v>5</v>
      </c>
      <c r="H1878" s="5">
        <v>25</v>
      </c>
      <c r="I1878" s="4" t="s">
        <v>4</v>
      </c>
      <c r="J1878" s="3" t="s">
        <v>3</v>
      </c>
      <c r="K1878" s="2">
        <v>2019</v>
      </c>
      <c r="L1878" s="38" t="s">
        <v>2</v>
      </c>
      <c r="M1878" s="8" t="s">
        <v>1</v>
      </c>
      <c r="N1878" s="39">
        <v>22</v>
      </c>
    </row>
    <row r="1879" spans="1:14" ht="33.75">
      <c r="A1879" s="36">
        <v>1877</v>
      </c>
      <c r="B1879" s="7" t="s">
        <v>33</v>
      </c>
      <c r="C1879" s="4" t="s">
        <v>10</v>
      </c>
      <c r="D1879" s="4" t="s">
        <v>9</v>
      </c>
      <c r="E1879" s="37">
        <v>377</v>
      </c>
      <c r="F1879" s="37">
        <v>361</v>
      </c>
      <c r="G1879" s="6" t="s">
        <v>5</v>
      </c>
      <c r="H1879" s="5">
        <v>34</v>
      </c>
      <c r="I1879" s="4" t="s">
        <v>4</v>
      </c>
      <c r="J1879" s="3" t="s">
        <v>3</v>
      </c>
      <c r="K1879" s="2">
        <v>2019</v>
      </c>
      <c r="L1879" s="38" t="s">
        <v>2</v>
      </c>
      <c r="M1879" s="8" t="s">
        <v>1</v>
      </c>
      <c r="N1879" s="39">
        <v>22</v>
      </c>
    </row>
    <row r="1880" spans="1:14" ht="33.75">
      <c r="A1880" s="36">
        <v>1878</v>
      </c>
      <c r="B1880" s="7" t="s">
        <v>33</v>
      </c>
      <c r="C1880" s="4" t="s">
        <v>10</v>
      </c>
      <c r="D1880" s="4" t="s">
        <v>6</v>
      </c>
      <c r="E1880" s="37">
        <v>377</v>
      </c>
      <c r="F1880" s="37">
        <v>361</v>
      </c>
      <c r="G1880" s="6" t="s">
        <v>5</v>
      </c>
      <c r="H1880" s="5">
        <v>34</v>
      </c>
      <c r="I1880" s="4" t="s">
        <v>4</v>
      </c>
      <c r="J1880" s="3" t="s">
        <v>3</v>
      </c>
      <c r="K1880" s="2">
        <v>2019</v>
      </c>
      <c r="L1880" s="38" t="s">
        <v>2</v>
      </c>
      <c r="M1880" s="8" t="s">
        <v>1</v>
      </c>
      <c r="N1880" s="39">
        <v>22</v>
      </c>
    </row>
    <row r="1881" spans="1:14" ht="33.75">
      <c r="A1881" s="36">
        <v>1879</v>
      </c>
      <c r="B1881" s="7" t="s">
        <v>33</v>
      </c>
      <c r="C1881" s="4" t="s">
        <v>7</v>
      </c>
      <c r="D1881" s="4" t="s">
        <v>9</v>
      </c>
      <c r="E1881" s="37">
        <v>133</v>
      </c>
      <c r="F1881" s="37">
        <v>124</v>
      </c>
      <c r="G1881" s="6" t="s">
        <v>5</v>
      </c>
      <c r="H1881" s="5">
        <v>34</v>
      </c>
      <c r="I1881" s="4" t="s">
        <v>4</v>
      </c>
      <c r="J1881" s="3" t="s">
        <v>3</v>
      </c>
      <c r="K1881" s="2">
        <v>2019</v>
      </c>
      <c r="L1881" s="38" t="s">
        <v>2</v>
      </c>
      <c r="M1881" s="8" t="s">
        <v>1</v>
      </c>
      <c r="N1881" s="39">
        <v>22</v>
      </c>
    </row>
    <row r="1882" spans="1:14" ht="33.75">
      <c r="A1882" s="36">
        <v>1880</v>
      </c>
      <c r="B1882" s="7" t="s">
        <v>33</v>
      </c>
      <c r="C1882" s="4" t="s">
        <v>7</v>
      </c>
      <c r="D1882" s="4" t="s">
        <v>6</v>
      </c>
      <c r="E1882" s="37">
        <v>89</v>
      </c>
      <c r="F1882" s="37">
        <v>82</v>
      </c>
      <c r="G1882" s="6" t="s">
        <v>5</v>
      </c>
      <c r="H1882" s="5">
        <v>34</v>
      </c>
      <c r="I1882" s="4" t="s">
        <v>4</v>
      </c>
      <c r="J1882" s="3" t="s">
        <v>3</v>
      </c>
      <c r="K1882" s="2">
        <v>2019</v>
      </c>
      <c r="L1882" s="38" t="s">
        <v>2</v>
      </c>
      <c r="M1882" s="8" t="s">
        <v>1</v>
      </c>
      <c r="N1882" s="39">
        <v>22</v>
      </c>
    </row>
    <row r="1883" spans="1:14" ht="33.75">
      <c r="A1883" s="36">
        <v>1881</v>
      </c>
      <c r="B1883" s="7" t="s">
        <v>32</v>
      </c>
      <c r="C1883" s="4" t="s">
        <v>10</v>
      </c>
      <c r="D1883" s="4" t="s">
        <v>9</v>
      </c>
      <c r="E1883" s="37">
        <v>377</v>
      </c>
      <c r="F1883" s="37">
        <v>361</v>
      </c>
      <c r="G1883" s="6" t="s">
        <v>5</v>
      </c>
      <c r="H1883" s="5">
        <v>36.5</v>
      </c>
      <c r="I1883" s="4" t="s">
        <v>4</v>
      </c>
      <c r="J1883" s="3" t="s">
        <v>3</v>
      </c>
      <c r="K1883" s="2">
        <v>2019</v>
      </c>
      <c r="L1883" s="38" t="s">
        <v>2</v>
      </c>
      <c r="M1883" s="8" t="s">
        <v>1</v>
      </c>
      <c r="N1883" s="39">
        <v>22</v>
      </c>
    </row>
    <row r="1884" spans="1:14" ht="33.75">
      <c r="A1884" s="36">
        <v>1882</v>
      </c>
      <c r="B1884" s="7" t="s">
        <v>32</v>
      </c>
      <c r="C1884" s="4" t="s">
        <v>10</v>
      </c>
      <c r="D1884" s="4" t="s">
        <v>6</v>
      </c>
      <c r="E1884" s="37">
        <v>377</v>
      </c>
      <c r="F1884" s="37">
        <v>361</v>
      </c>
      <c r="G1884" s="6" t="s">
        <v>5</v>
      </c>
      <c r="H1884" s="5">
        <v>36.5</v>
      </c>
      <c r="I1884" s="4" t="s">
        <v>4</v>
      </c>
      <c r="J1884" s="3" t="s">
        <v>3</v>
      </c>
      <c r="K1884" s="2">
        <v>2019</v>
      </c>
      <c r="L1884" s="38" t="s">
        <v>2</v>
      </c>
      <c r="M1884" s="8" t="s">
        <v>1</v>
      </c>
      <c r="N1884" s="39">
        <v>22</v>
      </c>
    </row>
    <row r="1885" spans="1:14" ht="33.75">
      <c r="A1885" s="36">
        <v>1883</v>
      </c>
      <c r="B1885" s="7" t="s">
        <v>32</v>
      </c>
      <c r="C1885" s="4" t="s">
        <v>7</v>
      </c>
      <c r="D1885" s="4" t="s">
        <v>9</v>
      </c>
      <c r="E1885" s="37">
        <v>133</v>
      </c>
      <c r="F1885" s="37">
        <v>124</v>
      </c>
      <c r="G1885" s="6" t="s">
        <v>5</v>
      </c>
      <c r="H1885" s="5">
        <v>36.5</v>
      </c>
      <c r="I1885" s="4" t="s">
        <v>4</v>
      </c>
      <c r="J1885" s="3" t="s">
        <v>3</v>
      </c>
      <c r="K1885" s="2">
        <v>2019</v>
      </c>
      <c r="L1885" s="38" t="s">
        <v>2</v>
      </c>
      <c r="M1885" s="8" t="s">
        <v>1</v>
      </c>
      <c r="N1885" s="39">
        <v>22</v>
      </c>
    </row>
    <row r="1886" spans="1:14" ht="33.75">
      <c r="A1886" s="36">
        <v>1884</v>
      </c>
      <c r="B1886" s="7" t="s">
        <v>32</v>
      </c>
      <c r="C1886" s="4" t="s">
        <v>7</v>
      </c>
      <c r="D1886" s="4" t="s">
        <v>6</v>
      </c>
      <c r="E1886" s="37">
        <v>89</v>
      </c>
      <c r="F1886" s="37">
        <v>82</v>
      </c>
      <c r="G1886" s="6" t="s">
        <v>5</v>
      </c>
      <c r="H1886" s="5">
        <v>36.5</v>
      </c>
      <c r="I1886" s="4" t="s">
        <v>4</v>
      </c>
      <c r="J1886" s="3" t="s">
        <v>3</v>
      </c>
      <c r="K1886" s="2">
        <v>2019</v>
      </c>
      <c r="L1886" s="38" t="s">
        <v>2</v>
      </c>
      <c r="M1886" s="8" t="s">
        <v>1</v>
      </c>
      <c r="N1886" s="39">
        <v>22</v>
      </c>
    </row>
    <row r="1887" spans="1:14" ht="33.75">
      <c r="A1887" s="36">
        <v>1885</v>
      </c>
      <c r="B1887" s="7" t="s">
        <v>31</v>
      </c>
      <c r="C1887" s="4" t="s">
        <v>10</v>
      </c>
      <c r="D1887" s="4" t="s">
        <v>9</v>
      </c>
      <c r="E1887" s="37">
        <v>273</v>
      </c>
      <c r="F1887" s="37">
        <v>259</v>
      </c>
      <c r="G1887" s="6" t="s">
        <v>5</v>
      </c>
      <c r="H1887" s="5">
        <v>11.5</v>
      </c>
      <c r="I1887" s="4" t="s">
        <v>4</v>
      </c>
      <c r="J1887" s="3" t="s">
        <v>3</v>
      </c>
      <c r="K1887" s="2">
        <v>2019</v>
      </c>
      <c r="L1887" s="38" t="s">
        <v>2</v>
      </c>
      <c r="M1887" s="8" t="s">
        <v>1</v>
      </c>
      <c r="N1887" s="39">
        <v>22</v>
      </c>
    </row>
    <row r="1888" spans="1:14" ht="33.75">
      <c r="A1888" s="36">
        <v>1886</v>
      </c>
      <c r="B1888" s="7" t="s">
        <v>31</v>
      </c>
      <c r="C1888" s="4" t="s">
        <v>10</v>
      </c>
      <c r="D1888" s="4" t="s">
        <v>6</v>
      </c>
      <c r="E1888" s="37">
        <v>273</v>
      </c>
      <c r="F1888" s="37">
        <v>259</v>
      </c>
      <c r="G1888" s="6" t="s">
        <v>5</v>
      </c>
      <c r="H1888" s="5">
        <v>11.5</v>
      </c>
      <c r="I1888" s="4" t="s">
        <v>4</v>
      </c>
      <c r="J1888" s="3" t="s">
        <v>3</v>
      </c>
      <c r="K1888" s="2">
        <v>2019</v>
      </c>
      <c r="L1888" s="38" t="s">
        <v>2</v>
      </c>
      <c r="M1888" s="8" t="s">
        <v>1</v>
      </c>
      <c r="N1888" s="39">
        <v>22</v>
      </c>
    </row>
    <row r="1889" spans="1:14" ht="33.75">
      <c r="A1889" s="36">
        <v>1887</v>
      </c>
      <c r="B1889" s="7" t="s">
        <v>31</v>
      </c>
      <c r="C1889" s="4" t="s">
        <v>7</v>
      </c>
      <c r="D1889" s="4" t="s">
        <v>9</v>
      </c>
      <c r="E1889" s="37">
        <v>108</v>
      </c>
      <c r="F1889" s="37">
        <v>100</v>
      </c>
      <c r="G1889" s="6" t="s">
        <v>5</v>
      </c>
      <c r="H1889" s="5">
        <v>11.5</v>
      </c>
      <c r="I1889" s="4" t="s">
        <v>4</v>
      </c>
      <c r="J1889" s="3" t="s">
        <v>3</v>
      </c>
      <c r="K1889" s="2">
        <v>2019</v>
      </c>
      <c r="L1889" s="38" t="s">
        <v>2</v>
      </c>
      <c r="M1889" s="8" t="s">
        <v>1</v>
      </c>
      <c r="N1889" s="39">
        <v>22</v>
      </c>
    </row>
    <row r="1890" spans="1:14" ht="33.75">
      <c r="A1890" s="36">
        <v>1888</v>
      </c>
      <c r="B1890" s="7" t="s">
        <v>31</v>
      </c>
      <c r="C1890" s="4" t="s">
        <v>7</v>
      </c>
      <c r="D1890" s="4" t="s">
        <v>6</v>
      </c>
      <c r="E1890" s="37">
        <v>76</v>
      </c>
      <c r="F1890" s="37">
        <v>69</v>
      </c>
      <c r="G1890" s="6" t="s">
        <v>5</v>
      </c>
      <c r="H1890" s="5">
        <v>11.5</v>
      </c>
      <c r="I1890" s="4" t="s">
        <v>4</v>
      </c>
      <c r="J1890" s="3" t="s">
        <v>3</v>
      </c>
      <c r="K1890" s="2">
        <v>2019</v>
      </c>
      <c r="L1890" s="38" t="s">
        <v>2</v>
      </c>
      <c r="M1890" s="8" t="s">
        <v>1</v>
      </c>
      <c r="N1890" s="39">
        <v>22</v>
      </c>
    </row>
    <row r="1891" spans="1:14" ht="33.75">
      <c r="A1891" s="36">
        <v>1889</v>
      </c>
      <c r="B1891" s="7" t="s">
        <v>30</v>
      </c>
      <c r="C1891" s="4" t="s">
        <v>10</v>
      </c>
      <c r="D1891" s="4" t="s">
        <v>9</v>
      </c>
      <c r="E1891" s="37">
        <v>273</v>
      </c>
      <c r="F1891" s="37">
        <v>259</v>
      </c>
      <c r="G1891" s="6" t="s">
        <v>5</v>
      </c>
      <c r="H1891" s="5">
        <v>39</v>
      </c>
      <c r="I1891" s="4" t="s">
        <v>4</v>
      </c>
      <c r="J1891" s="3" t="s">
        <v>3</v>
      </c>
      <c r="K1891" s="2">
        <v>2019</v>
      </c>
      <c r="L1891" s="38" t="s">
        <v>2</v>
      </c>
      <c r="M1891" s="8" t="s">
        <v>1</v>
      </c>
      <c r="N1891" s="39">
        <v>22</v>
      </c>
    </row>
    <row r="1892" spans="1:14" ht="33.75">
      <c r="A1892" s="36">
        <v>1890</v>
      </c>
      <c r="B1892" s="7" t="s">
        <v>30</v>
      </c>
      <c r="C1892" s="4" t="s">
        <v>10</v>
      </c>
      <c r="D1892" s="4" t="s">
        <v>6</v>
      </c>
      <c r="E1892" s="37">
        <v>273</v>
      </c>
      <c r="F1892" s="37">
        <v>259</v>
      </c>
      <c r="G1892" s="6" t="s">
        <v>5</v>
      </c>
      <c r="H1892" s="5">
        <v>39</v>
      </c>
      <c r="I1892" s="4" t="s">
        <v>4</v>
      </c>
      <c r="J1892" s="3" t="s">
        <v>3</v>
      </c>
      <c r="K1892" s="2">
        <v>2019</v>
      </c>
      <c r="L1892" s="38" t="s">
        <v>2</v>
      </c>
      <c r="M1892" s="8" t="s">
        <v>1</v>
      </c>
      <c r="N1892" s="39">
        <v>22</v>
      </c>
    </row>
    <row r="1893" spans="1:14" ht="33.75">
      <c r="A1893" s="36">
        <v>1891</v>
      </c>
      <c r="B1893" s="7" t="s">
        <v>30</v>
      </c>
      <c r="C1893" s="4" t="s">
        <v>7</v>
      </c>
      <c r="D1893" s="4" t="s">
        <v>9</v>
      </c>
      <c r="E1893" s="37">
        <v>108</v>
      </c>
      <c r="F1893" s="37">
        <v>100</v>
      </c>
      <c r="G1893" s="6" t="s">
        <v>5</v>
      </c>
      <c r="H1893" s="5">
        <v>39</v>
      </c>
      <c r="I1893" s="4" t="s">
        <v>4</v>
      </c>
      <c r="J1893" s="3" t="s">
        <v>3</v>
      </c>
      <c r="K1893" s="2">
        <v>2019</v>
      </c>
      <c r="L1893" s="38" t="s">
        <v>2</v>
      </c>
      <c r="M1893" s="8" t="s">
        <v>1</v>
      </c>
      <c r="N1893" s="39">
        <v>22</v>
      </c>
    </row>
    <row r="1894" spans="1:14" ht="33.75">
      <c r="A1894" s="36">
        <v>1892</v>
      </c>
      <c r="B1894" s="7" t="s">
        <v>30</v>
      </c>
      <c r="C1894" s="4" t="s">
        <v>7</v>
      </c>
      <c r="D1894" s="4" t="s">
        <v>6</v>
      </c>
      <c r="E1894" s="37">
        <v>76</v>
      </c>
      <c r="F1894" s="37">
        <v>69</v>
      </c>
      <c r="G1894" s="6" t="s">
        <v>5</v>
      </c>
      <c r="H1894" s="5">
        <v>39</v>
      </c>
      <c r="I1894" s="4" t="s">
        <v>4</v>
      </c>
      <c r="J1894" s="3" t="s">
        <v>3</v>
      </c>
      <c r="K1894" s="2">
        <v>2019</v>
      </c>
      <c r="L1894" s="38" t="s">
        <v>2</v>
      </c>
      <c r="M1894" s="8" t="s">
        <v>1</v>
      </c>
      <c r="N1894" s="39">
        <v>22</v>
      </c>
    </row>
    <row r="1895" spans="1:14" ht="33.75">
      <c r="A1895" s="36">
        <v>1893</v>
      </c>
      <c r="B1895" s="7" t="s">
        <v>29</v>
      </c>
      <c r="C1895" s="4" t="s">
        <v>10</v>
      </c>
      <c r="D1895" s="4" t="s">
        <v>9</v>
      </c>
      <c r="E1895" s="37">
        <v>273</v>
      </c>
      <c r="F1895" s="37">
        <v>259</v>
      </c>
      <c r="G1895" s="6" t="s">
        <v>5</v>
      </c>
      <c r="H1895" s="5">
        <v>24</v>
      </c>
      <c r="I1895" s="4" t="s">
        <v>4</v>
      </c>
      <c r="J1895" s="3" t="s">
        <v>3</v>
      </c>
      <c r="K1895" s="2">
        <v>2019</v>
      </c>
      <c r="L1895" s="38" t="s">
        <v>2</v>
      </c>
      <c r="M1895" s="8" t="s">
        <v>1</v>
      </c>
      <c r="N1895" s="39">
        <v>22</v>
      </c>
    </row>
    <row r="1896" spans="1:14" ht="33.75">
      <c r="A1896" s="36">
        <v>1894</v>
      </c>
      <c r="B1896" s="7" t="s">
        <v>29</v>
      </c>
      <c r="C1896" s="4" t="s">
        <v>10</v>
      </c>
      <c r="D1896" s="4" t="s">
        <v>6</v>
      </c>
      <c r="E1896" s="37">
        <v>273</v>
      </c>
      <c r="F1896" s="37">
        <v>259</v>
      </c>
      <c r="G1896" s="6" t="s">
        <v>5</v>
      </c>
      <c r="H1896" s="5">
        <v>24</v>
      </c>
      <c r="I1896" s="4" t="s">
        <v>4</v>
      </c>
      <c r="J1896" s="3" t="s">
        <v>3</v>
      </c>
      <c r="K1896" s="2">
        <v>2019</v>
      </c>
      <c r="L1896" s="38" t="s">
        <v>2</v>
      </c>
      <c r="M1896" s="8" t="s">
        <v>1</v>
      </c>
      <c r="N1896" s="39">
        <v>22</v>
      </c>
    </row>
    <row r="1897" spans="1:14" ht="33.75">
      <c r="A1897" s="36">
        <v>1895</v>
      </c>
      <c r="B1897" s="7" t="s">
        <v>29</v>
      </c>
      <c r="C1897" s="4" t="s">
        <v>7</v>
      </c>
      <c r="D1897" s="4" t="s">
        <v>9</v>
      </c>
      <c r="E1897" s="37">
        <v>108</v>
      </c>
      <c r="F1897" s="37">
        <v>100</v>
      </c>
      <c r="G1897" s="6" t="s">
        <v>5</v>
      </c>
      <c r="H1897" s="5">
        <v>24</v>
      </c>
      <c r="I1897" s="4" t="s">
        <v>4</v>
      </c>
      <c r="J1897" s="3" t="s">
        <v>3</v>
      </c>
      <c r="K1897" s="2">
        <v>2019</v>
      </c>
      <c r="L1897" s="38" t="s">
        <v>2</v>
      </c>
      <c r="M1897" s="8" t="s">
        <v>1</v>
      </c>
      <c r="N1897" s="39">
        <v>22</v>
      </c>
    </row>
    <row r="1898" spans="1:14" ht="33.75">
      <c r="A1898" s="36">
        <v>1896</v>
      </c>
      <c r="B1898" s="7" t="s">
        <v>29</v>
      </c>
      <c r="C1898" s="4" t="s">
        <v>7</v>
      </c>
      <c r="D1898" s="4" t="s">
        <v>6</v>
      </c>
      <c r="E1898" s="37">
        <v>76</v>
      </c>
      <c r="F1898" s="37">
        <v>69</v>
      </c>
      <c r="G1898" s="6" t="s">
        <v>5</v>
      </c>
      <c r="H1898" s="5">
        <v>24</v>
      </c>
      <c r="I1898" s="4" t="s">
        <v>4</v>
      </c>
      <c r="J1898" s="3" t="s">
        <v>3</v>
      </c>
      <c r="K1898" s="2">
        <v>2019</v>
      </c>
      <c r="L1898" s="38" t="s">
        <v>2</v>
      </c>
      <c r="M1898" s="8" t="s">
        <v>1</v>
      </c>
      <c r="N1898" s="39">
        <v>22</v>
      </c>
    </row>
    <row r="1899" spans="1:14" ht="33.75">
      <c r="A1899" s="36">
        <v>1897</v>
      </c>
      <c r="B1899" s="7" t="s">
        <v>28</v>
      </c>
      <c r="C1899" s="4" t="s">
        <v>10</v>
      </c>
      <c r="D1899" s="4" t="s">
        <v>9</v>
      </c>
      <c r="E1899" s="37">
        <v>273</v>
      </c>
      <c r="F1899" s="37">
        <v>259</v>
      </c>
      <c r="G1899" s="6" t="s">
        <v>5</v>
      </c>
      <c r="H1899" s="5">
        <v>38.5</v>
      </c>
      <c r="I1899" s="4" t="s">
        <v>4</v>
      </c>
      <c r="J1899" s="3" t="s">
        <v>3</v>
      </c>
      <c r="K1899" s="2">
        <v>2019</v>
      </c>
      <c r="L1899" s="38" t="s">
        <v>2</v>
      </c>
      <c r="M1899" s="8" t="s">
        <v>1</v>
      </c>
      <c r="N1899" s="39">
        <v>22</v>
      </c>
    </row>
    <row r="1900" spans="1:14" ht="33.75">
      <c r="A1900" s="36">
        <v>1898</v>
      </c>
      <c r="B1900" s="7" t="s">
        <v>28</v>
      </c>
      <c r="C1900" s="4" t="s">
        <v>10</v>
      </c>
      <c r="D1900" s="4" t="s">
        <v>6</v>
      </c>
      <c r="E1900" s="37">
        <v>273</v>
      </c>
      <c r="F1900" s="37">
        <v>259</v>
      </c>
      <c r="G1900" s="6" t="s">
        <v>5</v>
      </c>
      <c r="H1900" s="5">
        <v>38.5</v>
      </c>
      <c r="I1900" s="4" t="s">
        <v>4</v>
      </c>
      <c r="J1900" s="3" t="s">
        <v>3</v>
      </c>
      <c r="K1900" s="2">
        <v>2019</v>
      </c>
      <c r="L1900" s="38" t="s">
        <v>2</v>
      </c>
      <c r="M1900" s="8" t="s">
        <v>1</v>
      </c>
      <c r="N1900" s="39">
        <v>22</v>
      </c>
    </row>
    <row r="1901" spans="1:14" ht="33.75">
      <c r="A1901" s="36">
        <v>1899</v>
      </c>
      <c r="B1901" s="7" t="s">
        <v>28</v>
      </c>
      <c r="C1901" s="4" t="s">
        <v>7</v>
      </c>
      <c r="D1901" s="4" t="s">
        <v>9</v>
      </c>
      <c r="E1901" s="37">
        <v>108</v>
      </c>
      <c r="F1901" s="37">
        <v>100</v>
      </c>
      <c r="G1901" s="6" t="s">
        <v>5</v>
      </c>
      <c r="H1901" s="5">
        <v>38.5</v>
      </c>
      <c r="I1901" s="4" t="s">
        <v>4</v>
      </c>
      <c r="J1901" s="3" t="s">
        <v>3</v>
      </c>
      <c r="K1901" s="2">
        <v>2019</v>
      </c>
      <c r="L1901" s="38" t="s">
        <v>2</v>
      </c>
      <c r="M1901" s="8" t="s">
        <v>1</v>
      </c>
      <c r="N1901" s="39">
        <v>22</v>
      </c>
    </row>
    <row r="1902" spans="1:14" ht="33.75">
      <c r="A1902" s="36">
        <v>1900</v>
      </c>
      <c r="B1902" s="7" t="s">
        <v>28</v>
      </c>
      <c r="C1902" s="4" t="s">
        <v>7</v>
      </c>
      <c r="D1902" s="4" t="s">
        <v>6</v>
      </c>
      <c r="E1902" s="37">
        <v>76</v>
      </c>
      <c r="F1902" s="37">
        <v>69</v>
      </c>
      <c r="G1902" s="6" t="s">
        <v>5</v>
      </c>
      <c r="H1902" s="5">
        <v>38.5</v>
      </c>
      <c r="I1902" s="4" t="s">
        <v>4</v>
      </c>
      <c r="J1902" s="3" t="s">
        <v>3</v>
      </c>
      <c r="K1902" s="2">
        <v>2019</v>
      </c>
      <c r="L1902" s="38" t="s">
        <v>2</v>
      </c>
      <c r="M1902" s="8" t="s">
        <v>1</v>
      </c>
      <c r="N1902" s="39">
        <v>22</v>
      </c>
    </row>
    <row r="1903" spans="1:14" ht="33.75">
      <c r="A1903" s="36">
        <v>1901</v>
      </c>
      <c r="B1903" s="7" t="s">
        <v>27</v>
      </c>
      <c r="C1903" s="4" t="s">
        <v>10</v>
      </c>
      <c r="D1903" s="4" t="s">
        <v>9</v>
      </c>
      <c r="E1903" s="37">
        <v>273</v>
      </c>
      <c r="F1903" s="37">
        <v>259</v>
      </c>
      <c r="G1903" s="6" t="s">
        <v>5</v>
      </c>
      <c r="H1903" s="5">
        <v>16.5</v>
      </c>
      <c r="I1903" s="4" t="s">
        <v>4</v>
      </c>
      <c r="J1903" s="3" t="s">
        <v>3</v>
      </c>
      <c r="K1903" s="2">
        <v>2019</v>
      </c>
      <c r="L1903" s="38" t="s">
        <v>2</v>
      </c>
      <c r="M1903" s="8" t="s">
        <v>1</v>
      </c>
      <c r="N1903" s="39">
        <v>22</v>
      </c>
    </row>
    <row r="1904" spans="1:14" ht="33.75">
      <c r="A1904" s="36">
        <v>1902</v>
      </c>
      <c r="B1904" s="7" t="s">
        <v>27</v>
      </c>
      <c r="C1904" s="4" t="s">
        <v>10</v>
      </c>
      <c r="D1904" s="4" t="s">
        <v>6</v>
      </c>
      <c r="E1904" s="37">
        <v>273</v>
      </c>
      <c r="F1904" s="37">
        <v>259</v>
      </c>
      <c r="G1904" s="6" t="s">
        <v>5</v>
      </c>
      <c r="H1904" s="5">
        <v>16.5</v>
      </c>
      <c r="I1904" s="4" t="s">
        <v>4</v>
      </c>
      <c r="J1904" s="3" t="s">
        <v>3</v>
      </c>
      <c r="K1904" s="2">
        <v>2019</v>
      </c>
      <c r="L1904" s="38" t="s">
        <v>2</v>
      </c>
      <c r="M1904" s="8" t="s">
        <v>1</v>
      </c>
      <c r="N1904" s="39">
        <v>22</v>
      </c>
    </row>
    <row r="1905" spans="1:14" ht="33.75">
      <c r="A1905" s="36">
        <v>1903</v>
      </c>
      <c r="B1905" s="7" t="s">
        <v>27</v>
      </c>
      <c r="C1905" s="4" t="s">
        <v>7</v>
      </c>
      <c r="D1905" s="4" t="s">
        <v>9</v>
      </c>
      <c r="E1905" s="37">
        <v>108</v>
      </c>
      <c r="F1905" s="37">
        <v>100</v>
      </c>
      <c r="G1905" s="6" t="s">
        <v>5</v>
      </c>
      <c r="H1905" s="5">
        <v>16.5</v>
      </c>
      <c r="I1905" s="4" t="s">
        <v>4</v>
      </c>
      <c r="J1905" s="3" t="s">
        <v>3</v>
      </c>
      <c r="K1905" s="2">
        <v>2019</v>
      </c>
      <c r="L1905" s="38" t="s">
        <v>2</v>
      </c>
      <c r="M1905" s="8" t="s">
        <v>1</v>
      </c>
      <c r="N1905" s="39">
        <v>22</v>
      </c>
    </row>
    <row r="1906" spans="1:14" ht="33.75">
      <c r="A1906" s="36">
        <v>1904</v>
      </c>
      <c r="B1906" s="7" t="s">
        <v>27</v>
      </c>
      <c r="C1906" s="4" t="s">
        <v>7</v>
      </c>
      <c r="D1906" s="4" t="s">
        <v>6</v>
      </c>
      <c r="E1906" s="37">
        <v>76</v>
      </c>
      <c r="F1906" s="37">
        <v>69</v>
      </c>
      <c r="G1906" s="6" t="s">
        <v>5</v>
      </c>
      <c r="H1906" s="5">
        <v>16.5</v>
      </c>
      <c r="I1906" s="4" t="s">
        <v>4</v>
      </c>
      <c r="J1906" s="3" t="s">
        <v>3</v>
      </c>
      <c r="K1906" s="2">
        <v>2019</v>
      </c>
      <c r="L1906" s="38" t="s">
        <v>2</v>
      </c>
      <c r="M1906" s="8" t="s">
        <v>1</v>
      </c>
      <c r="N1906" s="39">
        <v>22</v>
      </c>
    </row>
    <row r="1907" spans="1:14" ht="33.75">
      <c r="A1907" s="36">
        <v>1905</v>
      </c>
      <c r="B1907" s="7" t="s">
        <v>26</v>
      </c>
      <c r="C1907" s="4" t="s">
        <v>10</v>
      </c>
      <c r="D1907" s="4" t="s">
        <v>9</v>
      </c>
      <c r="E1907" s="37">
        <v>273</v>
      </c>
      <c r="F1907" s="37">
        <v>259</v>
      </c>
      <c r="G1907" s="6" t="s">
        <v>5</v>
      </c>
      <c r="H1907" s="5">
        <v>13</v>
      </c>
      <c r="I1907" s="4" t="s">
        <v>4</v>
      </c>
      <c r="J1907" s="3" t="s">
        <v>3</v>
      </c>
      <c r="K1907" s="2">
        <v>2019</v>
      </c>
      <c r="L1907" s="38" t="s">
        <v>2</v>
      </c>
      <c r="M1907" s="8" t="s">
        <v>1</v>
      </c>
      <c r="N1907" s="39">
        <v>22</v>
      </c>
    </row>
    <row r="1908" spans="1:14" ht="33.75">
      <c r="A1908" s="36">
        <v>1906</v>
      </c>
      <c r="B1908" s="7" t="s">
        <v>26</v>
      </c>
      <c r="C1908" s="4" t="s">
        <v>10</v>
      </c>
      <c r="D1908" s="4" t="s">
        <v>6</v>
      </c>
      <c r="E1908" s="37">
        <v>273</v>
      </c>
      <c r="F1908" s="37">
        <v>259</v>
      </c>
      <c r="G1908" s="6" t="s">
        <v>5</v>
      </c>
      <c r="H1908" s="5">
        <v>13</v>
      </c>
      <c r="I1908" s="4" t="s">
        <v>4</v>
      </c>
      <c r="J1908" s="3" t="s">
        <v>3</v>
      </c>
      <c r="K1908" s="2">
        <v>2019</v>
      </c>
      <c r="L1908" s="38" t="s">
        <v>2</v>
      </c>
      <c r="M1908" s="8" t="s">
        <v>1</v>
      </c>
      <c r="N1908" s="39">
        <v>22</v>
      </c>
    </row>
    <row r="1909" spans="1:14" ht="33.75">
      <c r="A1909" s="36">
        <v>1907</v>
      </c>
      <c r="B1909" s="7" t="s">
        <v>26</v>
      </c>
      <c r="C1909" s="4" t="s">
        <v>7</v>
      </c>
      <c r="D1909" s="4" t="s">
        <v>9</v>
      </c>
      <c r="E1909" s="37">
        <v>108</v>
      </c>
      <c r="F1909" s="37">
        <v>100</v>
      </c>
      <c r="G1909" s="6" t="s">
        <v>5</v>
      </c>
      <c r="H1909" s="5">
        <v>13</v>
      </c>
      <c r="I1909" s="4" t="s">
        <v>4</v>
      </c>
      <c r="J1909" s="3" t="s">
        <v>3</v>
      </c>
      <c r="K1909" s="2">
        <v>2019</v>
      </c>
      <c r="L1909" s="38" t="s">
        <v>2</v>
      </c>
      <c r="M1909" s="8" t="s">
        <v>1</v>
      </c>
      <c r="N1909" s="39">
        <v>22</v>
      </c>
    </row>
    <row r="1910" spans="1:14" ht="33.75">
      <c r="A1910" s="36">
        <v>1908</v>
      </c>
      <c r="B1910" s="7" t="s">
        <v>26</v>
      </c>
      <c r="C1910" s="4" t="s">
        <v>7</v>
      </c>
      <c r="D1910" s="4" t="s">
        <v>6</v>
      </c>
      <c r="E1910" s="37">
        <v>76</v>
      </c>
      <c r="F1910" s="37">
        <v>69</v>
      </c>
      <c r="G1910" s="6" t="s">
        <v>5</v>
      </c>
      <c r="H1910" s="5">
        <v>13</v>
      </c>
      <c r="I1910" s="4" t="s">
        <v>4</v>
      </c>
      <c r="J1910" s="3" t="s">
        <v>3</v>
      </c>
      <c r="K1910" s="2">
        <v>2019</v>
      </c>
      <c r="L1910" s="38" t="s">
        <v>2</v>
      </c>
      <c r="M1910" s="8" t="s">
        <v>1</v>
      </c>
      <c r="N1910" s="39">
        <v>22</v>
      </c>
    </row>
    <row r="1911" spans="1:14" ht="33.75">
      <c r="A1911" s="36">
        <v>1909</v>
      </c>
      <c r="B1911" s="7" t="s">
        <v>25</v>
      </c>
      <c r="C1911" s="4" t="s">
        <v>10</v>
      </c>
      <c r="D1911" s="4" t="s">
        <v>9</v>
      </c>
      <c r="E1911" s="37">
        <v>273</v>
      </c>
      <c r="F1911" s="37">
        <v>259</v>
      </c>
      <c r="G1911" s="6" t="s">
        <v>5</v>
      </c>
      <c r="H1911" s="5">
        <v>10</v>
      </c>
      <c r="I1911" s="4" t="s">
        <v>4</v>
      </c>
      <c r="J1911" s="3" t="s">
        <v>3</v>
      </c>
      <c r="K1911" s="2">
        <v>2019</v>
      </c>
      <c r="L1911" s="38" t="s">
        <v>2</v>
      </c>
      <c r="M1911" s="8" t="s">
        <v>1</v>
      </c>
      <c r="N1911" s="39">
        <v>22</v>
      </c>
    </row>
    <row r="1912" spans="1:14" ht="33.75">
      <c r="A1912" s="36">
        <v>1910</v>
      </c>
      <c r="B1912" s="7" t="s">
        <v>25</v>
      </c>
      <c r="C1912" s="4" t="s">
        <v>10</v>
      </c>
      <c r="D1912" s="4" t="s">
        <v>6</v>
      </c>
      <c r="E1912" s="37">
        <v>273</v>
      </c>
      <c r="F1912" s="37">
        <v>259</v>
      </c>
      <c r="G1912" s="6" t="s">
        <v>5</v>
      </c>
      <c r="H1912" s="5">
        <v>10</v>
      </c>
      <c r="I1912" s="4" t="s">
        <v>4</v>
      </c>
      <c r="J1912" s="3" t="s">
        <v>3</v>
      </c>
      <c r="K1912" s="2">
        <v>2019</v>
      </c>
      <c r="L1912" s="38" t="s">
        <v>2</v>
      </c>
      <c r="M1912" s="8" t="s">
        <v>1</v>
      </c>
      <c r="N1912" s="39">
        <v>22</v>
      </c>
    </row>
    <row r="1913" spans="1:14" ht="33.75">
      <c r="A1913" s="36">
        <v>1911</v>
      </c>
      <c r="B1913" s="7" t="s">
        <v>25</v>
      </c>
      <c r="C1913" s="4" t="s">
        <v>7</v>
      </c>
      <c r="D1913" s="4" t="s">
        <v>9</v>
      </c>
      <c r="E1913" s="37">
        <v>108</v>
      </c>
      <c r="F1913" s="37">
        <v>100</v>
      </c>
      <c r="G1913" s="6" t="s">
        <v>5</v>
      </c>
      <c r="H1913" s="5">
        <v>10</v>
      </c>
      <c r="I1913" s="4" t="s">
        <v>4</v>
      </c>
      <c r="J1913" s="3" t="s">
        <v>3</v>
      </c>
      <c r="K1913" s="2">
        <v>2019</v>
      </c>
      <c r="L1913" s="38" t="s">
        <v>2</v>
      </c>
      <c r="M1913" s="8" t="s">
        <v>1</v>
      </c>
      <c r="N1913" s="39">
        <v>22</v>
      </c>
    </row>
    <row r="1914" spans="1:14" ht="33.75">
      <c r="A1914" s="36">
        <v>1912</v>
      </c>
      <c r="B1914" s="7" t="s">
        <v>25</v>
      </c>
      <c r="C1914" s="4" t="s">
        <v>7</v>
      </c>
      <c r="D1914" s="4" t="s">
        <v>6</v>
      </c>
      <c r="E1914" s="37">
        <v>76</v>
      </c>
      <c r="F1914" s="37">
        <v>69</v>
      </c>
      <c r="G1914" s="6" t="s">
        <v>5</v>
      </c>
      <c r="H1914" s="5">
        <v>10</v>
      </c>
      <c r="I1914" s="4" t="s">
        <v>4</v>
      </c>
      <c r="J1914" s="3" t="s">
        <v>3</v>
      </c>
      <c r="K1914" s="2">
        <v>2019</v>
      </c>
      <c r="L1914" s="38" t="s">
        <v>2</v>
      </c>
      <c r="M1914" s="8" t="s">
        <v>1</v>
      </c>
      <c r="N1914" s="39">
        <v>22</v>
      </c>
    </row>
    <row r="1915" spans="1:14" ht="33.75">
      <c r="A1915" s="36">
        <v>1913</v>
      </c>
      <c r="B1915" s="7" t="s">
        <v>24</v>
      </c>
      <c r="C1915" s="4" t="s">
        <v>10</v>
      </c>
      <c r="D1915" s="4" t="s">
        <v>9</v>
      </c>
      <c r="E1915" s="37">
        <v>273</v>
      </c>
      <c r="F1915" s="37">
        <v>259</v>
      </c>
      <c r="G1915" s="6" t="s">
        <v>5</v>
      </c>
      <c r="H1915" s="5">
        <v>101.00000000000001</v>
      </c>
      <c r="I1915" s="4" t="s">
        <v>4</v>
      </c>
      <c r="J1915" s="3" t="s">
        <v>3</v>
      </c>
      <c r="K1915" s="2">
        <v>2019</v>
      </c>
      <c r="L1915" s="38" t="s">
        <v>2</v>
      </c>
      <c r="M1915" s="8" t="s">
        <v>1</v>
      </c>
      <c r="N1915" s="39">
        <v>22</v>
      </c>
    </row>
    <row r="1916" spans="1:14" ht="33.75">
      <c r="A1916" s="36">
        <v>1914</v>
      </c>
      <c r="B1916" s="7" t="s">
        <v>24</v>
      </c>
      <c r="C1916" s="4" t="s">
        <v>10</v>
      </c>
      <c r="D1916" s="4" t="s">
        <v>6</v>
      </c>
      <c r="E1916" s="37">
        <v>273</v>
      </c>
      <c r="F1916" s="37">
        <v>259</v>
      </c>
      <c r="G1916" s="6" t="s">
        <v>5</v>
      </c>
      <c r="H1916" s="5">
        <v>101.00000000000001</v>
      </c>
      <c r="I1916" s="4" t="s">
        <v>4</v>
      </c>
      <c r="J1916" s="3" t="s">
        <v>3</v>
      </c>
      <c r="K1916" s="2">
        <v>2019</v>
      </c>
      <c r="L1916" s="38" t="s">
        <v>2</v>
      </c>
      <c r="M1916" s="8" t="s">
        <v>1</v>
      </c>
      <c r="N1916" s="39">
        <v>22</v>
      </c>
    </row>
    <row r="1917" spans="1:14" ht="33.75">
      <c r="A1917" s="36">
        <v>1915</v>
      </c>
      <c r="B1917" s="7" t="s">
        <v>24</v>
      </c>
      <c r="C1917" s="4" t="s">
        <v>7</v>
      </c>
      <c r="D1917" s="4" t="s">
        <v>9</v>
      </c>
      <c r="E1917" s="37">
        <v>108</v>
      </c>
      <c r="F1917" s="37">
        <v>100</v>
      </c>
      <c r="G1917" s="6" t="s">
        <v>5</v>
      </c>
      <c r="H1917" s="5">
        <v>101.00000000000001</v>
      </c>
      <c r="I1917" s="4" t="s">
        <v>4</v>
      </c>
      <c r="J1917" s="3" t="s">
        <v>3</v>
      </c>
      <c r="K1917" s="2">
        <v>2019</v>
      </c>
      <c r="L1917" s="38" t="s">
        <v>2</v>
      </c>
      <c r="M1917" s="8" t="s">
        <v>1</v>
      </c>
      <c r="N1917" s="39">
        <v>22</v>
      </c>
    </row>
    <row r="1918" spans="1:14" ht="33.75">
      <c r="A1918" s="36">
        <v>1916</v>
      </c>
      <c r="B1918" s="7" t="s">
        <v>24</v>
      </c>
      <c r="C1918" s="4" t="s">
        <v>7</v>
      </c>
      <c r="D1918" s="4" t="s">
        <v>6</v>
      </c>
      <c r="E1918" s="37">
        <v>76</v>
      </c>
      <c r="F1918" s="37">
        <v>69</v>
      </c>
      <c r="G1918" s="6" t="s">
        <v>5</v>
      </c>
      <c r="H1918" s="5">
        <v>101.00000000000001</v>
      </c>
      <c r="I1918" s="4" t="s">
        <v>4</v>
      </c>
      <c r="J1918" s="3" t="s">
        <v>3</v>
      </c>
      <c r="K1918" s="2">
        <v>2019</v>
      </c>
      <c r="L1918" s="38" t="s">
        <v>2</v>
      </c>
      <c r="M1918" s="8" t="s">
        <v>1</v>
      </c>
      <c r="N1918" s="39">
        <v>22</v>
      </c>
    </row>
    <row r="1919" spans="1:14" ht="33.75">
      <c r="A1919" s="36">
        <v>1917</v>
      </c>
      <c r="B1919" s="7" t="s">
        <v>23</v>
      </c>
      <c r="C1919" s="4" t="s">
        <v>10</v>
      </c>
      <c r="D1919" s="4" t="s">
        <v>9</v>
      </c>
      <c r="E1919" s="37">
        <v>273</v>
      </c>
      <c r="F1919" s="37">
        <v>259</v>
      </c>
      <c r="G1919" s="6" t="s">
        <v>5</v>
      </c>
      <c r="H1919" s="5">
        <v>163</v>
      </c>
      <c r="I1919" s="4" t="s">
        <v>4</v>
      </c>
      <c r="J1919" s="3" t="s">
        <v>3</v>
      </c>
      <c r="K1919" s="2">
        <v>2019</v>
      </c>
      <c r="L1919" s="38" t="s">
        <v>2</v>
      </c>
      <c r="M1919" s="8" t="s">
        <v>1</v>
      </c>
      <c r="N1919" s="39">
        <v>22</v>
      </c>
    </row>
    <row r="1920" spans="1:14" ht="33.75">
      <c r="A1920" s="36">
        <v>1918</v>
      </c>
      <c r="B1920" s="7" t="s">
        <v>23</v>
      </c>
      <c r="C1920" s="4" t="s">
        <v>10</v>
      </c>
      <c r="D1920" s="4" t="s">
        <v>6</v>
      </c>
      <c r="E1920" s="37">
        <v>273</v>
      </c>
      <c r="F1920" s="37">
        <v>259</v>
      </c>
      <c r="G1920" s="6" t="s">
        <v>5</v>
      </c>
      <c r="H1920" s="5">
        <v>163</v>
      </c>
      <c r="I1920" s="4" t="s">
        <v>4</v>
      </c>
      <c r="J1920" s="3" t="s">
        <v>3</v>
      </c>
      <c r="K1920" s="2">
        <v>2019</v>
      </c>
      <c r="L1920" s="38" t="s">
        <v>2</v>
      </c>
      <c r="M1920" s="8" t="s">
        <v>1</v>
      </c>
      <c r="N1920" s="39">
        <v>22</v>
      </c>
    </row>
    <row r="1921" spans="1:14" ht="33.75">
      <c r="A1921" s="36">
        <v>1919</v>
      </c>
      <c r="B1921" s="7" t="s">
        <v>23</v>
      </c>
      <c r="C1921" s="4" t="s">
        <v>7</v>
      </c>
      <c r="D1921" s="4" t="s">
        <v>9</v>
      </c>
      <c r="E1921" s="37">
        <v>108</v>
      </c>
      <c r="F1921" s="37">
        <v>100</v>
      </c>
      <c r="G1921" s="6" t="s">
        <v>5</v>
      </c>
      <c r="H1921" s="5">
        <v>163</v>
      </c>
      <c r="I1921" s="4" t="s">
        <v>4</v>
      </c>
      <c r="J1921" s="3" t="s">
        <v>3</v>
      </c>
      <c r="K1921" s="2">
        <v>2019</v>
      </c>
      <c r="L1921" s="38" t="s">
        <v>2</v>
      </c>
      <c r="M1921" s="8" t="s">
        <v>1</v>
      </c>
      <c r="N1921" s="39">
        <v>22</v>
      </c>
    </row>
    <row r="1922" spans="1:14" ht="33.75">
      <c r="A1922" s="36">
        <v>1920</v>
      </c>
      <c r="B1922" s="7" t="s">
        <v>23</v>
      </c>
      <c r="C1922" s="4" t="s">
        <v>7</v>
      </c>
      <c r="D1922" s="4" t="s">
        <v>6</v>
      </c>
      <c r="E1922" s="37">
        <v>76</v>
      </c>
      <c r="F1922" s="37">
        <v>69</v>
      </c>
      <c r="G1922" s="6" t="s">
        <v>5</v>
      </c>
      <c r="H1922" s="5">
        <v>163</v>
      </c>
      <c r="I1922" s="4" t="s">
        <v>4</v>
      </c>
      <c r="J1922" s="3" t="s">
        <v>3</v>
      </c>
      <c r="K1922" s="2">
        <v>2019</v>
      </c>
      <c r="L1922" s="38" t="s">
        <v>2</v>
      </c>
      <c r="M1922" s="8" t="s">
        <v>1</v>
      </c>
      <c r="N1922" s="39">
        <v>22</v>
      </c>
    </row>
    <row r="1923" spans="1:14" ht="33.75">
      <c r="A1923" s="36">
        <v>1921</v>
      </c>
      <c r="B1923" s="7" t="s">
        <v>22</v>
      </c>
      <c r="C1923" s="4" t="s">
        <v>10</v>
      </c>
      <c r="D1923" s="4" t="s">
        <v>9</v>
      </c>
      <c r="E1923" s="37">
        <v>273</v>
      </c>
      <c r="F1923" s="37">
        <v>259</v>
      </c>
      <c r="G1923" s="6" t="s">
        <v>5</v>
      </c>
      <c r="H1923" s="5">
        <v>41</v>
      </c>
      <c r="I1923" s="4" t="s">
        <v>4</v>
      </c>
      <c r="J1923" s="3" t="s">
        <v>3</v>
      </c>
      <c r="K1923" s="2">
        <v>2019</v>
      </c>
      <c r="L1923" s="38" t="s">
        <v>2</v>
      </c>
      <c r="M1923" s="8" t="s">
        <v>1</v>
      </c>
      <c r="N1923" s="39">
        <v>22</v>
      </c>
    </row>
    <row r="1924" spans="1:14" ht="33.75">
      <c r="A1924" s="36">
        <v>1922</v>
      </c>
      <c r="B1924" s="7" t="s">
        <v>22</v>
      </c>
      <c r="C1924" s="4" t="s">
        <v>10</v>
      </c>
      <c r="D1924" s="4" t="s">
        <v>6</v>
      </c>
      <c r="E1924" s="37">
        <v>273</v>
      </c>
      <c r="F1924" s="37">
        <v>259</v>
      </c>
      <c r="G1924" s="6" t="s">
        <v>5</v>
      </c>
      <c r="H1924" s="5">
        <v>41</v>
      </c>
      <c r="I1924" s="4" t="s">
        <v>4</v>
      </c>
      <c r="J1924" s="3" t="s">
        <v>3</v>
      </c>
      <c r="K1924" s="2">
        <v>2019</v>
      </c>
      <c r="L1924" s="38" t="s">
        <v>2</v>
      </c>
      <c r="M1924" s="8" t="s">
        <v>1</v>
      </c>
      <c r="N1924" s="39">
        <v>22</v>
      </c>
    </row>
    <row r="1925" spans="1:14" ht="33.75">
      <c r="A1925" s="36">
        <v>1923</v>
      </c>
      <c r="B1925" s="7" t="s">
        <v>22</v>
      </c>
      <c r="C1925" s="4" t="s">
        <v>7</v>
      </c>
      <c r="D1925" s="4" t="s">
        <v>9</v>
      </c>
      <c r="E1925" s="37">
        <v>108</v>
      </c>
      <c r="F1925" s="37">
        <v>100</v>
      </c>
      <c r="G1925" s="6" t="s">
        <v>5</v>
      </c>
      <c r="H1925" s="5">
        <v>41</v>
      </c>
      <c r="I1925" s="4" t="s">
        <v>4</v>
      </c>
      <c r="J1925" s="3" t="s">
        <v>3</v>
      </c>
      <c r="K1925" s="2">
        <v>2019</v>
      </c>
      <c r="L1925" s="38" t="s">
        <v>2</v>
      </c>
      <c r="M1925" s="8" t="s">
        <v>1</v>
      </c>
      <c r="N1925" s="39">
        <v>22</v>
      </c>
    </row>
    <row r="1926" spans="1:14" ht="33.75">
      <c r="A1926" s="36">
        <v>1924</v>
      </c>
      <c r="B1926" s="7" t="s">
        <v>22</v>
      </c>
      <c r="C1926" s="4" t="s">
        <v>7</v>
      </c>
      <c r="D1926" s="4" t="s">
        <v>6</v>
      </c>
      <c r="E1926" s="37">
        <v>76</v>
      </c>
      <c r="F1926" s="37">
        <v>69</v>
      </c>
      <c r="G1926" s="6" t="s">
        <v>5</v>
      </c>
      <c r="H1926" s="5">
        <v>41</v>
      </c>
      <c r="I1926" s="4" t="s">
        <v>4</v>
      </c>
      <c r="J1926" s="3" t="s">
        <v>3</v>
      </c>
      <c r="K1926" s="2">
        <v>2019</v>
      </c>
      <c r="L1926" s="38" t="s">
        <v>2</v>
      </c>
      <c r="M1926" s="8" t="s">
        <v>1</v>
      </c>
      <c r="N1926" s="39">
        <v>22</v>
      </c>
    </row>
    <row r="1927" spans="1:14" ht="33.75">
      <c r="A1927" s="36">
        <v>1925</v>
      </c>
      <c r="B1927" s="7" t="s">
        <v>21</v>
      </c>
      <c r="C1927" s="4" t="s">
        <v>10</v>
      </c>
      <c r="D1927" s="4" t="s">
        <v>9</v>
      </c>
      <c r="E1927" s="37">
        <v>219</v>
      </c>
      <c r="F1927" s="37">
        <v>207</v>
      </c>
      <c r="G1927" s="6" t="s">
        <v>5</v>
      </c>
      <c r="H1927" s="5">
        <v>126</v>
      </c>
      <c r="I1927" s="4" t="s">
        <v>4</v>
      </c>
      <c r="J1927" s="3" t="s">
        <v>3</v>
      </c>
      <c r="K1927" s="2">
        <v>2019</v>
      </c>
      <c r="L1927" s="38" t="s">
        <v>2</v>
      </c>
      <c r="M1927" s="8" t="s">
        <v>1</v>
      </c>
      <c r="N1927" s="39">
        <v>22</v>
      </c>
    </row>
    <row r="1928" spans="1:14" ht="33.75">
      <c r="A1928" s="36">
        <v>1926</v>
      </c>
      <c r="B1928" s="7" t="s">
        <v>21</v>
      </c>
      <c r="C1928" s="4" t="s">
        <v>10</v>
      </c>
      <c r="D1928" s="4" t="s">
        <v>6</v>
      </c>
      <c r="E1928" s="37">
        <v>219</v>
      </c>
      <c r="F1928" s="37">
        <v>207</v>
      </c>
      <c r="G1928" s="6" t="s">
        <v>5</v>
      </c>
      <c r="H1928" s="5">
        <v>126</v>
      </c>
      <c r="I1928" s="4" t="s">
        <v>4</v>
      </c>
      <c r="J1928" s="3" t="s">
        <v>3</v>
      </c>
      <c r="K1928" s="2">
        <v>2019</v>
      </c>
      <c r="L1928" s="38" t="s">
        <v>2</v>
      </c>
      <c r="M1928" s="8" t="s">
        <v>1</v>
      </c>
      <c r="N1928" s="39">
        <v>22</v>
      </c>
    </row>
    <row r="1929" spans="1:14" ht="33.75">
      <c r="A1929" s="36">
        <v>1927</v>
      </c>
      <c r="B1929" s="7" t="s">
        <v>21</v>
      </c>
      <c r="C1929" s="4" t="s">
        <v>7</v>
      </c>
      <c r="D1929" s="4" t="s">
        <v>9</v>
      </c>
      <c r="E1929" s="37">
        <v>108</v>
      </c>
      <c r="F1929" s="37">
        <v>100</v>
      </c>
      <c r="G1929" s="6" t="s">
        <v>5</v>
      </c>
      <c r="H1929" s="5">
        <v>126</v>
      </c>
      <c r="I1929" s="4" t="s">
        <v>4</v>
      </c>
      <c r="J1929" s="3" t="s">
        <v>3</v>
      </c>
      <c r="K1929" s="2">
        <v>2019</v>
      </c>
      <c r="L1929" s="38" t="s">
        <v>2</v>
      </c>
      <c r="M1929" s="8" t="s">
        <v>1</v>
      </c>
      <c r="N1929" s="39">
        <v>22</v>
      </c>
    </row>
    <row r="1930" spans="1:14" ht="33.75">
      <c r="A1930" s="36">
        <v>1928</v>
      </c>
      <c r="B1930" s="7" t="s">
        <v>21</v>
      </c>
      <c r="C1930" s="4" t="s">
        <v>7</v>
      </c>
      <c r="D1930" s="4" t="s">
        <v>6</v>
      </c>
      <c r="E1930" s="37">
        <v>76</v>
      </c>
      <c r="F1930" s="37">
        <v>69</v>
      </c>
      <c r="G1930" s="6" t="s">
        <v>5</v>
      </c>
      <c r="H1930" s="5">
        <v>126</v>
      </c>
      <c r="I1930" s="4" t="s">
        <v>4</v>
      </c>
      <c r="J1930" s="3" t="s">
        <v>3</v>
      </c>
      <c r="K1930" s="2">
        <v>2019</v>
      </c>
      <c r="L1930" s="38" t="s">
        <v>2</v>
      </c>
      <c r="M1930" s="8" t="s">
        <v>1</v>
      </c>
      <c r="N1930" s="39">
        <v>22</v>
      </c>
    </row>
    <row r="1931" spans="1:14" ht="33.75">
      <c r="A1931" s="36">
        <v>1929</v>
      </c>
      <c r="B1931" s="7" t="s">
        <v>20</v>
      </c>
      <c r="C1931" s="4" t="s">
        <v>10</v>
      </c>
      <c r="D1931" s="4" t="s">
        <v>9</v>
      </c>
      <c r="E1931" s="37">
        <v>219</v>
      </c>
      <c r="F1931" s="37">
        <v>207</v>
      </c>
      <c r="G1931" s="6" t="s">
        <v>5</v>
      </c>
      <c r="H1931" s="5">
        <v>132</v>
      </c>
      <c r="I1931" s="4" t="s">
        <v>4</v>
      </c>
      <c r="J1931" s="3" t="s">
        <v>3</v>
      </c>
      <c r="K1931" s="2">
        <v>2019</v>
      </c>
      <c r="L1931" s="38" t="s">
        <v>2</v>
      </c>
      <c r="M1931" s="8" t="s">
        <v>1</v>
      </c>
      <c r="N1931" s="39">
        <v>22</v>
      </c>
    </row>
    <row r="1932" spans="1:14" ht="33.75">
      <c r="A1932" s="36">
        <v>1930</v>
      </c>
      <c r="B1932" s="7" t="s">
        <v>20</v>
      </c>
      <c r="C1932" s="4" t="s">
        <v>10</v>
      </c>
      <c r="D1932" s="4" t="s">
        <v>6</v>
      </c>
      <c r="E1932" s="37">
        <v>219</v>
      </c>
      <c r="F1932" s="37">
        <v>207</v>
      </c>
      <c r="G1932" s="6" t="s">
        <v>5</v>
      </c>
      <c r="H1932" s="5">
        <v>132</v>
      </c>
      <c r="I1932" s="4" t="s">
        <v>4</v>
      </c>
      <c r="J1932" s="3" t="s">
        <v>3</v>
      </c>
      <c r="K1932" s="2">
        <v>2019</v>
      </c>
      <c r="L1932" s="38" t="s">
        <v>2</v>
      </c>
      <c r="M1932" s="8" t="s">
        <v>1</v>
      </c>
      <c r="N1932" s="39">
        <v>22</v>
      </c>
    </row>
    <row r="1933" spans="1:14" ht="33.75">
      <c r="A1933" s="36">
        <v>1931</v>
      </c>
      <c r="B1933" s="7" t="s">
        <v>20</v>
      </c>
      <c r="C1933" s="4" t="s">
        <v>7</v>
      </c>
      <c r="D1933" s="4" t="s">
        <v>9</v>
      </c>
      <c r="E1933" s="37">
        <v>108</v>
      </c>
      <c r="F1933" s="37">
        <v>100</v>
      </c>
      <c r="G1933" s="6" t="s">
        <v>5</v>
      </c>
      <c r="H1933" s="5">
        <v>132</v>
      </c>
      <c r="I1933" s="4" t="s">
        <v>4</v>
      </c>
      <c r="J1933" s="3" t="s">
        <v>3</v>
      </c>
      <c r="K1933" s="2">
        <v>2019</v>
      </c>
      <c r="L1933" s="38" t="s">
        <v>2</v>
      </c>
      <c r="M1933" s="8" t="s">
        <v>1</v>
      </c>
      <c r="N1933" s="39">
        <v>22</v>
      </c>
    </row>
    <row r="1934" spans="1:14" ht="33.75">
      <c r="A1934" s="36">
        <v>1932</v>
      </c>
      <c r="B1934" s="7" t="s">
        <v>20</v>
      </c>
      <c r="C1934" s="4" t="s">
        <v>7</v>
      </c>
      <c r="D1934" s="4" t="s">
        <v>6</v>
      </c>
      <c r="E1934" s="37">
        <v>76</v>
      </c>
      <c r="F1934" s="37">
        <v>69</v>
      </c>
      <c r="G1934" s="6" t="s">
        <v>5</v>
      </c>
      <c r="H1934" s="5">
        <v>132</v>
      </c>
      <c r="I1934" s="4" t="s">
        <v>4</v>
      </c>
      <c r="J1934" s="3" t="s">
        <v>3</v>
      </c>
      <c r="K1934" s="2">
        <v>2019</v>
      </c>
      <c r="L1934" s="38" t="s">
        <v>2</v>
      </c>
      <c r="M1934" s="8" t="s">
        <v>1</v>
      </c>
      <c r="N1934" s="39">
        <v>22</v>
      </c>
    </row>
    <row r="1935" spans="1:14" ht="45">
      <c r="A1935" s="36">
        <v>1933</v>
      </c>
      <c r="B1935" s="7" t="s">
        <v>19</v>
      </c>
      <c r="C1935" s="4" t="s">
        <v>10</v>
      </c>
      <c r="D1935" s="4" t="s">
        <v>9</v>
      </c>
      <c r="E1935" s="37">
        <v>219</v>
      </c>
      <c r="F1935" s="37">
        <v>207</v>
      </c>
      <c r="G1935" s="6" t="s">
        <v>5</v>
      </c>
      <c r="H1935" s="5">
        <v>25</v>
      </c>
      <c r="I1935" s="4" t="s">
        <v>4</v>
      </c>
      <c r="J1935" s="3" t="s">
        <v>3</v>
      </c>
      <c r="K1935" s="2">
        <v>2019</v>
      </c>
      <c r="L1935" s="38" t="s">
        <v>2</v>
      </c>
      <c r="M1935" s="8" t="s">
        <v>1</v>
      </c>
      <c r="N1935" s="39">
        <v>22</v>
      </c>
    </row>
    <row r="1936" spans="1:14" ht="45">
      <c r="A1936" s="36">
        <v>1934</v>
      </c>
      <c r="B1936" s="7" t="s">
        <v>19</v>
      </c>
      <c r="C1936" s="4" t="s">
        <v>10</v>
      </c>
      <c r="D1936" s="4" t="s">
        <v>6</v>
      </c>
      <c r="E1936" s="37">
        <v>219</v>
      </c>
      <c r="F1936" s="37">
        <v>207</v>
      </c>
      <c r="G1936" s="6" t="s">
        <v>5</v>
      </c>
      <c r="H1936" s="5">
        <v>25</v>
      </c>
      <c r="I1936" s="4" t="s">
        <v>4</v>
      </c>
      <c r="J1936" s="3" t="s">
        <v>3</v>
      </c>
      <c r="K1936" s="2">
        <v>2019</v>
      </c>
      <c r="L1936" s="38" t="s">
        <v>2</v>
      </c>
      <c r="M1936" s="8" t="s">
        <v>1</v>
      </c>
      <c r="N1936" s="39">
        <v>22</v>
      </c>
    </row>
    <row r="1937" spans="1:14" ht="45">
      <c r="A1937" s="36">
        <v>1935</v>
      </c>
      <c r="B1937" s="7" t="s">
        <v>19</v>
      </c>
      <c r="C1937" s="4" t="s">
        <v>7</v>
      </c>
      <c r="D1937" s="4" t="s">
        <v>9</v>
      </c>
      <c r="E1937" s="37">
        <v>108</v>
      </c>
      <c r="F1937" s="37">
        <v>100</v>
      </c>
      <c r="G1937" s="6" t="s">
        <v>5</v>
      </c>
      <c r="H1937" s="5">
        <v>25</v>
      </c>
      <c r="I1937" s="4" t="s">
        <v>4</v>
      </c>
      <c r="J1937" s="3" t="s">
        <v>3</v>
      </c>
      <c r="K1937" s="2">
        <v>2019</v>
      </c>
      <c r="L1937" s="38" t="s">
        <v>2</v>
      </c>
      <c r="M1937" s="8" t="s">
        <v>1</v>
      </c>
      <c r="N1937" s="39">
        <v>22</v>
      </c>
    </row>
    <row r="1938" spans="1:14" ht="45">
      <c r="A1938" s="36">
        <v>1936</v>
      </c>
      <c r="B1938" s="7" t="s">
        <v>19</v>
      </c>
      <c r="C1938" s="4" t="s">
        <v>7</v>
      </c>
      <c r="D1938" s="4" t="s">
        <v>6</v>
      </c>
      <c r="E1938" s="37">
        <v>76</v>
      </c>
      <c r="F1938" s="37">
        <v>69</v>
      </c>
      <c r="G1938" s="6" t="s">
        <v>5</v>
      </c>
      <c r="H1938" s="5">
        <v>25</v>
      </c>
      <c r="I1938" s="4" t="s">
        <v>4</v>
      </c>
      <c r="J1938" s="3" t="s">
        <v>3</v>
      </c>
      <c r="K1938" s="2">
        <v>2019</v>
      </c>
      <c r="L1938" s="38" t="s">
        <v>2</v>
      </c>
      <c r="M1938" s="8" t="s">
        <v>1</v>
      </c>
      <c r="N1938" s="39">
        <v>22</v>
      </c>
    </row>
    <row r="1939" spans="1:14" ht="45">
      <c r="A1939" s="36">
        <v>1937</v>
      </c>
      <c r="B1939" s="7" t="s">
        <v>18</v>
      </c>
      <c r="C1939" s="4" t="s">
        <v>10</v>
      </c>
      <c r="D1939" s="4" t="s">
        <v>9</v>
      </c>
      <c r="E1939" s="37">
        <v>219</v>
      </c>
      <c r="F1939" s="37">
        <v>207</v>
      </c>
      <c r="G1939" s="6" t="s">
        <v>5</v>
      </c>
      <c r="H1939" s="5">
        <v>25</v>
      </c>
      <c r="I1939" s="4" t="s">
        <v>4</v>
      </c>
      <c r="J1939" s="3" t="s">
        <v>17</v>
      </c>
      <c r="K1939" s="2">
        <v>2019</v>
      </c>
      <c r="L1939" s="38" t="s">
        <v>2</v>
      </c>
      <c r="M1939" s="8" t="s">
        <v>1</v>
      </c>
      <c r="N1939" s="39">
        <v>22</v>
      </c>
    </row>
    <row r="1940" spans="1:14" ht="45">
      <c r="A1940" s="36">
        <v>1938</v>
      </c>
      <c r="B1940" s="7" t="s">
        <v>18</v>
      </c>
      <c r="C1940" s="4" t="s">
        <v>10</v>
      </c>
      <c r="D1940" s="4" t="s">
        <v>6</v>
      </c>
      <c r="E1940" s="37">
        <v>219</v>
      </c>
      <c r="F1940" s="37">
        <v>207</v>
      </c>
      <c r="G1940" s="6" t="s">
        <v>5</v>
      </c>
      <c r="H1940" s="5">
        <v>25</v>
      </c>
      <c r="I1940" s="4" t="s">
        <v>4</v>
      </c>
      <c r="J1940" s="3" t="s">
        <v>17</v>
      </c>
      <c r="K1940" s="2">
        <v>2019</v>
      </c>
      <c r="L1940" s="38" t="s">
        <v>2</v>
      </c>
      <c r="M1940" s="8" t="s">
        <v>1</v>
      </c>
      <c r="N1940" s="39">
        <v>22</v>
      </c>
    </row>
    <row r="1941" spans="1:14" ht="45">
      <c r="A1941" s="36">
        <v>1939</v>
      </c>
      <c r="B1941" s="7" t="s">
        <v>18</v>
      </c>
      <c r="C1941" s="4" t="s">
        <v>7</v>
      </c>
      <c r="D1941" s="4" t="s">
        <v>9</v>
      </c>
      <c r="E1941" s="37">
        <v>108</v>
      </c>
      <c r="F1941" s="37">
        <v>100</v>
      </c>
      <c r="G1941" s="6" t="s">
        <v>5</v>
      </c>
      <c r="H1941" s="5">
        <v>25</v>
      </c>
      <c r="I1941" s="4" t="s">
        <v>4</v>
      </c>
      <c r="J1941" s="3" t="s">
        <v>17</v>
      </c>
      <c r="K1941" s="2">
        <v>2019</v>
      </c>
      <c r="L1941" s="38" t="s">
        <v>2</v>
      </c>
      <c r="M1941" s="8" t="s">
        <v>1</v>
      </c>
      <c r="N1941" s="39">
        <v>22</v>
      </c>
    </row>
    <row r="1942" spans="1:14" ht="45">
      <c r="A1942" s="36">
        <v>1940</v>
      </c>
      <c r="B1942" s="7" t="s">
        <v>18</v>
      </c>
      <c r="C1942" s="4" t="s">
        <v>7</v>
      </c>
      <c r="D1942" s="4" t="s">
        <v>6</v>
      </c>
      <c r="E1942" s="37">
        <v>76</v>
      </c>
      <c r="F1942" s="37">
        <v>69</v>
      </c>
      <c r="G1942" s="6" t="s">
        <v>5</v>
      </c>
      <c r="H1942" s="5">
        <v>25</v>
      </c>
      <c r="I1942" s="4" t="s">
        <v>4</v>
      </c>
      <c r="J1942" s="3" t="s">
        <v>17</v>
      </c>
      <c r="K1942" s="2">
        <v>2019</v>
      </c>
      <c r="L1942" s="38" t="s">
        <v>2</v>
      </c>
      <c r="M1942" s="8" t="s">
        <v>1</v>
      </c>
      <c r="N1942" s="39">
        <v>22</v>
      </c>
    </row>
    <row r="1943" spans="1:14" ht="56.25">
      <c r="A1943" s="36">
        <v>1941</v>
      </c>
      <c r="B1943" s="7" t="s">
        <v>16</v>
      </c>
      <c r="C1943" s="4" t="s">
        <v>10</v>
      </c>
      <c r="D1943" s="4" t="s">
        <v>9</v>
      </c>
      <c r="E1943" s="37">
        <v>219</v>
      </c>
      <c r="F1943" s="37">
        <v>207</v>
      </c>
      <c r="G1943" s="6" t="s">
        <v>5</v>
      </c>
      <c r="H1943" s="5">
        <v>87</v>
      </c>
      <c r="I1943" s="4" t="s">
        <v>4</v>
      </c>
      <c r="J1943" s="3" t="s">
        <v>3</v>
      </c>
      <c r="K1943" s="2">
        <v>2019</v>
      </c>
      <c r="L1943" s="38" t="s">
        <v>2</v>
      </c>
      <c r="M1943" s="8" t="s">
        <v>1</v>
      </c>
      <c r="N1943" s="39">
        <v>22</v>
      </c>
    </row>
    <row r="1944" spans="1:14" ht="56.25">
      <c r="A1944" s="36">
        <v>1942</v>
      </c>
      <c r="B1944" s="7" t="s">
        <v>16</v>
      </c>
      <c r="C1944" s="4" t="s">
        <v>10</v>
      </c>
      <c r="D1944" s="4" t="s">
        <v>6</v>
      </c>
      <c r="E1944" s="37">
        <v>219</v>
      </c>
      <c r="F1944" s="37">
        <v>207</v>
      </c>
      <c r="G1944" s="6" t="s">
        <v>5</v>
      </c>
      <c r="H1944" s="5">
        <v>87</v>
      </c>
      <c r="I1944" s="4" t="s">
        <v>4</v>
      </c>
      <c r="J1944" s="3" t="s">
        <v>3</v>
      </c>
      <c r="K1944" s="2">
        <v>2019</v>
      </c>
      <c r="L1944" s="38" t="s">
        <v>2</v>
      </c>
      <c r="M1944" s="8" t="s">
        <v>1</v>
      </c>
      <c r="N1944" s="39">
        <v>22</v>
      </c>
    </row>
    <row r="1945" spans="1:14" ht="56.25">
      <c r="A1945" s="36">
        <v>1943</v>
      </c>
      <c r="B1945" s="7" t="s">
        <v>16</v>
      </c>
      <c r="C1945" s="4" t="s">
        <v>7</v>
      </c>
      <c r="D1945" s="4" t="s">
        <v>9</v>
      </c>
      <c r="E1945" s="37">
        <v>108</v>
      </c>
      <c r="F1945" s="37">
        <v>100</v>
      </c>
      <c r="G1945" s="6" t="s">
        <v>5</v>
      </c>
      <c r="H1945" s="5">
        <v>87</v>
      </c>
      <c r="I1945" s="4" t="s">
        <v>4</v>
      </c>
      <c r="J1945" s="3" t="s">
        <v>3</v>
      </c>
      <c r="K1945" s="2">
        <v>2019</v>
      </c>
      <c r="L1945" s="38" t="s">
        <v>2</v>
      </c>
      <c r="M1945" s="8" t="s">
        <v>1</v>
      </c>
      <c r="N1945" s="39">
        <v>22</v>
      </c>
    </row>
    <row r="1946" spans="1:14" ht="56.25">
      <c r="A1946" s="36">
        <v>1944</v>
      </c>
      <c r="B1946" s="7" t="s">
        <v>16</v>
      </c>
      <c r="C1946" s="4" t="s">
        <v>7</v>
      </c>
      <c r="D1946" s="4" t="s">
        <v>6</v>
      </c>
      <c r="E1946" s="37">
        <v>76</v>
      </c>
      <c r="F1946" s="37">
        <v>69</v>
      </c>
      <c r="G1946" s="6" t="s">
        <v>5</v>
      </c>
      <c r="H1946" s="5">
        <v>87</v>
      </c>
      <c r="I1946" s="4" t="s">
        <v>4</v>
      </c>
      <c r="J1946" s="3" t="s">
        <v>3</v>
      </c>
      <c r="K1946" s="2">
        <v>2019</v>
      </c>
      <c r="L1946" s="38" t="s">
        <v>2</v>
      </c>
      <c r="M1946" s="8" t="s">
        <v>1</v>
      </c>
      <c r="N1946" s="39">
        <v>22</v>
      </c>
    </row>
    <row r="1947" spans="1:14" ht="45">
      <c r="A1947" s="36">
        <v>1945</v>
      </c>
      <c r="B1947" s="7" t="s">
        <v>15</v>
      </c>
      <c r="C1947" s="4" t="s">
        <v>10</v>
      </c>
      <c r="D1947" s="4" t="s">
        <v>9</v>
      </c>
      <c r="E1947" s="37">
        <v>219</v>
      </c>
      <c r="F1947" s="37">
        <v>207</v>
      </c>
      <c r="G1947" s="6" t="s">
        <v>5</v>
      </c>
      <c r="H1947" s="5">
        <v>111</v>
      </c>
      <c r="I1947" s="4" t="s">
        <v>4</v>
      </c>
      <c r="J1947" s="3" t="s">
        <v>3</v>
      </c>
      <c r="K1947" s="2">
        <v>2019</v>
      </c>
      <c r="L1947" s="38" t="s">
        <v>2</v>
      </c>
      <c r="M1947" s="8" t="s">
        <v>1</v>
      </c>
      <c r="N1947" s="39">
        <v>22</v>
      </c>
    </row>
    <row r="1948" spans="1:14" ht="45">
      <c r="A1948" s="36">
        <v>1946</v>
      </c>
      <c r="B1948" s="7" t="s">
        <v>15</v>
      </c>
      <c r="C1948" s="4" t="s">
        <v>10</v>
      </c>
      <c r="D1948" s="4" t="s">
        <v>6</v>
      </c>
      <c r="E1948" s="37">
        <v>219</v>
      </c>
      <c r="F1948" s="37">
        <v>207</v>
      </c>
      <c r="G1948" s="6" t="s">
        <v>5</v>
      </c>
      <c r="H1948" s="5">
        <v>111</v>
      </c>
      <c r="I1948" s="4" t="s">
        <v>4</v>
      </c>
      <c r="J1948" s="3" t="s">
        <v>3</v>
      </c>
      <c r="K1948" s="2">
        <v>2019</v>
      </c>
      <c r="L1948" s="38" t="s">
        <v>2</v>
      </c>
      <c r="M1948" s="8" t="s">
        <v>1</v>
      </c>
      <c r="N1948" s="39">
        <v>22</v>
      </c>
    </row>
    <row r="1949" spans="1:14" ht="45">
      <c r="A1949" s="36">
        <v>1947</v>
      </c>
      <c r="B1949" s="7" t="s">
        <v>15</v>
      </c>
      <c r="C1949" s="4" t="s">
        <v>7</v>
      </c>
      <c r="D1949" s="4" t="s">
        <v>9</v>
      </c>
      <c r="E1949" s="37">
        <v>108</v>
      </c>
      <c r="F1949" s="37">
        <v>100</v>
      </c>
      <c r="G1949" s="6" t="s">
        <v>5</v>
      </c>
      <c r="H1949" s="5">
        <v>111</v>
      </c>
      <c r="I1949" s="4" t="s">
        <v>4</v>
      </c>
      <c r="J1949" s="3" t="s">
        <v>3</v>
      </c>
      <c r="K1949" s="2">
        <v>2019</v>
      </c>
      <c r="L1949" s="38" t="s">
        <v>2</v>
      </c>
      <c r="M1949" s="8" t="s">
        <v>1</v>
      </c>
      <c r="N1949" s="39">
        <v>22</v>
      </c>
    </row>
    <row r="1950" spans="1:14" ht="45">
      <c r="A1950" s="36">
        <v>1948</v>
      </c>
      <c r="B1950" s="7" t="s">
        <v>15</v>
      </c>
      <c r="C1950" s="4" t="s">
        <v>7</v>
      </c>
      <c r="D1950" s="4" t="s">
        <v>6</v>
      </c>
      <c r="E1950" s="37">
        <v>76</v>
      </c>
      <c r="F1950" s="37">
        <v>69</v>
      </c>
      <c r="G1950" s="6" t="s">
        <v>5</v>
      </c>
      <c r="H1950" s="5">
        <v>111</v>
      </c>
      <c r="I1950" s="4" t="s">
        <v>4</v>
      </c>
      <c r="J1950" s="3" t="s">
        <v>3</v>
      </c>
      <c r="K1950" s="2">
        <v>2019</v>
      </c>
      <c r="L1950" s="38" t="s">
        <v>2</v>
      </c>
      <c r="M1950" s="8" t="s">
        <v>1</v>
      </c>
      <c r="N1950" s="39">
        <v>22</v>
      </c>
    </row>
    <row r="1951" spans="1:14" ht="45">
      <c r="A1951" s="36">
        <v>1949</v>
      </c>
      <c r="B1951" s="7" t="s">
        <v>14</v>
      </c>
      <c r="C1951" s="4" t="s">
        <v>10</v>
      </c>
      <c r="D1951" s="4" t="s">
        <v>9</v>
      </c>
      <c r="E1951" s="37">
        <v>159</v>
      </c>
      <c r="F1951" s="37">
        <v>150</v>
      </c>
      <c r="G1951" s="6" t="s">
        <v>5</v>
      </c>
      <c r="H1951" s="5">
        <v>107</v>
      </c>
      <c r="I1951" s="4" t="s">
        <v>4</v>
      </c>
      <c r="J1951" s="3" t="s">
        <v>3</v>
      </c>
      <c r="K1951" s="2">
        <v>2019</v>
      </c>
      <c r="L1951" s="38" t="s">
        <v>2</v>
      </c>
      <c r="M1951" s="8" t="s">
        <v>1</v>
      </c>
      <c r="N1951" s="39">
        <v>22</v>
      </c>
    </row>
    <row r="1952" spans="1:14" ht="45">
      <c r="A1952" s="36">
        <v>1950</v>
      </c>
      <c r="B1952" s="7" t="s">
        <v>14</v>
      </c>
      <c r="C1952" s="4" t="s">
        <v>10</v>
      </c>
      <c r="D1952" s="4" t="s">
        <v>6</v>
      </c>
      <c r="E1952" s="37">
        <v>159</v>
      </c>
      <c r="F1952" s="37">
        <v>150</v>
      </c>
      <c r="G1952" s="6" t="s">
        <v>5</v>
      </c>
      <c r="H1952" s="5">
        <v>107</v>
      </c>
      <c r="I1952" s="4" t="s">
        <v>4</v>
      </c>
      <c r="J1952" s="3" t="s">
        <v>3</v>
      </c>
      <c r="K1952" s="2">
        <v>2019</v>
      </c>
      <c r="L1952" s="38" t="s">
        <v>2</v>
      </c>
      <c r="M1952" s="8" t="s">
        <v>1</v>
      </c>
      <c r="N1952" s="39">
        <v>22</v>
      </c>
    </row>
    <row r="1953" spans="1:14" ht="45">
      <c r="A1953" s="36">
        <v>1951</v>
      </c>
      <c r="B1953" s="7" t="s">
        <v>14</v>
      </c>
      <c r="C1953" s="4" t="s">
        <v>7</v>
      </c>
      <c r="D1953" s="4" t="s">
        <v>9</v>
      </c>
      <c r="E1953" s="37">
        <v>76</v>
      </c>
      <c r="F1953" s="37">
        <v>69</v>
      </c>
      <c r="G1953" s="6" t="s">
        <v>5</v>
      </c>
      <c r="H1953" s="5">
        <v>107</v>
      </c>
      <c r="I1953" s="4" t="s">
        <v>4</v>
      </c>
      <c r="J1953" s="3" t="s">
        <v>3</v>
      </c>
      <c r="K1953" s="2">
        <v>2019</v>
      </c>
      <c r="L1953" s="38" t="s">
        <v>2</v>
      </c>
      <c r="M1953" s="8" t="s">
        <v>1</v>
      </c>
      <c r="N1953" s="39">
        <v>22</v>
      </c>
    </row>
    <row r="1954" spans="1:14" ht="45">
      <c r="A1954" s="36">
        <v>1952</v>
      </c>
      <c r="B1954" s="7" t="s">
        <v>14</v>
      </c>
      <c r="C1954" s="4" t="s">
        <v>7</v>
      </c>
      <c r="D1954" s="4" t="s">
        <v>6</v>
      </c>
      <c r="E1954" s="37">
        <v>45</v>
      </c>
      <c r="F1954" s="37">
        <v>38</v>
      </c>
      <c r="G1954" s="6" t="s">
        <v>5</v>
      </c>
      <c r="H1954" s="5">
        <v>107</v>
      </c>
      <c r="I1954" s="4" t="s">
        <v>4</v>
      </c>
      <c r="J1954" s="3" t="s">
        <v>3</v>
      </c>
      <c r="K1954" s="2">
        <v>2019</v>
      </c>
      <c r="L1954" s="38" t="s">
        <v>2</v>
      </c>
      <c r="M1954" s="8" t="s">
        <v>1</v>
      </c>
      <c r="N1954" s="39">
        <v>22</v>
      </c>
    </row>
    <row r="1955" spans="1:14" ht="33.75">
      <c r="A1955" s="36">
        <v>1953</v>
      </c>
      <c r="B1955" s="7" t="s">
        <v>13</v>
      </c>
      <c r="C1955" s="4" t="s">
        <v>10</v>
      </c>
      <c r="D1955" s="4" t="s">
        <v>9</v>
      </c>
      <c r="E1955" s="37">
        <v>159</v>
      </c>
      <c r="F1955" s="37">
        <v>150</v>
      </c>
      <c r="G1955" s="6" t="s">
        <v>5</v>
      </c>
      <c r="H1955" s="5">
        <v>330</v>
      </c>
      <c r="I1955" s="4" t="s">
        <v>4</v>
      </c>
      <c r="J1955" s="3" t="s">
        <v>3</v>
      </c>
      <c r="K1955" s="2">
        <v>2019</v>
      </c>
      <c r="L1955" s="38" t="s">
        <v>2</v>
      </c>
      <c r="M1955" s="8" t="s">
        <v>1</v>
      </c>
      <c r="N1955" s="39">
        <v>22</v>
      </c>
    </row>
    <row r="1956" spans="1:14" ht="33.75">
      <c r="A1956" s="36">
        <v>1954</v>
      </c>
      <c r="B1956" s="7" t="s">
        <v>13</v>
      </c>
      <c r="C1956" s="4" t="s">
        <v>10</v>
      </c>
      <c r="D1956" s="4" t="s">
        <v>6</v>
      </c>
      <c r="E1956" s="37">
        <v>159</v>
      </c>
      <c r="F1956" s="37">
        <v>150</v>
      </c>
      <c r="G1956" s="6" t="s">
        <v>5</v>
      </c>
      <c r="H1956" s="5">
        <v>330</v>
      </c>
      <c r="I1956" s="4" t="s">
        <v>4</v>
      </c>
      <c r="J1956" s="3" t="s">
        <v>3</v>
      </c>
      <c r="K1956" s="2">
        <v>2019</v>
      </c>
      <c r="L1956" s="38" t="s">
        <v>2</v>
      </c>
      <c r="M1956" s="8" t="s">
        <v>1</v>
      </c>
      <c r="N1956" s="39">
        <v>22</v>
      </c>
    </row>
    <row r="1957" spans="1:14" ht="33.75">
      <c r="A1957" s="36">
        <v>1955</v>
      </c>
      <c r="B1957" s="7" t="s">
        <v>13</v>
      </c>
      <c r="C1957" s="4" t="s">
        <v>7</v>
      </c>
      <c r="D1957" s="4" t="s">
        <v>9</v>
      </c>
      <c r="E1957" s="37">
        <v>76</v>
      </c>
      <c r="F1957" s="37">
        <v>69</v>
      </c>
      <c r="G1957" s="6" t="s">
        <v>5</v>
      </c>
      <c r="H1957" s="5">
        <v>330</v>
      </c>
      <c r="I1957" s="4" t="s">
        <v>4</v>
      </c>
      <c r="J1957" s="3" t="s">
        <v>3</v>
      </c>
      <c r="K1957" s="2">
        <v>2019</v>
      </c>
      <c r="L1957" s="38" t="s">
        <v>2</v>
      </c>
      <c r="M1957" s="8" t="s">
        <v>1</v>
      </c>
      <c r="N1957" s="39">
        <v>22</v>
      </c>
    </row>
    <row r="1958" spans="1:14" ht="33.75">
      <c r="A1958" s="36">
        <v>1956</v>
      </c>
      <c r="B1958" s="7" t="s">
        <v>13</v>
      </c>
      <c r="C1958" s="4" t="s">
        <v>7</v>
      </c>
      <c r="D1958" s="4" t="s">
        <v>6</v>
      </c>
      <c r="E1958" s="37">
        <v>45</v>
      </c>
      <c r="F1958" s="37">
        <v>38</v>
      </c>
      <c r="G1958" s="6" t="s">
        <v>5</v>
      </c>
      <c r="H1958" s="5">
        <v>330</v>
      </c>
      <c r="I1958" s="4" t="s">
        <v>4</v>
      </c>
      <c r="J1958" s="3" t="s">
        <v>3</v>
      </c>
      <c r="K1958" s="2">
        <v>2019</v>
      </c>
      <c r="L1958" s="38" t="s">
        <v>2</v>
      </c>
      <c r="M1958" s="8" t="s">
        <v>1</v>
      </c>
      <c r="N1958" s="39">
        <v>22</v>
      </c>
    </row>
    <row r="1959" spans="1:14" ht="25.5">
      <c r="A1959" s="36">
        <v>1957</v>
      </c>
      <c r="B1959" s="7" t="s">
        <v>12</v>
      </c>
      <c r="C1959" s="4" t="s">
        <v>10</v>
      </c>
      <c r="D1959" s="4" t="s">
        <v>9</v>
      </c>
      <c r="E1959" s="37">
        <v>76</v>
      </c>
      <c r="F1959" s="37">
        <v>69</v>
      </c>
      <c r="G1959" s="6" t="s">
        <v>5</v>
      </c>
      <c r="H1959" s="5">
        <v>72</v>
      </c>
      <c r="I1959" s="4" t="s">
        <v>4</v>
      </c>
      <c r="J1959" s="3" t="s">
        <v>3</v>
      </c>
      <c r="K1959" s="2">
        <v>2019</v>
      </c>
      <c r="L1959" s="38" t="s">
        <v>2</v>
      </c>
      <c r="M1959" s="8" t="s">
        <v>1</v>
      </c>
      <c r="N1959" s="39">
        <v>22</v>
      </c>
    </row>
    <row r="1960" spans="1:14" ht="25.5">
      <c r="A1960" s="36">
        <v>1958</v>
      </c>
      <c r="B1960" s="7" t="s">
        <v>12</v>
      </c>
      <c r="C1960" s="4" t="s">
        <v>10</v>
      </c>
      <c r="D1960" s="4" t="s">
        <v>6</v>
      </c>
      <c r="E1960" s="37">
        <v>76</v>
      </c>
      <c r="F1960" s="37">
        <v>69</v>
      </c>
      <c r="G1960" s="6" t="s">
        <v>5</v>
      </c>
      <c r="H1960" s="5">
        <v>72</v>
      </c>
      <c r="I1960" s="4" t="s">
        <v>4</v>
      </c>
      <c r="J1960" s="3" t="s">
        <v>3</v>
      </c>
      <c r="K1960" s="2">
        <v>2019</v>
      </c>
      <c r="L1960" s="38" t="s">
        <v>2</v>
      </c>
      <c r="M1960" s="8" t="s">
        <v>1</v>
      </c>
      <c r="N1960" s="39">
        <v>22</v>
      </c>
    </row>
    <row r="1961" spans="1:14" ht="33.75">
      <c r="A1961" s="36">
        <v>1959</v>
      </c>
      <c r="B1961" s="7" t="s">
        <v>11</v>
      </c>
      <c r="C1961" s="4" t="s">
        <v>7</v>
      </c>
      <c r="D1961" s="4" t="s">
        <v>9</v>
      </c>
      <c r="E1961" s="37">
        <v>32</v>
      </c>
      <c r="F1961" s="37">
        <v>25.6</v>
      </c>
      <c r="G1961" s="6" t="s">
        <v>5</v>
      </c>
      <c r="H1961" s="5">
        <v>72</v>
      </c>
      <c r="I1961" s="4" t="s">
        <v>4</v>
      </c>
      <c r="J1961" s="3" t="s">
        <v>3</v>
      </c>
      <c r="K1961" s="2">
        <v>2019</v>
      </c>
      <c r="L1961" s="38" t="s">
        <v>2</v>
      </c>
      <c r="M1961" s="8" t="s">
        <v>1</v>
      </c>
      <c r="N1961" s="39">
        <v>22</v>
      </c>
    </row>
    <row r="1962" spans="1:14" ht="33.75">
      <c r="A1962" s="36">
        <v>1960</v>
      </c>
      <c r="B1962" s="7" t="s">
        <v>11</v>
      </c>
      <c r="C1962" s="4" t="s">
        <v>7</v>
      </c>
      <c r="D1962" s="4" t="s">
        <v>6</v>
      </c>
      <c r="E1962" s="37">
        <v>32</v>
      </c>
      <c r="F1962" s="37">
        <v>25.6</v>
      </c>
      <c r="G1962" s="6" t="s">
        <v>5</v>
      </c>
      <c r="H1962" s="5">
        <v>72</v>
      </c>
      <c r="I1962" s="4" t="s">
        <v>4</v>
      </c>
      <c r="J1962" s="3" t="s">
        <v>3</v>
      </c>
      <c r="K1962" s="2">
        <v>2019</v>
      </c>
      <c r="L1962" s="38" t="s">
        <v>2</v>
      </c>
      <c r="M1962" s="8" t="s">
        <v>1</v>
      </c>
      <c r="N1962" s="39">
        <v>22</v>
      </c>
    </row>
    <row r="1963" spans="1:14" ht="45">
      <c r="A1963" s="36">
        <v>1961</v>
      </c>
      <c r="B1963" s="7" t="s">
        <v>8</v>
      </c>
      <c r="C1963" s="4" t="s">
        <v>10</v>
      </c>
      <c r="D1963" s="4" t="s">
        <v>9</v>
      </c>
      <c r="E1963" s="37">
        <v>159</v>
      </c>
      <c r="F1963" s="37">
        <v>150</v>
      </c>
      <c r="G1963" s="6" t="s">
        <v>5</v>
      </c>
      <c r="H1963" s="5">
        <v>705</v>
      </c>
      <c r="I1963" s="4" t="s">
        <v>4</v>
      </c>
      <c r="J1963" s="3" t="s">
        <v>3</v>
      </c>
      <c r="K1963" s="2">
        <v>2019</v>
      </c>
      <c r="L1963" s="38" t="s">
        <v>2</v>
      </c>
      <c r="M1963" s="8" t="s">
        <v>1</v>
      </c>
      <c r="N1963" s="39">
        <v>22</v>
      </c>
    </row>
    <row r="1964" spans="1:14" ht="45">
      <c r="A1964" s="36">
        <v>1962</v>
      </c>
      <c r="B1964" s="7" t="s">
        <v>8</v>
      </c>
      <c r="C1964" s="4" t="s">
        <v>10</v>
      </c>
      <c r="D1964" s="4" t="s">
        <v>6</v>
      </c>
      <c r="E1964" s="37">
        <v>159</v>
      </c>
      <c r="F1964" s="37">
        <v>150</v>
      </c>
      <c r="G1964" s="6" t="s">
        <v>5</v>
      </c>
      <c r="H1964" s="5">
        <v>705</v>
      </c>
      <c r="I1964" s="4" t="s">
        <v>4</v>
      </c>
      <c r="J1964" s="3" t="s">
        <v>3</v>
      </c>
      <c r="K1964" s="2">
        <v>2019</v>
      </c>
      <c r="L1964" s="38" t="s">
        <v>2</v>
      </c>
      <c r="M1964" s="8" t="s">
        <v>1</v>
      </c>
      <c r="N1964" s="39">
        <v>22</v>
      </c>
    </row>
    <row r="1965" spans="1:14" ht="45">
      <c r="A1965" s="36">
        <v>1963</v>
      </c>
      <c r="B1965" s="7" t="s">
        <v>8</v>
      </c>
      <c r="C1965" s="4" t="s">
        <v>7</v>
      </c>
      <c r="D1965" s="4" t="s">
        <v>9</v>
      </c>
      <c r="E1965" s="37">
        <v>57</v>
      </c>
      <c r="F1965" s="37">
        <v>50</v>
      </c>
      <c r="G1965" s="6" t="s">
        <v>5</v>
      </c>
      <c r="H1965" s="5">
        <v>705</v>
      </c>
      <c r="I1965" s="4" t="s">
        <v>4</v>
      </c>
      <c r="J1965" s="3" t="s">
        <v>3</v>
      </c>
      <c r="K1965" s="2">
        <v>2019</v>
      </c>
      <c r="L1965" s="38" t="s">
        <v>2</v>
      </c>
      <c r="M1965" s="8" t="s">
        <v>1</v>
      </c>
      <c r="N1965" s="39">
        <v>22</v>
      </c>
    </row>
    <row r="1966" spans="1:14" ht="45">
      <c r="A1966" s="36">
        <v>1964</v>
      </c>
      <c r="B1966" s="7" t="s">
        <v>8</v>
      </c>
      <c r="C1966" s="4" t="s">
        <v>7</v>
      </c>
      <c r="D1966" s="4" t="s">
        <v>6</v>
      </c>
      <c r="E1966" s="37">
        <v>38</v>
      </c>
      <c r="F1966" s="37">
        <v>31.6</v>
      </c>
      <c r="G1966" s="6" t="s">
        <v>5</v>
      </c>
      <c r="H1966" s="5">
        <v>705</v>
      </c>
      <c r="I1966" s="4" t="s">
        <v>4</v>
      </c>
      <c r="J1966" s="3" t="s">
        <v>3</v>
      </c>
      <c r="K1966" s="2">
        <v>2019</v>
      </c>
      <c r="L1966" s="38" t="s">
        <v>2</v>
      </c>
      <c r="M1966" s="1" t="s">
        <v>1</v>
      </c>
      <c r="N1966" s="39">
        <v>22</v>
      </c>
    </row>
    <row r="1967" spans="1:14">
      <c r="A1967" s="36">
        <v>1965</v>
      </c>
      <c r="B1967" s="60" t="s">
        <v>568</v>
      </c>
      <c r="C1967" s="4" t="s">
        <v>10</v>
      </c>
      <c r="D1967" s="4" t="s">
        <v>9</v>
      </c>
      <c r="E1967" s="56">
        <v>89</v>
      </c>
      <c r="F1967" s="37">
        <v>82</v>
      </c>
      <c r="G1967" s="6" t="s">
        <v>5</v>
      </c>
      <c r="H1967" s="5"/>
      <c r="I1967" s="4"/>
      <c r="J1967" s="3" t="s">
        <v>3</v>
      </c>
      <c r="K1967" s="2"/>
      <c r="L1967" s="38" t="s">
        <v>2</v>
      </c>
      <c r="M1967" s="58" t="s">
        <v>589</v>
      </c>
      <c r="N1967" s="39"/>
    </row>
    <row r="1968" spans="1:14">
      <c r="A1968" s="36">
        <v>1966</v>
      </c>
      <c r="B1968" s="60" t="s">
        <v>569</v>
      </c>
      <c r="C1968" s="4" t="s">
        <v>10</v>
      </c>
      <c r="D1968" s="4" t="s">
        <v>6</v>
      </c>
      <c r="E1968" s="56">
        <v>76</v>
      </c>
      <c r="F1968" s="37">
        <v>69</v>
      </c>
      <c r="G1968" s="6" t="s">
        <v>5</v>
      </c>
      <c r="H1968" s="5"/>
      <c r="I1968" s="4"/>
      <c r="J1968" s="3" t="s">
        <v>3</v>
      </c>
      <c r="K1968" s="2"/>
      <c r="L1968" s="38" t="s">
        <v>2</v>
      </c>
      <c r="M1968" s="58" t="s">
        <v>589</v>
      </c>
      <c r="N1968" s="39"/>
    </row>
    <row r="1969" spans="1:14">
      <c r="A1969" s="36">
        <v>1967</v>
      </c>
      <c r="B1969" s="60" t="s">
        <v>570</v>
      </c>
      <c r="C1969" s="4" t="s">
        <v>10</v>
      </c>
      <c r="D1969" s="4" t="s">
        <v>9</v>
      </c>
      <c r="E1969" s="56">
        <v>76</v>
      </c>
      <c r="F1969" s="37">
        <v>69</v>
      </c>
      <c r="G1969" s="6" t="s">
        <v>5</v>
      </c>
      <c r="H1969" s="5"/>
      <c r="I1969" s="4"/>
      <c r="J1969" s="3" t="s">
        <v>3</v>
      </c>
      <c r="K1969" s="2"/>
      <c r="L1969" s="38" t="s">
        <v>2</v>
      </c>
      <c r="M1969" s="58" t="s">
        <v>589</v>
      </c>
      <c r="N1969" s="39"/>
    </row>
    <row r="1970" spans="1:14">
      <c r="A1970" s="36">
        <v>1968</v>
      </c>
      <c r="B1970" s="60" t="s">
        <v>571</v>
      </c>
      <c r="C1970" s="4" t="s">
        <v>10</v>
      </c>
      <c r="D1970" s="4" t="s">
        <v>6</v>
      </c>
      <c r="E1970" s="56">
        <v>57</v>
      </c>
      <c r="F1970" s="37">
        <v>50</v>
      </c>
      <c r="G1970" s="6" t="s">
        <v>5</v>
      </c>
      <c r="H1970" s="5"/>
      <c r="I1970" s="4"/>
      <c r="J1970" s="3" t="s">
        <v>3</v>
      </c>
      <c r="K1970" s="2"/>
      <c r="L1970" s="38" t="s">
        <v>2</v>
      </c>
      <c r="M1970" s="58" t="s">
        <v>589</v>
      </c>
      <c r="N1970" s="39"/>
    </row>
    <row r="1971" spans="1:14">
      <c r="A1971" s="36">
        <v>1969</v>
      </c>
      <c r="B1971" s="60" t="s">
        <v>572</v>
      </c>
      <c r="C1971" s="4" t="s">
        <v>10</v>
      </c>
      <c r="D1971" s="4" t="s">
        <v>9</v>
      </c>
      <c r="E1971" s="56">
        <v>45</v>
      </c>
      <c r="F1971" s="37">
        <v>38</v>
      </c>
      <c r="G1971" s="6" t="s">
        <v>5</v>
      </c>
      <c r="H1971" s="5"/>
      <c r="I1971" s="4"/>
      <c r="J1971" s="3" t="s">
        <v>3</v>
      </c>
      <c r="K1971" s="2"/>
      <c r="L1971" s="38" t="s">
        <v>2</v>
      </c>
      <c r="M1971" s="58" t="s">
        <v>589</v>
      </c>
      <c r="N1971" s="39"/>
    </row>
    <row r="1972" spans="1:14">
      <c r="A1972" s="36">
        <v>1970</v>
      </c>
      <c r="B1972" s="60" t="s">
        <v>573</v>
      </c>
      <c r="C1972" s="4" t="s">
        <v>10</v>
      </c>
      <c r="D1972" s="4" t="s">
        <v>6</v>
      </c>
      <c r="E1972" s="56">
        <v>45</v>
      </c>
      <c r="F1972" s="37">
        <v>38</v>
      </c>
      <c r="G1972" s="6" t="s">
        <v>5</v>
      </c>
      <c r="H1972" s="5"/>
      <c r="I1972" s="4"/>
      <c r="J1972" s="3" t="s">
        <v>3</v>
      </c>
      <c r="K1972" s="2"/>
      <c r="L1972" s="38" t="s">
        <v>2</v>
      </c>
      <c r="M1972" s="58" t="s">
        <v>589</v>
      </c>
      <c r="N1972" s="39"/>
    </row>
    <row r="1973" spans="1:14">
      <c r="A1973" s="36">
        <v>1971</v>
      </c>
      <c r="B1973" s="60" t="s">
        <v>574</v>
      </c>
      <c r="C1973" s="4" t="s">
        <v>10</v>
      </c>
      <c r="D1973" s="4" t="s">
        <v>9</v>
      </c>
      <c r="E1973" s="56">
        <v>45</v>
      </c>
      <c r="F1973" s="37">
        <v>38</v>
      </c>
      <c r="G1973" s="6" t="s">
        <v>5</v>
      </c>
      <c r="H1973" s="5"/>
      <c r="I1973" s="4"/>
      <c r="J1973" s="3" t="s">
        <v>3</v>
      </c>
      <c r="K1973" s="2"/>
      <c r="L1973" s="38" t="s">
        <v>2</v>
      </c>
      <c r="M1973" s="58" t="s">
        <v>589</v>
      </c>
      <c r="N1973" s="39"/>
    </row>
    <row r="1974" spans="1:14">
      <c r="A1974" s="36">
        <v>1972</v>
      </c>
      <c r="B1974" s="60" t="s">
        <v>575</v>
      </c>
      <c r="C1974" s="4" t="s">
        <v>10</v>
      </c>
      <c r="D1974" s="4" t="s">
        <v>6</v>
      </c>
      <c r="E1974" s="56">
        <v>32</v>
      </c>
      <c r="F1974" s="37">
        <v>25.6</v>
      </c>
      <c r="G1974" s="6" t="s">
        <v>5</v>
      </c>
      <c r="H1974" s="5"/>
      <c r="I1974" s="4"/>
      <c r="J1974" s="3" t="s">
        <v>3</v>
      </c>
      <c r="K1974" s="2"/>
      <c r="L1974" s="38" t="s">
        <v>2</v>
      </c>
      <c r="M1974" s="58" t="s">
        <v>589</v>
      </c>
      <c r="N1974" s="39"/>
    </row>
    <row r="1975" spans="1:14">
      <c r="A1975" s="36">
        <v>1973</v>
      </c>
      <c r="B1975" s="60" t="s">
        <v>576</v>
      </c>
      <c r="C1975" s="4" t="s">
        <v>10</v>
      </c>
      <c r="D1975" s="4" t="s">
        <v>9</v>
      </c>
      <c r="E1975" s="56">
        <v>57</v>
      </c>
      <c r="F1975" s="37">
        <v>50</v>
      </c>
      <c r="G1975" s="6" t="s">
        <v>5</v>
      </c>
      <c r="H1975" s="5"/>
      <c r="I1975" s="4"/>
      <c r="J1975" s="3" t="s">
        <v>3</v>
      </c>
      <c r="K1975" s="2"/>
      <c r="L1975" s="38" t="s">
        <v>2</v>
      </c>
      <c r="M1975" s="58" t="s">
        <v>589</v>
      </c>
      <c r="N1975" s="39"/>
    </row>
    <row r="1976" spans="1:14">
      <c r="A1976" s="36">
        <v>1974</v>
      </c>
      <c r="B1976" s="60" t="s">
        <v>577</v>
      </c>
      <c r="C1976" s="4" t="s">
        <v>10</v>
      </c>
      <c r="D1976" s="4" t="s">
        <v>6</v>
      </c>
      <c r="E1976" s="56">
        <v>57</v>
      </c>
      <c r="F1976" s="37">
        <v>50</v>
      </c>
      <c r="G1976" s="6" t="s">
        <v>5</v>
      </c>
      <c r="H1976" s="5"/>
      <c r="I1976" s="4"/>
      <c r="J1976" s="3" t="s">
        <v>3</v>
      </c>
      <c r="K1976" s="2"/>
      <c r="L1976" s="38" t="s">
        <v>2</v>
      </c>
      <c r="M1976" s="58" t="s">
        <v>589</v>
      </c>
      <c r="N1976" s="39"/>
    </row>
    <row r="1977" spans="1:14">
      <c r="A1977" s="36">
        <v>1975</v>
      </c>
      <c r="B1977" s="60" t="s">
        <v>578</v>
      </c>
      <c r="C1977" s="4" t="s">
        <v>10</v>
      </c>
      <c r="D1977" s="4" t="s">
        <v>9</v>
      </c>
      <c r="E1977" s="56">
        <v>57</v>
      </c>
      <c r="F1977" s="37">
        <v>50</v>
      </c>
      <c r="G1977" s="6" t="s">
        <v>5</v>
      </c>
      <c r="H1977" s="5"/>
      <c r="I1977" s="4"/>
      <c r="J1977" s="3" t="s">
        <v>3</v>
      </c>
      <c r="K1977" s="2"/>
      <c r="L1977" s="38" t="s">
        <v>2</v>
      </c>
      <c r="M1977" s="58" t="s">
        <v>589</v>
      </c>
      <c r="N1977" s="39"/>
    </row>
    <row r="1978" spans="1:14">
      <c r="A1978" s="36">
        <v>1976</v>
      </c>
      <c r="B1978" s="60" t="s">
        <v>579</v>
      </c>
      <c r="C1978" s="4" t="s">
        <v>10</v>
      </c>
      <c r="D1978" s="4" t="s">
        <v>6</v>
      </c>
      <c r="E1978" s="56">
        <v>45</v>
      </c>
      <c r="F1978" s="37">
        <v>38</v>
      </c>
      <c r="G1978" s="6" t="s">
        <v>5</v>
      </c>
      <c r="H1978" s="5"/>
      <c r="I1978" s="4"/>
      <c r="J1978" s="3" t="s">
        <v>3</v>
      </c>
      <c r="K1978" s="2"/>
      <c r="L1978" s="38" t="s">
        <v>2</v>
      </c>
      <c r="M1978" s="58" t="s">
        <v>589</v>
      </c>
      <c r="N1978" s="39"/>
    </row>
    <row r="1979" spans="1:14">
      <c r="A1979" s="36">
        <v>1977</v>
      </c>
      <c r="B1979" s="60" t="s">
        <v>580</v>
      </c>
      <c r="C1979" s="4" t="s">
        <v>10</v>
      </c>
      <c r="D1979" s="4" t="s">
        <v>9</v>
      </c>
      <c r="E1979" s="56">
        <v>45</v>
      </c>
      <c r="F1979" s="37">
        <v>38</v>
      </c>
      <c r="G1979" s="6" t="s">
        <v>5</v>
      </c>
      <c r="H1979" s="5"/>
      <c r="I1979" s="4"/>
      <c r="J1979" s="3" t="s">
        <v>3</v>
      </c>
      <c r="K1979" s="2"/>
      <c r="L1979" s="38" t="s">
        <v>2</v>
      </c>
      <c r="M1979" s="58" t="s">
        <v>589</v>
      </c>
      <c r="N1979" s="39"/>
    </row>
    <row r="1980" spans="1:14" ht="22.5">
      <c r="A1980" s="36">
        <v>1978</v>
      </c>
      <c r="B1980" s="60" t="s">
        <v>581</v>
      </c>
      <c r="C1980" s="4" t="s">
        <v>10</v>
      </c>
      <c r="D1980" s="4" t="s">
        <v>9</v>
      </c>
      <c r="E1980" s="56">
        <v>102</v>
      </c>
      <c r="F1980" s="37">
        <v>95</v>
      </c>
      <c r="G1980" s="6" t="s">
        <v>5</v>
      </c>
      <c r="H1980" s="59">
        <v>680</v>
      </c>
      <c r="I1980" s="4" t="s">
        <v>52</v>
      </c>
      <c r="J1980" s="3" t="s">
        <v>3</v>
      </c>
      <c r="K1980" s="2"/>
      <c r="L1980" s="38" t="s">
        <v>2</v>
      </c>
      <c r="M1980" s="58" t="s">
        <v>587</v>
      </c>
      <c r="N1980" s="39"/>
    </row>
    <row r="1981" spans="1:14" ht="23.25">
      <c r="A1981" s="36">
        <v>1979</v>
      </c>
      <c r="B1981" s="60" t="s">
        <v>582</v>
      </c>
      <c r="C1981" s="4" t="s">
        <v>10</v>
      </c>
      <c r="D1981" s="4" t="s">
        <v>6</v>
      </c>
      <c r="E1981" s="56">
        <v>102</v>
      </c>
      <c r="F1981" s="37">
        <v>95</v>
      </c>
      <c r="G1981" s="6" t="s">
        <v>5</v>
      </c>
      <c r="H1981" s="59">
        <v>255</v>
      </c>
      <c r="I1981" s="4" t="s">
        <v>52</v>
      </c>
      <c r="J1981" s="3" t="s">
        <v>3</v>
      </c>
      <c r="K1981" s="2"/>
      <c r="L1981" s="38" t="s">
        <v>2</v>
      </c>
      <c r="M1981" s="58" t="s">
        <v>587</v>
      </c>
      <c r="N1981" s="39"/>
    </row>
    <row r="1982" spans="1:14" ht="22.5">
      <c r="A1982" s="36">
        <v>1980</v>
      </c>
      <c r="B1982" s="60" t="s">
        <v>583</v>
      </c>
      <c r="C1982" s="4" t="s">
        <v>10</v>
      </c>
      <c r="D1982" s="4" t="s">
        <v>9</v>
      </c>
      <c r="E1982" s="56">
        <v>102</v>
      </c>
      <c r="F1982" s="37">
        <v>95</v>
      </c>
      <c r="G1982" s="6" t="s">
        <v>5</v>
      </c>
      <c r="H1982" s="59">
        <v>1770</v>
      </c>
      <c r="I1982" s="4" t="s">
        <v>52</v>
      </c>
      <c r="J1982" s="3" t="s">
        <v>3</v>
      </c>
      <c r="K1982" s="2"/>
      <c r="L1982" s="38" t="s">
        <v>2</v>
      </c>
      <c r="M1982" s="58" t="s">
        <v>587</v>
      </c>
      <c r="N1982" s="39"/>
    </row>
    <row r="1983" spans="1:14" ht="22.5">
      <c r="A1983" s="36">
        <v>1981</v>
      </c>
      <c r="B1983" s="61" t="s">
        <v>584</v>
      </c>
      <c r="C1983" s="4" t="s">
        <v>10</v>
      </c>
      <c r="D1983" s="4" t="s">
        <v>9</v>
      </c>
      <c r="E1983" s="56">
        <v>57</v>
      </c>
      <c r="F1983" s="37">
        <v>50</v>
      </c>
      <c r="G1983" s="6" t="s">
        <v>5</v>
      </c>
      <c r="H1983" s="59">
        <v>18.5</v>
      </c>
      <c r="I1983" s="4" t="s">
        <v>52</v>
      </c>
      <c r="J1983" s="3" t="s">
        <v>411</v>
      </c>
      <c r="K1983" s="57">
        <v>1987</v>
      </c>
      <c r="L1983" s="38" t="s">
        <v>2</v>
      </c>
      <c r="M1983" s="58" t="s">
        <v>588</v>
      </c>
      <c r="N1983" s="39"/>
    </row>
    <row r="1984" spans="1:14" ht="22.5">
      <c r="A1984" s="36">
        <v>1982</v>
      </c>
      <c r="B1984" s="61" t="s">
        <v>585</v>
      </c>
      <c r="C1984" s="4" t="s">
        <v>10</v>
      </c>
      <c r="D1984" s="4" t="s">
        <v>6</v>
      </c>
      <c r="E1984" s="56">
        <v>57</v>
      </c>
      <c r="F1984" s="37">
        <v>50</v>
      </c>
      <c r="G1984" s="6" t="s">
        <v>5</v>
      </c>
      <c r="H1984" s="59">
        <v>62</v>
      </c>
      <c r="I1984" s="4" t="s">
        <v>52</v>
      </c>
      <c r="J1984" s="3" t="s">
        <v>411</v>
      </c>
      <c r="K1984" s="57">
        <v>1987</v>
      </c>
      <c r="L1984" s="38" t="s">
        <v>2</v>
      </c>
      <c r="M1984" s="58" t="s">
        <v>588</v>
      </c>
      <c r="N1984" s="39"/>
    </row>
    <row r="1985" spans="1:14" ht="22.5">
      <c r="A1985" s="36">
        <v>1983</v>
      </c>
      <c r="B1985" s="61" t="s">
        <v>586</v>
      </c>
      <c r="C1985" s="4" t="s">
        <v>10</v>
      </c>
      <c r="D1985" s="4" t="s">
        <v>9</v>
      </c>
      <c r="E1985" s="56">
        <v>108</v>
      </c>
      <c r="F1985" s="37">
        <v>100</v>
      </c>
      <c r="G1985" s="6" t="s">
        <v>5</v>
      </c>
      <c r="H1985" s="59">
        <v>47</v>
      </c>
      <c r="I1985" s="4" t="s">
        <v>52</v>
      </c>
      <c r="J1985" s="3" t="s">
        <v>3</v>
      </c>
      <c r="K1985" s="57">
        <v>2000</v>
      </c>
      <c r="L1985" s="38" t="s">
        <v>2</v>
      </c>
      <c r="M1985" s="58" t="s">
        <v>588</v>
      </c>
      <c r="N1985" s="39"/>
    </row>
    <row r="1986" spans="1:14">
      <c r="A1986" s="46" t="s">
        <v>0</v>
      </c>
      <c r="B1986" s="55"/>
      <c r="C1986" s="47"/>
      <c r="D1986" s="47"/>
      <c r="E1986" s="48"/>
      <c r="F1986" s="49"/>
      <c r="G1986" s="48"/>
      <c r="H1986" s="50">
        <f>SUBTOTAL(109,[Длина, м])</f>
        <v>122287.09999999964</v>
      </c>
      <c r="I1986" s="47"/>
      <c r="J1986" s="47"/>
      <c r="K1986" s="51"/>
      <c r="L1986" s="53"/>
      <c r="M1986" s="52"/>
      <c r="N1986" s="54"/>
    </row>
  </sheetData>
  <dataValidations count="4">
    <dataValidation type="list" allowBlank="1" showInputMessage="1" showErrorMessage="1" sqref="G3">
      <formula1>"Ст,ПП"</formula1>
    </dataValidation>
    <dataValidation type="list" allowBlank="1" showInputMessage="1" showErrorMessage="1" sqref="V1658:V1733 C3:C1985 V1271:V1486">
      <formula1>"отопление,ГВС"</formula1>
    </dataValidation>
    <dataValidation type="list" allowBlank="1" showInputMessage="1" showErrorMessage="1" sqref="W1658:W1733 D3:D1985 W1271:W1486">
      <formula1>"подающий,обратный"</formula1>
    </dataValidation>
    <dataValidation type="list" allowBlank="1" showInputMessage="1" showErrorMessage="1" sqref="S1658:S1733 S1271:S1486 J3:J1985">
      <formula1>"Надземная,Внутри помещений,Непроходной канал,Бесканальная,Канальная"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300" verticalDpi="300" r:id="rId1"/>
  <headerFooter>
    <oddHeader>&amp;L
&amp;"Times New Roman,обычный"&amp;12Таблица 1 Сведения о тепловых сетях&amp;R&amp;"Times New Roman,обычный"&amp;12Приложение 1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1</vt:lpstr>
      <vt:lpstr>Лист1</vt:lpstr>
      <vt:lpstr>Лист2</vt:lpstr>
      <vt:lpstr>Лист3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2024-05-22T14:29:56Z</cp:lastPrinted>
  <dcterms:created xsi:type="dcterms:W3CDTF">2024-05-22T14:02:28Z</dcterms:created>
  <dcterms:modified xsi:type="dcterms:W3CDTF">2024-05-22T14:31:36Z</dcterms:modified>
</cp:coreProperties>
</file>